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78" documentId="8_{097EAB29-23D7-4EC6-8B20-2761D94CACA5}" xr6:coauthVersionLast="47" xr6:coauthVersionMax="47" xr10:uidLastSave="{8DD7E0F3-8537-4D13-9C3F-D38356CD1A4C}"/>
  <bookViews>
    <workbookView xWindow="-110" yWindow="-110" windowWidth="19420" windowHeight="10300" xr2:uid="{C3A9834A-AA62-444B-AA6B-8037B7DCACE6}"/>
  </bookViews>
  <sheets>
    <sheet name="Title" sheetId="4" r:id="rId1"/>
    <sheet name="Chart 1" sheetId="1" r:id="rId2"/>
    <sheet name="Chart 2" sheetId="3" r:id="rId3"/>
  </sheets>
  <definedNames>
    <definedName name="solver_adj" localSheetId="2" hidden="1">'Chart 2'!$C$21:$D$21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'Chart 2'!$C$21</definedName>
    <definedName name="solver_lhs2" localSheetId="2" hidden="1">'Chart 2'!$D$21</definedName>
    <definedName name="solver_lhs3" localSheetId="2" hidden="1">'Chart 2'!$D$21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2</definedName>
    <definedName name="solver_nwt" localSheetId="2" hidden="1">1</definedName>
    <definedName name="solver_opt" localSheetId="2" hidden="1">'Chart 2'!$F$21</definedName>
    <definedName name="solver_pre" localSheetId="2" hidden="1">0.000001</definedName>
    <definedName name="solver_rbv" localSheetId="2" hidden="1">1</definedName>
    <definedName name="solver_rel1" localSheetId="2" hidden="1">1</definedName>
    <definedName name="solver_rel2" localSheetId="2" hidden="1">1</definedName>
    <definedName name="solver_rel3" localSheetId="2" hidden="1">1</definedName>
    <definedName name="solver_rhs1" localSheetId="2" hidden="1">1</definedName>
    <definedName name="solver_rhs2" localSheetId="2" hidden="1">1</definedName>
    <definedName name="solver_rhs3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1" i="1" l="1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Q5" i="3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C4" i="3"/>
  <c r="E5" i="3" s="1"/>
  <c r="F5" i="3" s="1"/>
  <c r="C4" i="1"/>
  <c r="E5" i="1" s="1"/>
  <c r="F5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G5" i="1" l="1"/>
  <c r="Q20" i="3"/>
  <c r="S19" i="3"/>
  <c r="G5" i="3"/>
  <c r="C5" i="3"/>
  <c r="C5" i="1"/>
  <c r="D5" i="1" l="1"/>
  <c r="E6" i="1"/>
  <c r="F6" i="1" s="1"/>
  <c r="Q21" i="3"/>
  <c r="S20" i="3"/>
  <c r="D5" i="3"/>
  <c r="E6" i="3" s="1"/>
  <c r="F6" i="3" s="1"/>
  <c r="C6" i="1"/>
  <c r="E7" i="1" l="1"/>
  <c r="F7" i="1" s="1"/>
  <c r="G7" i="1" s="1"/>
  <c r="G6" i="1"/>
  <c r="Q22" i="3"/>
  <c r="S21" i="3"/>
  <c r="C6" i="3"/>
  <c r="G6" i="3"/>
  <c r="D6" i="3"/>
  <c r="E7" i="3" s="1"/>
  <c r="F7" i="3" s="1"/>
  <c r="G7" i="3" s="1"/>
  <c r="D6" i="1"/>
  <c r="C7" i="1" s="1"/>
  <c r="Q23" i="3" l="1"/>
  <c r="S23" i="3" s="1"/>
  <c r="S22" i="3"/>
  <c r="C7" i="3"/>
  <c r="D7" i="3" s="1"/>
  <c r="E8" i="3" s="1"/>
  <c r="F8" i="3" s="1"/>
  <c r="G8" i="3" s="1"/>
  <c r="D7" i="1"/>
  <c r="E8" i="1" s="1"/>
  <c r="F8" i="1" s="1"/>
  <c r="G8" i="1" l="1"/>
  <c r="C8" i="3"/>
  <c r="D8" i="3" s="1"/>
  <c r="C8" i="1"/>
  <c r="D8" i="1"/>
  <c r="C9" i="1"/>
  <c r="E10" i="1" l="1"/>
  <c r="F10" i="1" s="1"/>
  <c r="G10" i="1" s="1"/>
  <c r="E9" i="1"/>
  <c r="F9" i="1" s="1"/>
  <c r="C9" i="3"/>
  <c r="E9" i="3"/>
  <c r="F9" i="3" s="1"/>
  <c r="G9" i="3" s="1"/>
  <c r="D9" i="3"/>
  <c r="E10" i="3" s="1"/>
  <c r="F10" i="3" s="1"/>
  <c r="G10" i="3" s="1"/>
  <c r="D9" i="1"/>
  <c r="C10" i="1"/>
  <c r="G9" i="1" l="1"/>
  <c r="C10" i="3"/>
  <c r="D10" i="1"/>
  <c r="C11" i="1" s="1"/>
  <c r="E12" i="1" l="1"/>
  <c r="F12" i="1" s="1"/>
  <c r="G12" i="1" s="1"/>
  <c r="E11" i="1"/>
  <c r="F11" i="1" s="1"/>
  <c r="D10" i="3"/>
  <c r="E11" i="3" s="1"/>
  <c r="F11" i="3" s="1"/>
  <c r="G11" i="3" s="1"/>
  <c r="D11" i="1"/>
  <c r="C12" i="1" s="1"/>
  <c r="G11" i="1" l="1"/>
  <c r="C11" i="3"/>
  <c r="D11" i="3" s="1"/>
  <c r="E12" i="3" s="1"/>
  <c r="F12" i="3" s="1"/>
  <c r="G12" i="3" s="1"/>
  <c r="D12" i="1"/>
  <c r="C13" i="1" s="1"/>
  <c r="E13" i="1" l="1"/>
  <c r="F13" i="1" s="1"/>
  <c r="G13" i="1" s="1"/>
  <c r="C12" i="3"/>
  <c r="D13" i="1"/>
  <c r="C14" i="1" s="1"/>
  <c r="E14" i="1" l="1"/>
  <c r="F14" i="1" s="1"/>
  <c r="G14" i="1" s="1"/>
  <c r="D12" i="3"/>
  <c r="E13" i="3" s="1"/>
  <c r="F13" i="3" s="1"/>
  <c r="G13" i="3" s="1"/>
  <c r="D14" i="1"/>
  <c r="C15" i="1" s="1"/>
  <c r="E15" i="1" l="1"/>
  <c r="F15" i="1" s="1"/>
  <c r="G15" i="1" s="1"/>
  <c r="C13" i="3"/>
  <c r="D15" i="1"/>
  <c r="C16" i="1" s="1"/>
  <c r="E16" i="1" l="1"/>
  <c r="F16" i="1" s="1"/>
  <c r="G16" i="1" s="1"/>
  <c r="D13" i="3"/>
  <c r="E14" i="3" s="1"/>
  <c r="F14" i="3" s="1"/>
  <c r="G14" i="3" s="1"/>
  <c r="D16" i="1"/>
  <c r="C17" i="1" s="1"/>
  <c r="E17" i="1" l="1"/>
  <c r="F17" i="1" s="1"/>
  <c r="G17" i="1" s="1"/>
  <c r="C14" i="3"/>
  <c r="D14" i="3" s="1"/>
  <c r="E15" i="3" s="1"/>
  <c r="F15" i="3" s="1"/>
  <c r="G15" i="3" s="1"/>
  <c r="D17" i="1"/>
  <c r="C18" i="1" s="1"/>
  <c r="D18" i="1" s="1"/>
  <c r="E18" i="1" l="1"/>
  <c r="F18" i="1" s="1"/>
  <c r="C15" i="3"/>
  <c r="D15" i="3"/>
  <c r="E16" i="3" s="1"/>
  <c r="F16" i="3" s="1"/>
  <c r="G16" i="3" s="1"/>
  <c r="G18" i="1" l="1"/>
  <c r="H21" i="1" s="1"/>
  <c r="F21" i="1"/>
  <c r="C16" i="3"/>
  <c r="D16" i="3" l="1"/>
  <c r="E17" i="3" s="1"/>
  <c r="F17" i="3" s="1"/>
  <c r="G17" i="3" s="1"/>
  <c r="C17" i="3" l="1"/>
  <c r="D17" i="3"/>
  <c r="E18" i="3" s="1"/>
  <c r="F18" i="3" s="1"/>
  <c r="G18" i="3" l="1"/>
  <c r="G21" i="3" s="1"/>
  <c r="H21" i="3" s="1"/>
  <c r="F21" i="3"/>
  <c r="C18" i="3"/>
  <c r="D18" i="3" s="1"/>
</calcChain>
</file>

<file path=xl/sharedStrings.xml><?xml version="1.0" encoding="utf-8"?>
<sst xmlns="http://schemas.openxmlformats.org/spreadsheetml/2006/main" count="33" uniqueCount="17">
  <si>
    <t>Holt Linear Trend</t>
  </si>
  <si>
    <t>t</t>
  </si>
  <si>
    <t>y</t>
  </si>
  <si>
    <t>u</t>
  </si>
  <si>
    <t>v</t>
  </si>
  <si>
    <t>Holt's Linear Trend</t>
  </si>
  <si>
    <t>alpha</t>
  </si>
  <si>
    <t>beta</t>
  </si>
  <si>
    <t>MAE</t>
  </si>
  <si>
    <t>MSE</t>
  </si>
  <si>
    <t>pred</t>
  </si>
  <si>
    <t>|e|</t>
  </si>
  <si>
    <t>e^2</t>
  </si>
  <si>
    <t>RMSE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</si>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</sst>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6" xfId="0" applyFill="1" applyBorder="1"/>
    <xf numFmtId="0" fontId="0" fillId="0" borderId="1" xfId="0" applyFill="1" applyBorder="1"/>
    <xf numFmtId="0" fontId="0" fillId="0" borderId="7" xfId="0" applyBorder="1"/>
    <xf numFmtId="0" fontId="0" fillId="0" borderId="0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Holt's</a:t>
            </a:r>
            <a:r>
              <a:rPr lang="en-US" baseline="0"/>
              <a:t> Linear Trend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1'!$B$3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'Chart 1'!$B$4:$B$18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20</c:v>
                </c:pt>
                <c:pt idx="4">
                  <c:v>12</c:v>
                </c:pt>
                <c:pt idx="5">
                  <c:v>17</c:v>
                </c:pt>
                <c:pt idx="6">
                  <c:v>22</c:v>
                </c:pt>
                <c:pt idx="7">
                  <c:v>23</c:v>
                </c:pt>
                <c:pt idx="8">
                  <c:v>51</c:v>
                </c:pt>
                <c:pt idx="9">
                  <c:v>41</c:v>
                </c:pt>
                <c:pt idx="10">
                  <c:v>56</c:v>
                </c:pt>
                <c:pt idx="11">
                  <c:v>75</c:v>
                </c:pt>
                <c:pt idx="12">
                  <c:v>60</c:v>
                </c:pt>
                <c:pt idx="13">
                  <c:v>75</c:v>
                </c:pt>
                <c:pt idx="14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1-49DC-A05A-818D9BD9623B}"/>
            </c:ext>
          </c:extLst>
        </c:ser>
        <c:ser>
          <c:idx val="1"/>
          <c:order val="1"/>
          <c:tx>
            <c:strRef>
              <c:f>'Chart 1'!$E$3</c:f>
              <c:strCache>
                <c:ptCount val="1"/>
                <c:pt idx="0">
                  <c:v>pred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'Chart 1'!$E$4:$E$18</c:f>
              <c:numCache>
                <c:formatCode>General</c:formatCode>
                <c:ptCount val="15"/>
                <c:pt idx="1">
                  <c:v>3</c:v>
                </c:pt>
                <c:pt idx="2">
                  <c:v>4.3599999999999994</c:v>
                </c:pt>
                <c:pt idx="3">
                  <c:v>8.0751999999999988</c:v>
                </c:pt>
                <c:pt idx="4">
                  <c:v>18.043263999999997</c:v>
                </c:pt>
                <c:pt idx="5">
                  <c:v>19.131988479999997</c:v>
                </c:pt>
                <c:pt idx="6">
                  <c:v>21.188266393599999</c:v>
                </c:pt>
                <c:pt idx="7">
                  <c:v>24.649318551552</c:v>
                </c:pt>
                <c:pt idx="8">
                  <c:v>26.664140651888644</c:v>
                </c:pt>
                <c:pt idx="9">
                  <c:v>45.887074529561808</c:v>
                </c:pt>
                <c:pt idx="10">
                  <c:v>52.052453987888399</c:v>
                </c:pt>
                <c:pt idx="11">
                  <c:v>62.856994546275615</c:v>
                </c:pt>
                <c:pt idx="12">
                  <c:v>80.33976040835077</c:v>
                </c:pt>
                <c:pt idx="13">
                  <c:v>79.134287011257641</c:v>
                </c:pt>
                <c:pt idx="14">
                  <c:v>83.253402609849616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1-49DC-A05A-818D9BD96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011023"/>
        <c:axId val="682933263"/>
      </c:lineChart>
      <c:catAx>
        <c:axId val="612011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933263"/>
        <c:crosses val="autoZero"/>
        <c:auto val="1"/>
        <c:lblAlgn val="ctr"/>
        <c:lblOffset val="100"/>
        <c:noMultiLvlLbl val="0"/>
      </c:catAx>
      <c:valAx>
        <c:axId val="682933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011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Holt's</a:t>
            </a:r>
            <a:r>
              <a:rPr lang="en-US" baseline="0"/>
              <a:t> Linear Trend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2'!$B$3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'Chart 2'!$B$4:$B$18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20</c:v>
                </c:pt>
                <c:pt idx="4">
                  <c:v>12</c:v>
                </c:pt>
                <c:pt idx="5">
                  <c:v>17</c:v>
                </c:pt>
                <c:pt idx="6">
                  <c:v>22</c:v>
                </c:pt>
                <c:pt idx="7">
                  <c:v>23</c:v>
                </c:pt>
                <c:pt idx="8">
                  <c:v>51</c:v>
                </c:pt>
                <c:pt idx="9">
                  <c:v>41</c:v>
                </c:pt>
                <c:pt idx="10">
                  <c:v>56</c:v>
                </c:pt>
                <c:pt idx="11">
                  <c:v>75</c:v>
                </c:pt>
                <c:pt idx="12">
                  <c:v>60</c:v>
                </c:pt>
                <c:pt idx="13">
                  <c:v>75</c:v>
                </c:pt>
                <c:pt idx="14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1-4548-9AC4-560A5188AA0D}"/>
            </c:ext>
          </c:extLst>
        </c:ser>
        <c:ser>
          <c:idx val="1"/>
          <c:order val="1"/>
          <c:tx>
            <c:strRef>
              <c:f>'Chart 2'!$E$3</c:f>
              <c:strCache>
                <c:ptCount val="1"/>
                <c:pt idx="0">
                  <c:v>pred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'Chart 2'!$E$4:$E$18</c:f>
              <c:numCache>
                <c:formatCode>General</c:formatCode>
                <c:ptCount val="15"/>
                <c:pt idx="1">
                  <c:v>3</c:v>
                </c:pt>
                <c:pt idx="2">
                  <c:v>3.8688157925181468</c:v>
                </c:pt>
                <c:pt idx="3">
                  <c:v>6.4230238833039692</c:v>
                </c:pt>
                <c:pt idx="4">
                  <c:v>13.48043287033398</c:v>
                </c:pt>
                <c:pt idx="5">
                  <c:v>16.204272876217605</c:v>
                </c:pt>
                <c:pt idx="6">
                  <c:v>19.676190322174115</c:v>
                </c:pt>
                <c:pt idx="7">
                  <c:v>23.941296627891742</c:v>
                </c:pt>
                <c:pt idx="8">
                  <c:v>27.165844528515215</c:v>
                </c:pt>
                <c:pt idx="9">
                  <c:v>40.999998492688242</c:v>
                </c:pt>
                <c:pt idx="10">
                  <c:v>48.355616863345233</c:v>
                </c:pt>
                <c:pt idx="11">
                  <c:v>59.03201522088132</c:v>
                </c:pt>
                <c:pt idx="12">
                  <c:v>74.567156521818404</c:v>
                </c:pt>
                <c:pt idx="13">
                  <c:v>79.433835186174434</c:v>
                </c:pt>
                <c:pt idx="14">
                  <c:v>86.334026270691581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1-4548-9AC4-560A5188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011023"/>
        <c:axId val="682933263"/>
      </c:lineChart>
      <c:catAx>
        <c:axId val="612011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933263"/>
        <c:crosses val="autoZero"/>
        <c:auto val="1"/>
        <c:lblAlgn val="ctr"/>
        <c:lblOffset val="100"/>
        <c:noMultiLvlLbl val="0"/>
      </c:catAx>
      <c:valAx>
        <c:axId val="682933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011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</xdr:row>
      <xdr:rowOff>107950</xdr:rowOff>
    </xdr:from>
    <xdr:to>
      <xdr:col>14</xdr:col>
      <xdr:colOff>466725</xdr:colOff>
      <xdr:row>17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EBE635-3FB8-4CC5-FC11-166CC1DF8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</xdr:row>
      <xdr:rowOff>107950</xdr:rowOff>
    </xdr:from>
    <xdr:to>
      <xdr:col>14</xdr:col>
      <xdr:colOff>466725</xdr:colOff>
      <xdr:row>17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0C7A1D-EC93-4208-9176-60F1DB33B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7A0A-61B7-49F9-8FAE-4FD1F810FFC2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14</v>
      </c>
    </row>
    <row r="2" spans="1:13" x14ac:dyDescent="0.35">
      <c r="A2" t="s">
        <v>5</v>
      </c>
    </row>
    <row r="4" spans="1:13" x14ac:dyDescent="0.35">
      <c r="A4" t="s">
        <v>15</v>
      </c>
      <c r="B4" s="16">
        <v>46247</v>
      </c>
    </row>
    <row r="6" spans="1:13" x14ac:dyDescent="0.35">
      <c r="A6" s="17" t="s">
        <v>16</v>
      </c>
    </row>
    <row r="10" spans="1:13" ht="18.5" x14ac:dyDescent="0.45">
      <c r="M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5D38-3B6C-474E-945D-D48E68072ED6}">
  <dimension ref="A1:H21"/>
  <sheetViews>
    <sheetView workbookViewId="0"/>
  </sheetViews>
  <sheetFormatPr defaultRowHeight="14.5" x14ac:dyDescent="0.35"/>
  <cols>
    <col min="1" max="2" width="6.08984375" customWidth="1"/>
  </cols>
  <sheetData>
    <row r="1" spans="1:7" x14ac:dyDescent="0.35">
      <c r="A1" s="1" t="s">
        <v>0</v>
      </c>
    </row>
    <row r="2" spans="1:7" ht="15" thickBot="1" x14ac:dyDescent="0.4"/>
    <row r="3" spans="1:7" ht="15" thickTop="1" x14ac:dyDescent="0.35">
      <c r="A3" s="7" t="s">
        <v>1</v>
      </c>
      <c r="B3" s="7" t="s">
        <v>2</v>
      </c>
      <c r="C3" s="7" t="s">
        <v>3</v>
      </c>
      <c r="D3" s="7" t="s">
        <v>4</v>
      </c>
      <c r="E3" s="7" t="s">
        <v>10</v>
      </c>
      <c r="F3" s="7" t="s">
        <v>11</v>
      </c>
      <c r="G3" s="7" t="s">
        <v>12</v>
      </c>
    </row>
    <row r="4" spans="1:7" x14ac:dyDescent="0.35">
      <c r="A4" s="3">
        <v>1</v>
      </c>
      <c r="B4" s="3">
        <v>3</v>
      </c>
      <c r="C4">
        <f>B4</f>
        <v>3</v>
      </c>
      <c r="D4">
        <v>0</v>
      </c>
    </row>
    <row r="5" spans="1:7" x14ac:dyDescent="0.35">
      <c r="A5" s="3">
        <f>A4+1</f>
        <v>2</v>
      </c>
      <c r="B5" s="3">
        <v>5</v>
      </c>
      <c r="C5">
        <f>$C$21*B5+(1-$C$21)*(C4+D4)</f>
        <v>3.8</v>
      </c>
      <c r="D5">
        <f>$D$21*(C5-C4)+(1-$D$21)*D4</f>
        <v>0.55999999999999983</v>
      </c>
      <c r="E5">
        <f>C4+D4</f>
        <v>3</v>
      </c>
      <c r="F5">
        <f>ABS(B5-E5)</f>
        <v>2</v>
      </c>
      <c r="G5">
        <f>F5^2</f>
        <v>4</v>
      </c>
    </row>
    <row r="6" spans="1:7" x14ac:dyDescent="0.35">
      <c r="A6" s="3">
        <f t="shared" ref="A6:A18" si="0">A5+1</f>
        <v>3</v>
      </c>
      <c r="B6" s="3">
        <v>9</v>
      </c>
      <c r="C6">
        <f>$C$21*B6+(1-$C$21)*(C5+D5)</f>
        <v>6.2159999999999993</v>
      </c>
      <c r="D6">
        <f>$D$21*(C6-C5)+(1-$D$21)*D5</f>
        <v>1.8591999999999995</v>
      </c>
      <c r="E6">
        <f t="shared" ref="E6:E18" si="1">C5+D5</f>
        <v>4.3599999999999994</v>
      </c>
      <c r="F6">
        <f t="shared" ref="F6:F18" si="2">ABS(B6-E6)</f>
        <v>4.6400000000000006</v>
      </c>
      <c r="G6">
        <f t="shared" ref="G6:G18" si="3">F6^2</f>
        <v>21.529600000000006</v>
      </c>
    </row>
    <row r="7" spans="1:7" x14ac:dyDescent="0.35">
      <c r="A7" s="3">
        <f t="shared" si="0"/>
        <v>4</v>
      </c>
      <c r="B7" s="3">
        <v>20</v>
      </c>
      <c r="C7">
        <f>$C$21*B7+(1-$C$21)*(C6+D6)</f>
        <v>12.845119999999998</v>
      </c>
      <c r="D7">
        <f>$D$21*(C7-C6)+(1-$D$21)*D6</f>
        <v>5.1981439999999983</v>
      </c>
      <c r="E7">
        <f t="shared" si="1"/>
        <v>8.0751999999999988</v>
      </c>
      <c r="F7">
        <f t="shared" si="2"/>
        <v>11.924800000000001</v>
      </c>
      <c r="G7">
        <f t="shared" si="3"/>
        <v>142.20085504000002</v>
      </c>
    </row>
    <row r="8" spans="1:7" x14ac:dyDescent="0.35">
      <c r="A8" s="3">
        <f t="shared" si="0"/>
        <v>5</v>
      </c>
      <c r="B8" s="3">
        <v>12</v>
      </c>
      <c r="C8">
        <f>$C$21*B8+(1-$C$21)*(C7+D7)</f>
        <v>15.625958399999998</v>
      </c>
      <c r="D8">
        <f>$D$21*(C8-C7)+(1-$D$21)*D7</f>
        <v>3.5060300799999999</v>
      </c>
      <c r="E8">
        <f t="shared" si="1"/>
        <v>18.043263999999997</v>
      </c>
      <c r="F8">
        <f t="shared" si="2"/>
        <v>6.0432639999999971</v>
      </c>
      <c r="G8">
        <f t="shared" si="3"/>
        <v>36.521039773695968</v>
      </c>
    </row>
    <row r="9" spans="1:7" x14ac:dyDescent="0.35">
      <c r="A9" s="3">
        <f t="shared" si="0"/>
        <v>6</v>
      </c>
      <c r="B9" s="3">
        <v>17</v>
      </c>
      <c r="C9">
        <f>$C$21*B9+(1-$C$21)*(C8+D8)</f>
        <v>18.279193088</v>
      </c>
      <c r="D9">
        <f>$D$21*(C9-C8)+(1-$D$21)*D8</f>
        <v>2.9090733056000007</v>
      </c>
      <c r="E9">
        <f t="shared" si="1"/>
        <v>19.131988479999997</v>
      </c>
      <c r="F9">
        <f t="shared" si="2"/>
        <v>2.1319884799999969</v>
      </c>
      <c r="G9">
        <f t="shared" si="3"/>
        <v>4.5453748788526971</v>
      </c>
    </row>
    <row r="10" spans="1:7" x14ac:dyDescent="0.35">
      <c r="A10" s="3">
        <f t="shared" si="0"/>
        <v>7</v>
      </c>
      <c r="B10" s="3">
        <v>22</v>
      </c>
      <c r="C10">
        <f>$C$21*B10+(1-$C$21)*(C9+D9)</f>
        <v>21.51295983616</v>
      </c>
      <c r="D10">
        <f>$D$21*(C10-C9)+(1-$D$21)*D9</f>
        <v>3.1363587153920007</v>
      </c>
      <c r="E10">
        <f t="shared" si="1"/>
        <v>21.188266393599999</v>
      </c>
      <c r="F10">
        <f t="shared" si="2"/>
        <v>0.8117336064000007</v>
      </c>
      <c r="G10">
        <f t="shared" si="3"/>
        <v>0.65891144775915123</v>
      </c>
    </row>
    <row r="11" spans="1:7" x14ac:dyDescent="0.35">
      <c r="A11" s="3">
        <f t="shared" si="0"/>
        <v>8</v>
      </c>
      <c r="B11" s="3">
        <v>23</v>
      </c>
      <c r="C11">
        <f>$C$21*B11+(1-$C$21)*(C10+D10)</f>
        <v>23.989591130931203</v>
      </c>
      <c r="D11">
        <f>$D$21*(C11-C10)+(1-$D$21)*D10</f>
        <v>2.6745495209574419</v>
      </c>
      <c r="E11">
        <f t="shared" si="1"/>
        <v>24.649318551552</v>
      </c>
      <c r="F11">
        <f t="shared" si="2"/>
        <v>1.6493185515519997</v>
      </c>
      <c r="G11">
        <f t="shared" si="3"/>
        <v>2.7202516844935865</v>
      </c>
    </row>
    <row r="12" spans="1:7" x14ac:dyDescent="0.35">
      <c r="A12" s="3">
        <f t="shared" si="0"/>
        <v>9</v>
      </c>
      <c r="B12" s="3">
        <v>51</v>
      </c>
      <c r="C12">
        <f>$C$21*B12+(1-$C$21)*(C11+D11)</f>
        <v>36.398484391133188</v>
      </c>
      <c r="D12">
        <f>$D$21*(C12-C11)+(1-$D$21)*D11</f>
        <v>9.4885901384286218</v>
      </c>
      <c r="E12">
        <f t="shared" si="1"/>
        <v>26.664140651888644</v>
      </c>
      <c r="F12">
        <f t="shared" si="2"/>
        <v>24.335859348111356</v>
      </c>
      <c r="G12">
        <f t="shared" si="3"/>
        <v>592.23405021105884</v>
      </c>
    </row>
    <row r="13" spans="1:7" x14ac:dyDescent="0.35">
      <c r="A13" s="3">
        <f t="shared" si="0"/>
        <v>10</v>
      </c>
      <c r="B13" s="3">
        <v>41</v>
      </c>
      <c r="C13">
        <f>$C$21*B13+(1-$C$21)*(C12+D12)</f>
        <v>43.932244717737085</v>
      </c>
      <c r="D13">
        <f>$D$21*(C13-C12)+(1-$D$21)*D12</f>
        <v>8.1202092701513138</v>
      </c>
      <c r="E13">
        <f t="shared" si="1"/>
        <v>45.887074529561808</v>
      </c>
      <c r="F13">
        <f t="shared" si="2"/>
        <v>4.8870745295618079</v>
      </c>
      <c r="G13">
        <f t="shared" si="3"/>
        <v>23.883497457491767</v>
      </c>
    </row>
    <row r="14" spans="1:7" x14ac:dyDescent="0.35">
      <c r="A14" s="3">
        <f t="shared" si="0"/>
        <v>11</v>
      </c>
      <c r="B14" s="3">
        <v>56</v>
      </c>
      <c r="C14">
        <f>$C$21*B14+(1-$C$21)*(C13+D13)</f>
        <v>53.631472392733045</v>
      </c>
      <c r="D14">
        <f>$D$21*(C14-C13)+(1-$D$21)*D13</f>
        <v>9.2255221535425669</v>
      </c>
      <c r="E14">
        <f t="shared" si="1"/>
        <v>52.052453987888399</v>
      </c>
      <c r="F14">
        <f t="shared" si="2"/>
        <v>3.9475460121116015</v>
      </c>
      <c r="G14">
        <f t="shared" si="3"/>
        <v>15.583119517738208</v>
      </c>
    </row>
    <row r="15" spans="1:7" x14ac:dyDescent="0.35">
      <c r="A15" s="3">
        <f t="shared" si="0"/>
        <v>12</v>
      </c>
      <c r="B15" s="3">
        <v>75</v>
      </c>
      <c r="C15">
        <f>$C$21*B15+(1-$C$21)*(C14+D14)</f>
        <v>67.714196727765369</v>
      </c>
      <c r="D15">
        <f>$D$21*(C15-C14)+(1-$D$21)*D14</f>
        <v>12.625563680585396</v>
      </c>
      <c r="E15">
        <f t="shared" si="1"/>
        <v>62.856994546275615</v>
      </c>
      <c r="F15">
        <f t="shared" si="2"/>
        <v>12.143005453724385</v>
      </c>
      <c r="G15">
        <f t="shared" si="3"/>
        <v>147.45258144918014</v>
      </c>
    </row>
    <row r="16" spans="1:7" x14ac:dyDescent="0.35">
      <c r="A16" s="3">
        <f t="shared" si="0"/>
        <v>13</v>
      </c>
      <c r="B16" s="3">
        <v>60</v>
      </c>
      <c r="C16">
        <f>$C$21*B16+(1-$C$21)*(C15+D15)</f>
        <v>72.203856245010456</v>
      </c>
      <c r="D16">
        <f>$D$21*(C16-C15)+(1-$D$21)*D15</f>
        <v>6.9304307662471807</v>
      </c>
      <c r="E16">
        <f t="shared" si="1"/>
        <v>80.33976040835077</v>
      </c>
      <c r="F16">
        <f t="shared" si="2"/>
        <v>20.33976040835077</v>
      </c>
      <c r="G16">
        <f t="shared" si="3"/>
        <v>413.70585346911349</v>
      </c>
    </row>
    <row r="17" spans="1:8" x14ac:dyDescent="0.35">
      <c r="A17" s="3">
        <f t="shared" si="0"/>
        <v>14</v>
      </c>
      <c r="B17" s="3">
        <v>75</v>
      </c>
      <c r="C17">
        <f>$C$21*B17+(1-$C$21)*(C16+D16)</f>
        <v>77.480572206754573</v>
      </c>
      <c r="D17">
        <f>$D$21*(C17-C16)+(1-$D$21)*D16</f>
        <v>5.7728304030950355</v>
      </c>
      <c r="E17">
        <f t="shared" si="1"/>
        <v>79.134287011257641</v>
      </c>
      <c r="F17">
        <f t="shared" si="2"/>
        <v>4.1342870112576406</v>
      </c>
      <c r="G17">
        <f t="shared" si="3"/>
        <v>17.092329091453635</v>
      </c>
    </row>
    <row r="18" spans="1:8" x14ac:dyDescent="0.35">
      <c r="A18" s="4">
        <f t="shared" si="0"/>
        <v>15</v>
      </c>
      <c r="B18" s="4">
        <v>88</v>
      </c>
      <c r="C18" s="2">
        <f>$C$21*B18+(1-$C$21)*(C17+D17)</f>
        <v>85.152041565909769</v>
      </c>
      <c r="D18" s="2">
        <f>$D$21*(C18-C17)+(1-$D$21)*D17</f>
        <v>7.1018776723371486</v>
      </c>
      <c r="E18" s="2">
        <f t="shared" si="1"/>
        <v>83.253402609849616</v>
      </c>
      <c r="F18" s="2">
        <f t="shared" si="2"/>
        <v>4.7465973901503844</v>
      </c>
      <c r="G18" s="2">
        <f t="shared" si="3"/>
        <v>22.53018678418244</v>
      </c>
    </row>
    <row r="20" spans="1:8" x14ac:dyDescent="0.35">
      <c r="C20" s="9" t="s">
        <v>6</v>
      </c>
      <c r="D20" s="9" t="s">
        <v>7</v>
      </c>
      <c r="E20" s="10"/>
      <c r="F20" s="9" t="s">
        <v>8</v>
      </c>
      <c r="G20" s="9" t="s">
        <v>9</v>
      </c>
      <c r="H20" s="9" t="s">
        <v>13</v>
      </c>
    </row>
    <row r="21" spans="1:8" x14ac:dyDescent="0.35">
      <c r="C21" s="5">
        <v>0.4</v>
      </c>
      <c r="D21" s="6">
        <v>0.7</v>
      </c>
      <c r="F21" s="12">
        <f>SUM(F5:F18)/COUNT(F5:F18)</f>
        <v>7.409659627944281</v>
      </c>
      <c r="G21" s="13">
        <f>SUM(G5:G18)/COUNT(G5:G18)</f>
        <v>103.18983220035855</v>
      </c>
      <c r="H21" s="14">
        <f>SQRT(G21)</f>
        <v>10.158239621133109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5F5F-075E-487B-991F-943CAD2EF686}">
  <dimension ref="A1:S23"/>
  <sheetViews>
    <sheetView workbookViewId="0"/>
  </sheetViews>
  <sheetFormatPr defaultRowHeight="14.5" x14ac:dyDescent="0.35"/>
  <cols>
    <col min="1" max="2" width="6.08984375" customWidth="1"/>
  </cols>
  <sheetData>
    <row r="1" spans="1:19" x14ac:dyDescent="0.35">
      <c r="A1" s="1" t="s">
        <v>0</v>
      </c>
    </row>
    <row r="2" spans="1:19" ht="15" thickBot="1" x14ac:dyDescent="0.4"/>
    <row r="3" spans="1:19" ht="15" thickTop="1" x14ac:dyDescent="0.35">
      <c r="A3" s="8" t="s">
        <v>1</v>
      </c>
      <c r="B3" s="7" t="s">
        <v>2</v>
      </c>
      <c r="C3" s="7" t="s">
        <v>3</v>
      </c>
      <c r="D3" s="7" t="s">
        <v>4</v>
      </c>
      <c r="E3" s="7" t="s">
        <v>10</v>
      </c>
      <c r="F3" s="7" t="s">
        <v>11</v>
      </c>
      <c r="G3" s="7" t="s">
        <v>12</v>
      </c>
      <c r="Q3" s="7" t="s">
        <v>1</v>
      </c>
      <c r="R3" s="7" t="s">
        <v>2</v>
      </c>
      <c r="S3" s="7" t="s">
        <v>10</v>
      </c>
    </row>
    <row r="4" spans="1:19" x14ac:dyDescent="0.35">
      <c r="A4" s="3">
        <v>1</v>
      </c>
      <c r="B4" s="3">
        <v>3</v>
      </c>
      <c r="C4">
        <f>B4</f>
        <v>3</v>
      </c>
      <c r="D4">
        <v>0</v>
      </c>
      <c r="Q4" s="3">
        <v>1</v>
      </c>
      <c r="R4" s="3">
        <v>3</v>
      </c>
    </row>
    <row r="5" spans="1:19" x14ac:dyDescent="0.35">
      <c r="A5" s="3">
        <f>A4+1</f>
        <v>2</v>
      </c>
      <c r="B5" s="3">
        <v>5</v>
      </c>
      <c r="C5">
        <f>$C$21*B5+(1-$C$21)*(C4+D4)</f>
        <v>3.543634638622299</v>
      </c>
      <c r="D5">
        <f>$D$21*(C5-C4)+(1-$D$21)*D4</f>
        <v>0.32518115389584801</v>
      </c>
      <c r="E5">
        <f>C4+D4</f>
        <v>3</v>
      </c>
      <c r="F5">
        <f>ABS(B5-E5)</f>
        <v>2</v>
      </c>
      <c r="G5">
        <f>F5^2</f>
        <v>4</v>
      </c>
      <c r="Q5" s="3">
        <f>Q4+1</f>
        <v>2</v>
      </c>
      <c r="R5" s="3">
        <v>5</v>
      </c>
      <c r="S5">
        <f>E5</f>
        <v>3</v>
      </c>
    </row>
    <row r="6" spans="1:19" x14ac:dyDescent="0.35">
      <c r="A6" s="3">
        <f t="shared" ref="A6:A18" si="0">A5+1</f>
        <v>3</v>
      </c>
      <c r="B6" s="3">
        <v>9</v>
      </c>
      <c r="C6">
        <f>$C$21*B6+(1-$C$21)*(C5+D5)</f>
        <v>5.2635605286875702</v>
      </c>
      <c r="D6">
        <f>$D$21*(C6-C5)+(1-$D$21)*D5</f>
        <v>1.159463354616399</v>
      </c>
      <c r="E6">
        <f t="shared" ref="E6:E18" si="1">C5+D5</f>
        <v>3.8688157925181468</v>
      </c>
      <c r="F6">
        <f t="shared" ref="F6:F18" si="2">ABS(B6-E6)</f>
        <v>5.1311842074818532</v>
      </c>
      <c r="G6">
        <f t="shared" ref="G6:G18" si="3">F6^2</f>
        <v>26.329051371111174</v>
      </c>
      <c r="Q6" s="3">
        <f t="shared" ref="Q6:Q23" si="4">Q5+1</f>
        <v>3</v>
      </c>
      <c r="R6" s="3">
        <v>9</v>
      </c>
      <c r="S6">
        <f t="shared" ref="S6:S18" si="5">E6</f>
        <v>3.8688157925181468</v>
      </c>
    </row>
    <row r="7" spans="1:19" x14ac:dyDescent="0.35">
      <c r="A7" s="3">
        <f t="shared" si="0"/>
        <v>4</v>
      </c>
      <c r="B7" s="3">
        <v>20</v>
      </c>
      <c r="C7">
        <f>$C$21*B7+(1-$C$21)*(C6+D6)</f>
        <v>10.113481135695787</v>
      </c>
      <c r="D7">
        <f>$D$21*(C7-C6)+(1-$D$21)*D6</f>
        <v>3.3669517346381928</v>
      </c>
      <c r="E7">
        <f t="shared" si="1"/>
        <v>6.4230238833039692</v>
      </c>
      <c r="F7">
        <f t="shared" si="2"/>
        <v>13.576976116696031</v>
      </c>
      <c r="G7">
        <f t="shared" si="3"/>
        <v>184.33428047333445</v>
      </c>
      <c r="Q7" s="3">
        <f t="shared" si="4"/>
        <v>4</v>
      </c>
      <c r="R7" s="3">
        <v>20</v>
      </c>
      <c r="S7">
        <f t="shared" si="5"/>
        <v>6.4230238833039692</v>
      </c>
    </row>
    <row r="8" spans="1:19" x14ac:dyDescent="0.35">
      <c r="A8" s="3">
        <f t="shared" si="0"/>
        <v>5</v>
      </c>
      <c r="B8" s="3">
        <v>12</v>
      </c>
      <c r="C8">
        <f>$C$21*B8+(1-$C$21)*(C7+D7)</f>
        <v>13.078025576099686</v>
      </c>
      <c r="D8">
        <f>$D$21*(C8-C7)+(1-$D$21)*D7</f>
        <v>3.1262473001179192</v>
      </c>
      <c r="E8">
        <f t="shared" si="1"/>
        <v>13.48043287033398</v>
      </c>
      <c r="F8">
        <f t="shared" si="2"/>
        <v>1.4804328703339795</v>
      </c>
      <c r="G8">
        <f t="shared" si="3"/>
        <v>2.1916814835653056</v>
      </c>
      <c r="Q8" s="3">
        <f t="shared" si="4"/>
        <v>5</v>
      </c>
      <c r="R8" s="3">
        <v>12</v>
      </c>
      <c r="S8">
        <f t="shared" si="5"/>
        <v>13.48043287033398</v>
      </c>
    </row>
    <row r="9" spans="1:19" x14ac:dyDescent="0.35">
      <c r="A9" s="3">
        <f t="shared" si="0"/>
        <v>6</v>
      </c>
      <c r="B9" s="3">
        <v>17</v>
      </c>
      <c r="C9">
        <f>$C$21*B9+(1-$C$21)*(C8+D8)</f>
        <v>16.420565289907305</v>
      </c>
      <c r="D9">
        <f>$D$21*(C9-C8)+(1-$D$21)*D8</f>
        <v>3.2556250322668099</v>
      </c>
      <c r="E9">
        <f t="shared" si="1"/>
        <v>16.204272876217605</v>
      </c>
      <c r="F9">
        <f t="shared" si="2"/>
        <v>0.7957271237823953</v>
      </c>
      <c r="G9">
        <f t="shared" si="3"/>
        <v>0.63318165552300343</v>
      </c>
      <c r="Q9" s="3">
        <f t="shared" si="4"/>
        <v>6</v>
      </c>
      <c r="R9" s="3">
        <v>17</v>
      </c>
      <c r="S9">
        <f t="shared" si="5"/>
        <v>16.204272876217605</v>
      </c>
    </row>
    <row r="10" spans="1:19" x14ac:dyDescent="0.35">
      <c r="A10" s="3">
        <f t="shared" si="0"/>
        <v>7</v>
      </c>
      <c r="B10" s="3">
        <v>22</v>
      </c>
      <c r="C10">
        <f>$C$21*B10+(1-$C$21)*(C9+D9)</f>
        <v>20.307842039390053</v>
      </c>
      <c r="D10">
        <f>$D$21*(C10-C9)+(1-$D$21)*D9</f>
        <v>3.6334545885016896</v>
      </c>
      <c r="E10">
        <f t="shared" si="1"/>
        <v>19.676190322174115</v>
      </c>
      <c r="F10">
        <f t="shared" si="2"/>
        <v>2.323809677825885</v>
      </c>
      <c r="G10">
        <f t="shared" si="3"/>
        <v>5.4000914187572437</v>
      </c>
      <c r="Q10" s="3">
        <f t="shared" si="4"/>
        <v>7</v>
      </c>
      <c r="R10" s="3">
        <v>22</v>
      </c>
      <c r="S10">
        <f t="shared" si="5"/>
        <v>19.676190322174115</v>
      </c>
    </row>
    <row r="11" spans="1:19" x14ac:dyDescent="0.35">
      <c r="A11" s="3">
        <f t="shared" si="0"/>
        <v>8</v>
      </c>
      <c r="B11" s="3">
        <v>23</v>
      </c>
      <c r="C11">
        <f>$C$21*B11+(1-$C$21)*(C10+D10)</f>
        <v>23.685435901821581</v>
      </c>
      <c r="D11">
        <f>$D$21*(C11-C10)+(1-$D$21)*D10</f>
        <v>3.4804086266936336</v>
      </c>
      <c r="E11">
        <f t="shared" si="1"/>
        <v>23.941296627891742</v>
      </c>
      <c r="F11">
        <f t="shared" si="2"/>
        <v>0.94129662789174162</v>
      </c>
      <c r="G11">
        <f t="shared" si="3"/>
        <v>0.88603934168036391</v>
      </c>
      <c r="Q11" s="3">
        <f t="shared" si="4"/>
        <v>8</v>
      </c>
      <c r="R11" s="3">
        <v>23</v>
      </c>
      <c r="S11">
        <f t="shared" si="5"/>
        <v>23.941296627891742</v>
      </c>
    </row>
    <row r="12" spans="1:19" x14ac:dyDescent="0.35">
      <c r="A12" s="3">
        <f t="shared" si="0"/>
        <v>9</v>
      </c>
      <c r="B12" s="3">
        <v>51</v>
      </c>
      <c r="C12">
        <f>$C$21*B12+(1-$C$21)*(C11+D11)</f>
        <v>33.644380776819375</v>
      </c>
      <c r="D12">
        <f>$D$21*(C12-C11)+(1-$D$21)*D11</f>
        <v>7.3556177158688643</v>
      </c>
      <c r="E12">
        <f t="shared" si="1"/>
        <v>27.165844528515215</v>
      </c>
      <c r="F12">
        <f t="shared" si="2"/>
        <v>23.834155471484785</v>
      </c>
      <c r="G12">
        <f t="shared" si="3"/>
        <v>568.06696703890805</v>
      </c>
      <c r="Q12" s="3">
        <f t="shared" si="4"/>
        <v>9</v>
      </c>
      <c r="R12" s="3">
        <v>51</v>
      </c>
      <c r="S12">
        <f t="shared" si="5"/>
        <v>27.165844528515215</v>
      </c>
    </row>
    <row r="13" spans="1:19" x14ac:dyDescent="0.35">
      <c r="A13" s="3">
        <f t="shared" si="0"/>
        <v>10</v>
      </c>
      <c r="B13" s="3">
        <v>41</v>
      </c>
      <c r="C13">
        <f>$C$21*B13+(1-$C$21)*(C12+D12)</f>
        <v>40.999998902401678</v>
      </c>
      <c r="D13">
        <f>$D$21*(C13-C12)+(1-$D$21)*D12</f>
        <v>7.355617960943551</v>
      </c>
      <c r="E13">
        <f t="shared" si="1"/>
        <v>40.999998492688242</v>
      </c>
      <c r="F13">
        <f t="shared" si="2"/>
        <v>1.5073117580755024E-6</v>
      </c>
      <c r="G13">
        <f t="shared" si="3"/>
        <v>2.2719887360326619E-12</v>
      </c>
      <c r="Q13" s="3">
        <f t="shared" si="4"/>
        <v>10</v>
      </c>
      <c r="R13" s="3">
        <v>41</v>
      </c>
      <c r="S13">
        <f t="shared" si="5"/>
        <v>40.999998492688242</v>
      </c>
    </row>
    <row r="14" spans="1:19" x14ac:dyDescent="0.35">
      <c r="A14" s="3">
        <f t="shared" si="0"/>
        <v>11</v>
      </c>
      <c r="B14" s="3">
        <v>56</v>
      </c>
      <c r="C14">
        <f>$C$21*B14+(1-$C$21)*(C13+D13)</f>
        <v>50.433492595338087</v>
      </c>
      <c r="D14">
        <f>$D$21*(C14-C13)+(1-$D$21)*D13</f>
        <v>8.5985226255432323</v>
      </c>
      <c r="E14">
        <f t="shared" si="1"/>
        <v>48.355616863345233</v>
      </c>
      <c r="F14">
        <f t="shared" si="2"/>
        <v>7.644383136654767</v>
      </c>
      <c r="G14">
        <f t="shared" si="3"/>
        <v>58.436593539971774</v>
      </c>
      <c r="Q14" s="3">
        <f t="shared" si="4"/>
        <v>11</v>
      </c>
      <c r="R14" s="3">
        <v>56</v>
      </c>
      <c r="S14">
        <f t="shared" si="5"/>
        <v>48.355616863345233</v>
      </c>
    </row>
    <row r="15" spans="1:19" x14ac:dyDescent="0.35">
      <c r="A15" s="3">
        <f t="shared" si="0"/>
        <v>12</v>
      </c>
      <c r="B15" s="3">
        <v>75</v>
      </c>
      <c r="C15">
        <f>$C$21*B15+(1-$C$21)*(C14+D14)</f>
        <v>63.372390038342594</v>
      </c>
      <c r="D15">
        <f>$D$21*(C15-C14)+(1-$D$21)*D14</f>
        <v>11.194766483475806</v>
      </c>
      <c r="E15">
        <f t="shared" si="1"/>
        <v>59.03201522088132</v>
      </c>
      <c r="F15">
        <f t="shared" si="2"/>
        <v>15.96798477911868</v>
      </c>
      <c r="G15">
        <f t="shared" si="3"/>
        <v>254.97653790616585</v>
      </c>
      <c r="Q15" s="3">
        <f t="shared" si="4"/>
        <v>12</v>
      </c>
      <c r="R15" s="3">
        <v>75</v>
      </c>
      <c r="S15">
        <f t="shared" si="5"/>
        <v>59.03201522088132</v>
      </c>
    </row>
    <row r="16" spans="1:19" x14ac:dyDescent="0.35">
      <c r="A16" s="3">
        <f t="shared" si="0"/>
        <v>13</v>
      </c>
      <c r="B16" s="3">
        <v>60</v>
      </c>
      <c r="C16">
        <f>$C$21*B16+(1-$C$21)*(C15+D15)</f>
        <v>70.607551086071794</v>
      </c>
      <c r="D16">
        <f>$D$21*(C16-C15)+(1-$D$21)*D15</f>
        <v>8.8262841001026402</v>
      </c>
      <c r="E16">
        <f t="shared" si="1"/>
        <v>74.567156521818404</v>
      </c>
      <c r="F16">
        <f t="shared" si="2"/>
        <v>14.567156521818404</v>
      </c>
      <c r="G16">
        <f t="shared" si="3"/>
        <v>212.20204913115646</v>
      </c>
      <c r="Q16" s="3">
        <f t="shared" si="4"/>
        <v>13</v>
      </c>
      <c r="R16" s="3">
        <v>60</v>
      </c>
      <c r="S16">
        <f t="shared" si="5"/>
        <v>74.567156521818404</v>
      </c>
    </row>
    <row r="17" spans="1:19" x14ac:dyDescent="0.35">
      <c r="A17" s="3">
        <f t="shared" si="0"/>
        <v>14</v>
      </c>
      <c r="B17" s="3">
        <v>75</v>
      </c>
      <c r="C17">
        <f>$C$21*B17+(1-$C$21)*(C16+D16)</f>
        <v>78.228641991601052</v>
      </c>
      <c r="D17">
        <f>$D$21*(C17-C16)+(1-$D$21)*D16</f>
        <v>8.1053842790905346</v>
      </c>
      <c r="E17">
        <f t="shared" si="1"/>
        <v>79.433835186174434</v>
      </c>
      <c r="F17">
        <f t="shared" si="2"/>
        <v>4.4338351861744343</v>
      </c>
      <c r="G17">
        <f t="shared" si="3"/>
        <v>19.658894458158482</v>
      </c>
      <c r="Q17" s="3">
        <f t="shared" si="4"/>
        <v>14</v>
      </c>
      <c r="R17" s="3">
        <v>75</v>
      </c>
      <c r="S17">
        <f t="shared" si="5"/>
        <v>79.433835186174434</v>
      </c>
    </row>
    <row r="18" spans="1:19" x14ac:dyDescent="0.35">
      <c r="A18" s="4">
        <f t="shared" si="0"/>
        <v>15</v>
      </c>
      <c r="B18" s="4">
        <v>88</v>
      </c>
      <c r="C18" s="2">
        <f>$C$21*B18+(1-$C$21)*(C17+D17)</f>
        <v>86.786866783834995</v>
      </c>
      <c r="D18" s="2">
        <f>$D$21*(C18-C17)+(1-$D$21)*D17</f>
        <v>8.3762559089188713</v>
      </c>
      <c r="E18" s="2">
        <f t="shared" si="1"/>
        <v>86.334026270691581</v>
      </c>
      <c r="F18" s="2">
        <f t="shared" si="2"/>
        <v>1.6659737293084191</v>
      </c>
      <c r="G18" s="2">
        <f t="shared" si="3"/>
        <v>2.7754684667458016</v>
      </c>
      <c r="Q18" s="15">
        <f t="shared" si="4"/>
        <v>15</v>
      </c>
      <c r="R18" s="15">
        <v>88</v>
      </c>
      <c r="S18">
        <f t="shared" si="5"/>
        <v>86.334026270691581</v>
      </c>
    </row>
    <row r="19" spans="1:19" x14ac:dyDescent="0.35">
      <c r="Q19" s="15">
        <f t="shared" si="4"/>
        <v>16</v>
      </c>
      <c r="R19" s="11"/>
      <c r="S19">
        <f>C$18+(Q19-Q$18)*D$18</f>
        <v>95.163122692753859</v>
      </c>
    </row>
    <row r="20" spans="1:19" x14ac:dyDescent="0.35">
      <c r="C20" s="9" t="s">
        <v>6</v>
      </c>
      <c r="D20" s="9" t="s">
        <v>7</v>
      </c>
      <c r="E20" s="10"/>
      <c r="F20" s="9" t="s">
        <v>8</v>
      </c>
      <c r="G20" s="9" t="s">
        <v>9</v>
      </c>
      <c r="H20" s="9" t="s">
        <v>13</v>
      </c>
      <c r="Q20" s="15">
        <f t="shared" si="4"/>
        <v>17</v>
      </c>
      <c r="R20" s="11"/>
      <c r="S20">
        <f t="shared" ref="S20:S23" si="6">C$18+(Q20-Q$18)*D$18</f>
        <v>103.53937860167274</v>
      </c>
    </row>
    <row r="21" spans="1:19" x14ac:dyDescent="0.35">
      <c r="C21" s="5">
        <v>0.27181731931114966</v>
      </c>
      <c r="D21" s="6">
        <v>0.59816121121335331</v>
      </c>
      <c r="F21" s="12">
        <f>SUM(F5:F18)/COUNT(F5:F18)</f>
        <v>6.740208353991652</v>
      </c>
      <c r="G21" s="13">
        <f>SUM(G5:G18)/COUNT(G5:G18)</f>
        <v>95.706488306077176</v>
      </c>
      <c r="H21" s="14">
        <f>SQRT(G21)</f>
        <v>9.7829692990460302</v>
      </c>
      <c r="Q21" s="15">
        <f t="shared" si="4"/>
        <v>18</v>
      </c>
      <c r="R21" s="11"/>
      <c r="S21">
        <f t="shared" si="6"/>
        <v>111.91563451059162</v>
      </c>
    </row>
    <row r="22" spans="1:19" x14ac:dyDescent="0.35">
      <c r="Q22" s="15">
        <f t="shared" si="4"/>
        <v>19</v>
      </c>
      <c r="R22" s="11"/>
      <c r="S22" s="11">
        <f t="shared" si="6"/>
        <v>120.29189041951048</v>
      </c>
    </row>
    <row r="23" spans="1:19" x14ac:dyDescent="0.35">
      <c r="Q23" s="4">
        <f t="shared" si="4"/>
        <v>20</v>
      </c>
      <c r="R23" s="2"/>
      <c r="S23" s="2">
        <f t="shared" si="6"/>
        <v>128.66814632842934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2026-08-12T18:36:24Z</dcterms:created>
  <dcterms:modified xsi:type="dcterms:W3CDTF">2026-08-13T08:56:49Z</dcterms:modified>
</cp:coreProperties>
</file>