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EF139A64-A929-40C5-B058-80F7299FB139}" xr6:coauthVersionLast="47" xr6:coauthVersionMax="47" xr10:uidLastSave="{00000000-0000-0000-0000-000000000000}"/>
  <bookViews>
    <workbookView xWindow="-110" yWindow="-110" windowWidth="19420" windowHeight="10300" xr2:uid="{9111EEAB-898E-4A9B-BF37-061F9992EB9A}"/>
  </bookViews>
  <sheets>
    <sheet name="Title" sheetId="1" r:id="rId1"/>
    <sheet name="Baum" sheetId="2" r:id="rId2"/>
    <sheet name="Baum 1" sheetId="3" r:id="rId3"/>
    <sheet name="Baum 2" sheetId="4" r:id="rId4"/>
    <sheet name="Baum 3" sheetId="5" r:id="rId5"/>
    <sheet name="Baum 4" sheetId="6" r:id="rId6"/>
    <sheet name="Baum 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" i="7" l="1" a="1"/>
  <c r="B8" i="7" s="1"/>
  <c r="L15" i="6" a="1"/>
  <c r="L15" i="6" s="1"/>
  <c r="L12" i="6" a="1"/>
  <c r="L12" i="6" s="1"/>
  <c r="L3" i="6" a="1"/>
  <c r="L3" i="6" s="1"/>
  <c r="K12" i="5" a="1"/>
  <c r="K12" i="5" s="1"/>
  <c r="K3" i="5" a="1"/>
  <c r="K3" i="5" s="1"/>
  <c r="L4" i="4" a="1"/>
  <c r="L4" i="4" s="1"/>
  <c r="G194" i="3" a="1"/>
  <c r="G194" i="3" s="1"/>
  <c r="G201" i="3" s="1"/>
  <c r="D194" i="3" a="1"/>
  <c r="D194" i="3" s="1"/>
  <c r="D201" i="3" s="1"/>
  <c r="B194" i="3" a="1"/>
  <c r="B194" i="3" s="1"/>
  <c r="G190" i="3" a="1"/>
  <c r="G190" i="3" s="1"/>
  <c r="D190" i="3" a="1"/>
  <c r="D190" i="3" s="1"/>
  <c r="B190" i="3" a="1"/>
  <c r="B190" i="3" s="1"/>
  <c r="G186" i="3" a="1"/>
  <c r="G186" i="3" s="1"/>
  <c r="D186" i="3" a="1"/>
  <c r="D186" i="3" s="1"/>
  <c r="B186" i="3" a="1"/>
  <c r="B186" i="3" s="1"/>
  <c r="G182" i="3" a="1"/>
  <c r="G182" i="3" s="1"/>
  <c r="D182" i="3" a="1"/>
  <c r="D182" i="3" s="1"/>
  <c r="B182" i="3" a="1"/>
  <c r="B182" i="3" s="1"/>
  <c r="G178" i="3" a="1"/>
  <c r="G178" i="3" s="1"/>
  <c r="D178" i="3" a="1"/>
  <c r="D178" i="3" s="1"/>
  <c r="B178" i="3" a="1"/>
  <c r="B178" i="3" s="1"/>
  <c r="G174" i="3" a="1"/>
  <c r="G174" i="3" s="1"/>
  <c r="D174" i="3" a="1"/>
  <c r="D174" i="3" s="1"/>
  <c r="B174" i="3" a="1"/>
  <c r="B174" i="3" s="1"/>
  <c r="G170" i="3" a="1"/>
  <c r="G170" i="3" s="1"/>
  <c r="D170" i="3" a="1"/>
  <c r="D170" i="3" s="1"/>
  <c r="B170" i="3" a="1"/>
  <c r="B170" i="3" s="1"/>
  <c r="G166" i="3" a="1"/>
  <c r="G166" i="3" s="1"/>
  <c r="D166" i="3" a="1"/>
  <c r="D166" i="3" s="1"/>
  <c r="B166" i="3" a="1"/>
  <c r="B166" i="3" s="1"/>
  <c r="G162" i="3" a="1"/>
  <c r="G162" i="3" s="1"/>
  <c r="D162" i="3" a="1"/>
  <c r="D162" i="3" s="1"/>
  <c r="B162" i="3" a="1"/>
  <c r="B162" i="3" s="1"/>
  <c r="G158" i="3" a="1"/>
  <c r="G158" i="3" s="1"/>
  <c r="D158" i="3" a="1"/>
  <c r="D158" i="3" s="1"/>
  <c r="B158" i="3" a="1"/>
  <c r="B158" i="3" s="1"/>
  <c r="G154" i="3" a="1"/>
  <c r="G154" i="3" s="1"/>
  <c r="D154" i="3" a="1"/>
  <c r="D154" i="3" s="1"/>
  <c r="B154" i="3" a="1"/>
  <c r="B154" i="3" s="1"/>
  <c r="G150" i="3" a="1"/>
  <c r="G150" i="3" s="1"/>
  <c r="D150" i="3" a="1"/>
  <c r="D150" i="3" s="1"/>
  <c r="B150" i="3" a="1"/>
  <c r="B150" i="3" s="1"/>
  <c r="G146" i="3" a="1"/>
  <c r="G146" i="3" s="1"/>
  <c r="D146" i="3" a="1"/>
  <c r="D146" i="3" s="1"/>
  <c r="B146" i="3" a="1"/>
  <c r="B146" i="3" s="1"/>
  <c r="G142" i="3" a="1"/>
  <c r="G142" i="3" s="1"/>
  <c r="D142" i="3" a="1"/>
  <c r="D142" i="3" s="1"/>
  <c r="B142" i="3" a="1"/>
  <c r="B142" i="3" s="1"/>
  <c r="G138" i="3" a="1"/>
  <c r="G138" i="3" s="1"/>
  <c r="D138" i="3" a="1"/>
  <c r="D138" i="3" s="1"/>
  <c r="B138" i="3" a="1"/>
  <c r="B138" i="3" s="1"/>
  <c r="G134" i="3" a="1"/>
  <c r="G134" i="3" s="1"/>
  <c r="D134" i="3" a="1"/>
  <c r="D134" i="3" s="1"/>
  <c r="B134" i="3" a="1"/>
  <c r="B134" i="3" s="1"/>
  <c r="G130" i="3" a="1"/>
  <c r="G130" i="3" s="1"/>
  <c r="D130" i="3" a="1"/>
  <c r="D130" i="3" s="1"/>
  <c r="B130" i="3" a="1"/>
  <c r="B130" i="3" s="1"/>
  <c r="G126" i="3" a="1"/>
  <c r="G126" i="3" s="1"/>
  <c r="D126" i="3" a="1"/>
  <c r="D126" i="3" s="1"/>
  <c r="B126" i="3" a="1"/>
  <c r="B126" i="3" s="1"/>
  <c r="G122" i="3" a="1"/>
  <c r="G122" i="3" s="1"/>
  <c r="D122" i="3" a="1"/>
  <c r="D122" i="3" s="1"/>
  <c r="B122" i="3" a="1"/>
  <c r="B122" i="3" s="1"/>
  <c r="G118" i="3" a="1"/>
  <c r="G118" i="3" s="1"/>
  <c r="D118" i="3" a="1"/>
  <c r="D118" i="3" s="1"/>
  <c r="B118" i="3" a="1"/>
  <c r="B118" i="3" s="1"/>
  <c r="G114" i="3" a="1"/>
  <c r="G114" i="3" s="1"/>
  <c r="D114" i="3" a="1"/>
  <c r="D114" i="3" s="1"/>
  <c r="B114" i="3" a="1"/>
  <c r="B114" i="3" s="1"/>
  <c r="G110" i="3" a="1"/>
  <c r="G110" i="3" s="1"/>
  <c r="D110" i="3" a="1"/>
  <c r="D110" i="3" s="1"/>
  <c r="B110" i="3" a="1"/>
  <c r="B110" i="3" s="1"/>
  <c r="G106" i="3" a="1"/>
  <c r="G106" i="3" s="1"/>
  <c r="D106" i="3" a="1"/>
  <c r="D106" i="3" s="1"/>
  <c r="B106" i="3" a="1"/>
  <c r="B106" i="3" s="1"/>
  <c r="G102" i="3" a="1"/>
  <c r="G102" i="3" s="1"/>
  <c r="D102" i="3" a="1"/>
  <c r="D102" i="3" s="1"/>
  <c r="B102" i="3" a="1"/>
  <c r="B102" i="3" s="1"/>
  <c r="G98" i="3" a="1"/>
  <c r="G98" i="3" s="1"/>
  <c r="D98" i="3" a="1"/>
  <c r="D98" i="3" s="1"/>
  <c r="B98" i="3" a="1"/>
  <c r="B98" i="3" s="1"/>
  <c r="G94" i="3" a="1"/>
  <c r="G94" i="3" s="1"/>
  <c r="D94" i="3" a="1"/>
  <c r="D94" i="3" s="1"/>
  <c r="B94" i="3" a="1"/>
  <c r="B94" i="3" s="1"/>
  <c r="G90" i="3" a="1"/>
  <c r="G90" i="3" s="1"/>
  <c r="D90" i="3" a="1"/>
  <c r="D90" i="3" s="1"/>
  <c r="B90" i="3" a="1"/>
  <c r="B90" i="3" s="1"/>
  <c r="G86" i="3" a="1"/>
  <c r="G86" i="3" s="1"/>
  <c r="D86" i="3" a="1"/>
  <c r="D86" i="3" s="1"/>
  <c r="B86" i="3" a="1"/>
  <c r="B86" i="3" s="1"/>
  <c r="G82" i="3" a="1"/>
  <c r="G82" i="3" s="1"/>
  <c r="D82" i="3" a="1"/>
  <c r="D82" i="3" s="1"/>
  <c r="B82" i="3" a="1"/>
  <c r="B82" i="3" s="1"/>
  <c r="G78" i="3" a="1"/>
  <c r="G78" i="3" s="1"/>
  <c r="D78" i="3" a="1"/>
  <c r="D78" i="3" s="1"/>
  <c r="B78" i="3" a="1"/>
  <c r="B78" i="3" s="1"/>
  <c r="G74" i="3" a="1"/>
  <c r="G74" i="3" s="1"/>
  <c r="D74" i="3" a="1"/>
  <c r="D74" i="3" s="1"/>
  <c r="B74" i="3" a="1"/>
  <c r="B74" i="3" s="1"/>
  <c r="G70" i="3" a="1"/>
  <c r="G70" i="3" s="1"/>
  <c r="D70" i="3" a="1"/>
  <c r="D70" i="3" s="1"/>
  <c r="B70" i="3" a="1"/>
  <c r="B70" i="3" s="1"/>
  <c r="G66" i="3" a="1"/>
  <c r="G66" i="3" s="1"/>
  <c r="D66" i="3" a="1"/>
  <c r="D66" i="3" s="1"/>
  <c r="B66" i="3" a="1"/>
  <c r="B66" i="3" s="1"/>
  <c r="G62" i="3" a="1"/>
  <c r="G62" i="3" s="1"/>
  <c r="D62" i="3" a="1"/>
  <c r="D62" i="3" s="1"/>
  <c r="B62" i="3" a="1"/>
  <c r="B62" i="3" s="1"/>
  <c r="G58" i="3" a="1"/>
  <c r="G58" i="3" s="1"/>
  <c r="D58" i="3" a="1"/>
  <c r="D58" i="3" s="1"/>
  <c r="B58" i="3" a="1"/>
  <c r="B58" i="3" s="1"/>
  <c r="G54" i="3" a="1"/>
  <c r="G54" i="3" s="1"/>
  <c r="D54" i="3" a="1"/>
  <c r="D54" i="3" s="1"/>
  <c r="B54" i="3" a="1"/>
  <c r="B54" i="3" s="1"/>
  <c r="G50" i="3" a="1"/>
  <c r="G50" i="3" s="1"/>
  <c r="D50" i="3" a="1"/>
  <c r="D50" i="3" s="1"/>
  <c r="B50" i="3" a="1"/>
  <c r="B50" i="3" s="1"/>
  <c r="G46" i="3" a="1"/>
  <c r="G46" i="3" s="1"/>
  <c r="D46" i="3" a="1"/>
  <c r="D46" i="3" s="1"/>
  <c r="B46" i="3" a="1"/>
  <c r="B46" i="3" s="1"/>
  <c r="G42" i="3" a="1"/>
  <c r="G42" i="3" s="1"/>
  <c r="D42" i="3" a="1"/>
  <c r="D42" i="3" s="1"/>
  <c r="B42" i="3" a="1"/>
  <c r="B42" i="3" s="1"/>
  <c r="G38" i="3" a="1"/>
  <c r="G38" i="3" s="1"/>
  <c r="D38" i="3" a="1"/>
  <c r="D38" i="3" s="1"/>
  <c r="B38" i="3" a="1"/>
  <c r="B38" i="3" s="1"/>
  <c r="G34" i="3" a="1"/>
  <c r="G34" i="3" s="1"/>
  <c r="D34" i="3" a="1"/>
  <c r="D34" i="3" s="1"/>
  <c r="B34" i="3" a="1"/>
  <c r="B34" i="3" s="1"/>
  <c r="G30" i="3" a="1"/>
  <c r="G30" i="3" s="1"/>
  <c r="D30" i="3" a="1"/>
  <c r="D30" i="3" s="1"/>
  <c r="B30" i="3" a="1"/>
  <c r="B30" i="3" s="1"/>
  <c r="G26" i="3" a="1"/>
  <c r="G26" i="3" s="1"/>
  <c r="D26" i="3" a="1"/>
  <c r="D26" i="3" s="1"/>
  <c r="B26" i="3" a="1"/>
  <c r="B26" i="3" s="1"/>
  <c r="G22" i="3" a="1"/>
  <c r="G22" i="3" s="1"/>
  <c r="D22" i="3" a="1"/>
  <c r="D22" i="3" s="1"/>
  <c r="B22" i="3" a="1"/>
  <c r="B22" i="3" s="1"/>
  <c r="G18" i="3" a="1"/>
  <c r="G18" i="3" s="1"/>
  <c r="D18" i="3" a="1"/>
  <c r="D18" i="3" s="1"/>
  <c r="B18" i="3" a="1"/>
  <c r="B18" i="3" s="1"/>
  <c r="G14" i="3" a="1"/>
  <c r="G14" i="3" s="1"/>
  <c r="D14" i="3" a="1"/>
  <c r="D14" i="3" s="1"/>
  <c r="B14" i="3" a="1"/>
  <c r="B14" i="3" s="1"/>
  <c r="G10" i="3" a="1"/>
  <c r="G10" i="3" s="1"/>
  <c r="D10" i="3" a="1"/>
  <c r="D10" i="3" s="1"/>
  <c r="B10" i="3" a="1"/>
  <c r="B10" i="3" s="1"/>
  <c r="G6" i="3" a="1"/>
  <c r="G6" i="3" s="1"/>
  <c r="D6" i="3" a="1"/>
  <c r="D6" i="3" s="1"/>
  <c r="B6" i="3" a="1"/>
  <c r="B6" i="3" s="1"/>
  <c r="N3" i="3" a="1"/>
  <c r="N3" i="3" s="1"/>
  <c r="W26" i="2" a="1"/>
  <c r="W26" i="2" s="1"/>
  <c r="T26" i="2" a="1"/>
  <c r="T26" i="2" s="1"/>
  <c r="O26" i="2" a="1"/>
  <c r="O26" i="2" s="1"/>
  <c r="K26" i="2" a="1"/>
  <c r="K26" i="2" s="1"/>
  <c r="I26" i="2" a="1"/>
  <c r="I26" i="2" s="1"/>
  <c r="B24" i="2" a="1"/>
  <c r="B24" i="2" s="1"/>
  <c r="D20" i="2" a="1"/>
  <c r="D20" i="2" s="1"/>
  <c r="B20" i="2" a="1"/>
  <c r="B20" i="2" s="1"/>
  <c r="B16" i="2" a="1"/>
  <c r="B16" i="2" s="1"/>
  <c r="B12" i="2" a="1"/>
  <c r="B12" i="2" s="1"/>
  <c r="K15" i="6"/>
  <c r="K15" i="6" a="1"/>
  <c r="N10" i="6"/>
  <c r="M10" i="6"/>
  <c r="L10" i="6"/>
  <c r="R9" i="6"/>
  <c r="Q8" i="6"/>
  <c r="P8" i="6"/>
  <c r="O8" i="6"/>
  <c r="N8" i="6"/>
  <c r="M8" i="6"/>
  <c r="K8" i="6"/>
  <c r="K8" i="6" a="1"/>
  <c r="K3" i="6" a="1"/>
  <c r="K3" i="6" s="1"/>
  <c r="K9" i="5"/>
  <c r="L9" i="5" s="1"/>
  <c r="J8" i="5" a="1"/>
  <c r="J8" i="5" s="1"/>
  <c r="J3" i="5" a="1"/>
  <c r="J3" i="5" s="1"/>
  <c r="P10" i="4"/>
  <c r="Q10" i="4" s="1"/>
  <c r="L10" i="4"/>
  <c r="N10" i="4" s="1"/>
  <c r="O9" i="4"/>
  <c r="N9" i="4"/>
  <c r="K9" i="4"/>
  <c r="K9" i="4" a="1"/>
  <c r="K4" i="4" a="1"/>
  <c r="K4" i="4" s="1"/>
  <c r="I201" i="3"/>
  <c r="V22" i="2"/>
  <c r="Y21" i="2"/>
  <c r="V21" i="2"/>
  <c r="L21" i="2"/>
  <c r="L21" i="2" a="1"/>
  <c r="K21" i="2"/>
  <c r="K21" i="2" a="1"/>
  <c r="AB20" i="2"/>
  <c r="AA20" i="2"/>
  <c r="Y20" i="2"/>
  <c r="V20" i="2"/>
  <c r="X20" i="2" s="1"/>
  <c r="W19" i="2"/>
  <c r="V19" i="2"/>
  <c r="AA18" i="2"/>
  <c r="Z18" i="2"/>
  <c r="X18" i="2"/>
  <c r="W18" i="2"/>
  <c r="V18" i="2"/>
  <c r="AB17" i="2"/>
  <c r="Z17" i="2"/>
  <c r="Y17" i="2"/>
  <c r="W17" i="2"/>
  <c r="V17" i="2"/>
  <c r="V16" i="2"/>
  <c r="AB16" i="2" s="1"/>
  <c r="Z15" i="2"/>
  <c r="Y15" i="2"/>
  <c r="W15" i="2"/>
  <c r="V15" i="2"/>
  <c r="AB14" i="2"/>
  <c r="V14" i="2"/>
  <c r="AB13" i="2"/>
  <c r="Z13" i="2"/>
  <c r="Y13" i="2"/>
  <c r="V13" i="2"/>
  <c r="V12" i="2"/>
  <c r="AB11" i="2"/>
  <c r="Z11" i="2"/>
  <c r="Y11" i="2"/>
  <c r="W11" i="2"/>
  <c r="V11" i="2"/>
  <c r="Z10" i="2"/>
  <c r="V10" i="2"/>
  <c r="AB10" i="2" s="1"/>
  <c r="V9" i="2"/>
  <c r="AA8" i="2"/>
  <c r="Z8" i="2"/>
  <c r="X8" i="2"/>
  <c r="W8" i="2"/>
  <c r="V8" i="2"/>
  <c r="AB7" i="2"/>
  <c r="Z7" i="2"/>
  <c r="Y7" i="2"/>
  <c r="W7" i="2"/>
  <c r="V7" i="2"/>
  <c r="AA6" i="2"/>
  <c r="Z6" i="2"/>
  <c r="V6" i="2"/>
  <c r="H6" i="2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X5" i="2"/>
  <c r="V5" i="2"/>
  <c r="N5" i="2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AB4" i="2"/>
  <c r="AA4" i="2"/>
  <c r="Y4" i="2"/>
  <c r="X4" i="2"/>
  <c r="V4" i="2"/>
  <c r="N4" i="2"/>
  <c r="H4" i="2"/>
  <c r="H5" i="2" s="1"/>
  <c r="AA3" i="2"/>
  <c r="Z3" i="2"/>
  <c r="X3" i="2"/>
  <c r="W3" i="2"/>
  <c r="V3" i="2"/>
  <c r="J3" i="2" a="1"/>
  <c r="J3" i="2" s="1"/>
  <c r="I3" i="2"/>
  <c r="I4" i="2" s="1" a="1"/>
  <c r="I4" i="2" s="1"/>
  <c r="I3" i="2" a="1"/>
  <c r="M10" i="5" l="1"/>
  <c r="P9" i="5"/>
  <c r="M9" i="5"/>
  <c r="O8" i="5"/>
  <c r="N8" i="5"/>
  <c r="N10" i="5"/>
  <c r="K8" i="5"/>
  <c r="C201" i="3"/>
  <c r="B201" i="3"/>
  <c r="I5" i="2" a="1"/>
  <c r="I5" i="2" s="1"/>
  <c r="O10" i="5"/>
  <c r="Q10" i="5"/>
  <c r="L20" i="2" a="1"/>
  <c r="L20" i="2" s="1"/>
  <c r="K20" i="2" a="1"/>
  <c r="K20" i="2" s="1"/>
  <c r="AB9" i="2"/>
  <c r="Y9" i="2"/>
  <c r="Z9" i="2"/>
  <c r="W9" i="2"/>
  <c r="W14" i="2"/>
  <c r="AB22" i="2"/>
  <c r="Z22" i="2"/>
  <c r="Y22" i="2"/>
  <c r="Y14" i="2"/>
  <c r="W22" i="2"/>
  <c r="Z14" i="2"/>
  <c r="B202" i="3"/>
  <c r="Q9" i="6"/>
  <c r="P9" i="6"/>
  <c r="O9" i="6"/>
  <c r="N9" i="6"/>
  <c r="L8" i="6"/>
  <c r="M9" i="6"/>
  <c r="AB15" i="2"/>
  <c r="AB21" i="2"/>
  <c r="AA21" i="2"/>
  <c r="C202" i="3"/>
  <c r="AB5" i="2"/>
  <c r="AA5" i="2"/>
  <c r="Y5" i="2"/>
  <c r="AA12" i="2"/>
  <c r="X12" i="2"/>
  <c r="Z12" i="2"/>
  <c r="W12" i="2"/>
  <c r="X21" i="2"/>
  <c r="R11" i="4"/>
  <c r="J4" i="2" a="1"/>
  <c r="J4" i="2" s="1"/>
  <c r="AA19" i="2"/>
  <c r="Z19" i="2"/>
  <c r="X19" i="2"/>
  <c r="O10" i="6"/>
  <c r="R8" i="6"/>
  <c r="Q10" i="6"/>
  <c r="W6" i="2"/>
  <c r="W10" i="2"/>
  <c r="W16" i="2"/>
  <c r="I202" i="3"/>
  <c r="L9" i="6"/>
  <c r="R10" i="6"/>
  <c r="H202" i="3"/>
  <c r="X6" i="2"/>
  <c r="W13" i="2"/>
  <c r="R10" i="4"/>
  <c r="Y10" i="2"/>
  <c r="Y16" i="2"/>
  <c r="O11" i="4"/>
  <c r="Z16" i="2"/>
  <c r="K19" i="2" l="1" a="1"/>
  <c r="K19" i="2" s="1"/>
  <c r="L19" i="2" a="1"/>
  <c r="L19" i="2" s="1"/>
  <c r="J5" i="2" a="1"/>
  <c r="J5" i="2" s="1"/>
  <c r="J6" i="2" l="1" a="1"/>
  <c r="J6" i="2" s="1"/>
  <c r="I6" i="2" a="1"/>
  <c r="I6" i="2" s="1"/>
  <c r="K18" i="2" a="1"/>
  <c r="K18" i="2" s="1"/>
  <c r="L18" i="2" a="1"/>
  <c r="L18" i="2" s="1"/>
  <c r="L17" i="2" l="1" a="1"/>
  <c r="L17" i="2" s="1"/>
  <c r="K17" i="2" a="1"/>
  <c r="K17" i="2" s="1"/>
  <c r="J7" i="2" a="1"/>
  <c r="J7" i="2" s="1"/>
  <c r="I7" i="2" a="1"/>
  <c r="I7" i="2" s="1"/>
  <c r="J8" i="2" l="1" a="1"/>
  <c r="J8" i="2" s="1"/>
  <c r="I8" i="2" a="1"/>
  <c r="I8" i="2" s="1"/>
  <c r="L16" i="2" a="1"/>
  <c r="L16" i="2" s="1"/>
  <c r="K16" i="2" a="1"/>
  <c r="K16" i="2" s="1"/>
  <c r="I9" i="2" l="1" a="1"/>
  <c r="I9" i="2" s="1"/>
  <c r="J9" i="2" a="1"/>
  <c r="J9" i="2" s="1"/>
  <c r="L15" i="2" a="1"/>
  <c r="L15" i="2" s="1"/>
  <c r="K15" i="2" a="1"/>
  <c r="K15" i="2" s="1"/>
  <c r="L14" i="2" l="1" a="1"/>
  <c r="L14" i="2" s="1"/>
  <c r="K14" i="2" a="1"/>
  <c r="K14" i="2" s="1"/>
  <c r="J10" i="2" a="1"/>
  <c r="J10" i="2" s="1"/>
  <c r="I10" i="2" a="1"/>
  <c r="I10" i="2" s="1"/>
  <c r="I11" i="2" l="1" a="1"/>
  <c r="I11" i="2" s="1"/>
  <c r="J11" i="2" a="1"/>
  <c r="J11" i="2" s="1"/>
  <c r="L13" i="2" a="1"/>
  <c r="L13" i="2" s="1"/>
  <c r="K13" i="2" a="1"/>
  <c r="K13" i="2" s="1"/>
  <c r="L12" i="2" l="1" a="1"/>
  <c r="L12" i="2" s="1"/>
  <c r="R11" i="2" s="1" a="1"/>
  <c r="R11" i="2" s="1"/>
  <c r="K12" i="2" a="1"/>
  <c r="K12" i="2" s="1"/>
  <c r="Q11" i="2" a="1"/>
  <c r="Q11" i="2" s="1"/>
  <c r="I12" i="2" a="1"/>
  <c r="I12" i="2" s="1"/>
  <c r="J12" i="2" a="1"/>
  <c r="J12" i="2" s="1"/>
  <c r="P11" i="2" a="1"/>
  <c r="P11" i="2" s="1"/>
  <c r="O11" i="2" a="1"/>
  <c r="O11" i="2" s="1"/>
  <c r="R12" i="2" l="1" a="1"/>
  <c r="R12" i="2" s="1"/>
  <c r="U12" i="2"/>
  <c r="AB12" i="2" s="1"/>
  <c r="Q12" i="2" a="1"/>
  <c r="Q12" i="2" s="1"/>
  <c r="I13" i="2" a="1"/>
  <c r="I13" i="2" s="1"/>
  <c r="P12" i="2" a="1"/>
  <c r="P12" i="2" s="1"/>
  <c r="O12" i="2" a="1"/>
  <c r="O12" i="2" s="1"/>
  <c r="T12" i="2"/>
  <c r="Y12" i="2" s="1"/>
  <c r="J13" i="2" a="1"/>
  <c r="J13" i="2" s="1"/>
  <c r="L11" i="2" a="1"/>
  <c r="L11" i="2" s="1"/>
  <c r="K11" i="2" a="1"/>
  <c r="K11" i="2" s="1"/>
  <c r="L10" i="2" l="1" a="1"/>
  <c r="L10" i="2" s="1"/>
  <c r="K10" i="2" a="1"/>
  <c r="K10" i="2" s="1"/>
  <c r="O10" i="2" a="1"/>
  <c r="O10" i="2" s="1"/>
  <c r="Q10" i="2" a="1"/>
  <c r="Q10" i="2" s="1"/>
  <c r="T11" i="2"/>
  <c r="X11" i="2" s="1"/>
  <c r="P10" i="2" a="1"/>
  <c r="P10" i="2" s="1"/>
  <c r="R10" i="2" a="1"/>
  <c r="R10" i="2" s="1"/>
  <c r="U11" i="2"/>
  <c r="AA11" i="2" s="1"/>
  <c r="U13" i="2"/>
  <c r="AA13" i="2" s="1"/>
  <c r="R13" i="2" a="1"/>
  <c r="R13" i="2" s="1"/>
  <c r="Q13" i="2" a="1"/>
  <c r="Q13" i="2" s="1"/>
  <c r="O13" i="2" a="1"/>
  <c r="O13" i="2" s="1"/>
  <c r="T13" i="2"/>
  <c r="X13" i="2" s="1"/>
  <c r="J14" i="2" a="1"/>
  <c r="J14" i="2" s="1"/>
  <c r="P13" i="2" a="1"/>
  <c r="P13" i="2" s="1"/>
  <c r="I14" i="2" a="1"/>
  <c r="I14" i="2" s="1"/>
  <c r="O14" i="2" l="1" a="1"/>
  <c r="O14" i="2" s="1"/>
  <c r="J15" i="2" a="1"/>
  <c r="J15" i="2" s="1"/>
  <c r="T14" i="2"/>
  <c r="X14" i="2" s="1"/>
  <c r="I15" i="2" a="1"/>
  <c r="I15" i="2" s="1"/>
  <c r="P14" i="2" a="1"/>
  <c r="P14" i="2" s="1"/>
  <c r="U14" i="2"/>
  <c r="AA14" i="2" s="1"/>
  <c r="R14" i="2" a="1"/>
  <c r="R14" i="2" s="1"/>
  <c r="Q14" i="2" a="1"/>
  <c r="Q14" i="2" s="1"/>
  <c r="K9" i="2" a="1"/>
  <c r="K9" i="2" s="1"/>
  <c r="L9" i="2" a="1"/>
  <c r="L9" i="2" s="1"/>
  <c r="Q9" i="2" a="1"/>
  <c r="Q9" i="2" s="1"/>
  <c r="O9" i="2" a="1"/>
  <c r="O9" i="2" s="1"/>
  <c r="T10" i="2"/>
  <c r="X10" i="2" s="1"/>
  <c r="P9" i="2" a="1"/>
  <c r="P9" i="2" s="1"/>
  <c r="R9" i="2" a="1"/>
  <c r="R9" i="2" s="1"/>
  <c r="U10" i="2"/>
  <c r="AA10" i="2" s="1"/>
  <c r="P8" i="2" l="1" a="1"/>
  <c r="P8" i="2" s="1"/>
  <c r="R8" i="2" a="1"/>
  <c r="R8" i="2" s="1"/>
  <c r="U9" i="2"/>
  <c r="AA9" i="2" s="1"/>
  <c r="K8" i="2" a="1"/>
  <c r="K8" i="2" s="1"/>
  <c r="L8" i="2" a="1"/>
  <c r="L8" i="2" s="1"/>
  <c r="O8" i="2" a="1"/>
  <c r="O8" i="2" s="1"/>
  <c r="Q8" i="2" a="1"/>
  <c r="Q8" i="2" s="1"/>
  <c r="T9" i="2"/>
  <c r="X9" i="2" s="1"/>
  <c r="I16" i="2" a="1"/>
  <c r="I16" i="2" s="1"/>
  <c r="T15" i="2"/>
  <c r="X15" i="2" s="1"/>
  <c r="P15" i="2" a="1"/>
  <c r="P15" i="2" s="1"/>
  <c r="O15" i="2" a="1"/>
  <c r="O15" i="2" s="1"/>
  <c r="J16" i="2" a="1"/>
  <c r="J16" i="2" s="1"/>
  <c r="U15" i="2"/>
  <c r="AA15" i="2" s="1"/>
  <c r="R15" i="2" a="1"/>
  <c r="R15" i="2" s="1"/>
  <c r="Q15" i="2" a="1"/>
  <c r="Q15" i="2" s="1"/>
  <c r="L7" i="2" l="1" a="1"/>
  <c r="L7" i="2" s="1"/>
  <c r="K7" i="2" a="1"/>
  <c r="K7" i="2" s="1"/>
  <c r="Q7" i="2" a="1"/>
  <c r="Q7" i="2" s="1"/>
  <c r="O7" i="2" a="1"/>
  <c r="O7" i="2" s="1"/>
  <c r="T8" i="2"/>
  <c r="Y8" i="2" s="1"/>
  <c r="P7" i="2" a="1"/>
  <c r="P7" i="2" s="1"/>
  <c r="R7" i="2" a="1"/>
  <c r="R7" i="2" s="1"/>
  <c r="U8" i="2"/>
  <c r="AB8" i="2" s="1"/>
  <c r="P16" i="2" a="1"/>
  <c r="P16" i="2" s="1"/>
  <c r="O16" i="2" a="1"/>
  <c r="O16" i="2" s="1"/>
  <c r="T16" i="2"/>
  <c r="X16" i="2" s="1"/>
  <c r="J17" i="2" a="1"/>
  <c r="J17" i="2" s="1"/>
  <c r="I17" i="2" a="1"/>
  <c r="I17" i="2" s="1"/>
  <c r="Q16" i="2" a="1"/>
  <c r="Q16" i="2" s="1"/>
  <c r="R16" i="2" a="1"/>
  <c r="R16" i="2" s="1"/>
  <c r="U16" i="2"/>
  <c r="AA16" i="2" s="1"/>
  <c r="U17" i="2" l="1"/>
  <c r="AA17" i="2" s="1"/>
  <c r="Q17" i="2" a="1"/>
  <c r="Q17" i="2" s="1"/>
  <c r="R17" i="2" a="1"/>
  <c r="R17" i="2" s="1"/>
  <c r="L6" i="2" a="1"/>
  <c r="L6" i="2" s="1"/>
  <c r="K6" i="2" a="1"/>
  <c r="K6" i="2" s="1"/>
  <c r="O6" i="2" a="1"/>
  <c r="O6" i="2" s="1"/>
  <c r="Q6" i="2" a="1"/>
  <c r="Q6" i="2" s="1"/>
  <c r="T7" i="2"/>
  <c r="X7" i="2" s="1"/>
  <c r="J18" i="2" a="1"/>
  <c r="J18" i="2" s="1"/>
  <c r="T17" i="2"/>
  <c r="X17" i="2" s="1"/>
  <c r="P17" i="2" a="1"/>
  <c r="P17" i="2" s="1"/>
  <c r="O17" i="2" a="1"/>
  <c r="O17" i="2" s="1"/>
  <c r="I18" i="2" a="1"/>
  <c r="I18" i="2" s="1"/>
  <c r="P6" i="2" a="1"/>
  <c r="P6" i="2" s="1"/>
  <c r="R6" i="2" a="1"/>
  <c r="R6" i="2" s="1"/>
  <c r="U7" i="2"/>
  <c r="AA7" i="2" s="1"/>
  <c r="J19" i="2" l="1" a="1"/>
  <c r="J19" i="2" s="1"/>
  <c r="T18" i="2"/>
  <c r="Y18" i="2" s="1"/>
  <c r="I19" i="2" a="1"/>
  <c r="I19" i="2" s="1"/>
  <c r="P18" i="2" a="1"/>
  <c r="P18" i="2" s="1"/>
  <c r="O18" i="2" a="1"/>
  <c r="O18" i="2" s="1"/>
  <c r="R18" i="2" a="1"/>
  <c r="R18" i="2" s="1"/>
  <c r="Q18" i="2" a="1"/>
  <c r="Q18" i="2" s="1"/>
  <c r="U18" i="2"/>
  <c r="AB18" i="2" s="1"/>
  <c r="K5" i="2" a="1"/>
  <c r="K5" i="2" s="1"/>
  <c r="L5" i="2" a="1"/>
  <c r="L5" i="2" s="1"/>
  <c r="O5" i="2" a="1"/>
  <c r="O5" i="2" s="1"/>
  <c r="Q5" i="2" a="1"/>
  <c r="Q5" i="2" s="1"/>
  <c r="T6" i="2"/>
  <c r="Y6" i="2" s="1"/>
  <c r="P5" i="2" a="1"/>
  <c r="P5" i="2" s="1"/>
  <c r="R5" i="2" a="1"/>
  <c r="R5" i="2" s="1"/>
  <c r="U6" i="2"/>
  <c r="AB6" i="2" s="1"/>
  <c r="P19" i="2" l="1" a="1"/>
  <c r="P19" i="2" s="1"/>
  <c r="T19" i="2"/>
  <c r="Y19" i="2" s="1"/>
  <c r="J20" i="2" a="1"/>
  <c r="J20" i="2" s="1"/>
  <c r="I20" i="2" a="1"/>
  <c r="I20" i="2" s="1"/>
  <c r="O19" i="2" a="1"/>
  <c r="O19" i="2" s="1"/>
  <c r="K4" i="2" a="1"/>
  <c r="K4" i="2" s="1"/>
  <c r="L4" i="2" a="1"/>
  <c r="L4" i="2" s="1"/>
  <c r="O4" i="2" a="1"/>
  <c r="O4" i="2" s="1"/>
  <c r="T5" i="2"/>
  <c r="W5" i="2" s="1"/>
  <c r="Q4" i="2" a="1"/>
  <c r="Q4" i="2" s="1"/>
  <c r="P4" i="2" a="1"/>
  <c r="P4" i="2" s="1"/>
  <c r="R4" i="2" a="1"/>
  <c r="R4" i="2" s="1"/>
  <c r="U5" i="2"/>
  <c r="Z5" i="2" s="1"/>
  <c r="Q19" i="2" a="1"/>
  <c r="Q19" i="2" s="1"/>
  <c r="U19" i="2"/>
  <c r="AB19" i="2" s="1"/>
  <c r="R19" i="2" a="1"/>
  <c r="R19" i="2" s="1"/>
  <c r="P3" i="2" l="1" a="1"/>
  <c r="P3" i="2" s="1"/>
  <c r="R3" i="2" a="1"/>
  <c r="R3" i="2" s="1"/>
  <c r="U4" i="2"/>
  <c r="Z4" i="2" s="1"/>
  <c r="L3" i="2" a="1"/>
  <c r="L3" i="2" s="1"/>
  <c r="U3" i="2" s="1"/>
  <c r="K3" i="2" a="1"/>
  <c r="K3" i="2" s="1"/>
  <c r="T3" i="2" s="1"/>
  <c r="O3" i="2" a="1"/>
  <c r="O3" i="2" s="1"/>
  <c r="T4" i="2"/>
  <c r="W4" i="2" s="1"/>
  <c r="Q3" i="2" a="1"/>
  <c r="Q3" i="2" s="1"/>
  <c r="O20" i="2" a="1"/>
  <c r="O20" i="2" s="1"/>
  <c r="J21" i="2" a="1"/>
  <c r="J21" i="2" s="1"/>
  <c r="T20" i="2"/>
  <c r="W20" i="2" s="1"/>
  <c r="I21" i="2" a="1"/>
  <c r="I21" i="2" s="1"/>
  <c r="P20" i="2" a="1"/>
  <c r="P20" i="2" s="1"/>
  <c r="U20" i="2"/>
  <c r="Z20" i="2" s="1"/>
  <c r="R20" i="2" a="1"/>
  <c r="R20" i="2" s="1"/>
  <c r="Q20" i="2" a="1"/>
  <c r="Q20" i="2" s="1"/>
  <c r="I22" i="2" l="1" a="1"/>
  <c r="I22" i="2" s="1"/>
  <c r="T22" i="2" s="1"/>
  <c r="X22" i="2" s="1"/>
  <c r="X23" i="2" s="1"/>
  <c r="X24" i="2" s="1"/>
  <c r="J22" i="2" a="1"/>
  <c r="J22" i="2" s="1"/>
  <c r="U22" i="2" s="1"/>
  <c r="AA22" i="2" s="1"/>
  <c r="AA23" i="2" s="1"/>
  <c r="T21" i="2"/>
  <c r="W21" i="2" s="1"/>
  <c r="P21" i="2" a="1"/>
  <c r="P21" i="2" s="1"/>
  <c r="O21" i="2" a="1"/>
  <c r="O21" i="2" s="1"/>
  <c r="U21" i="2"/>
  <c r="Z21" i="2" s="1"/>
  <c r="R21" i="2" a="1"/>
  <c r="R21" i="2" s="1"/>
  <c r="R23" i="2" s="1"/>
  <c r="R24" i="2" s="1"/>
  <c r="Q21" i="2" a="1"/>
  <c r="Q21" i="2" s="1"/>
  <c r="Q23" i="2"/>
  <c r="W23" i="2"/>
  <c r="O23" i="2"/>
  <c r="O24" i="2" s="1"/>
  <c r="Y3" i="2"/>
  <c r="Y23" i="2" s="1"/>
  <c r="T24" i="2"/>
  <c r="D12" i="2" s="1" a="1"/>
  <c r="D12" i="2" s="1"/>
  <c r="AB3" i="2"/>
  <c r="AB23" i="2" s="1"/>
  <c r="AB24" i="2" s="1"/>
  <c r="U24" i="2"/>
  <c r="Z23" i="2"/>
  <c r="P23" i="2"/>
  <c r="W24" i="2" l="1"/>
  <c r="Q24" i="2"/>
  <c r="Y24" i="2"/>
  <c r="P24" i="2"/>
  <c r="Z24" i="2"/>
  <c r="AA2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<sst xmlns="http://schemas.openxmlformats.org/spreadsheetml/2006/main" count="256" uniqueCount="29">
  <si>
    <t>Real Statistics Using Excel</t>
  </si>
  <si>
    <t>Updated</t>
  </si>
  <si>
    <t>Copyright © 2013 - 2026 Charles Zaiontz</t>
  </si>
  <si>
    <t>α(s)</t>
  </si>
  <si>
    <t>β(s)</t>
  </si>
  <si>
    <r>
      <rPr>
        <sz val="11"/>
        <color theme="1"/>
        <rFont val="Aptos Narrow"/>
        <family val="2"/>
      </rPr>
      <t>ρ</t>
    </r>
    <r>
      <rPr>
        <sz val="11"/>
        <color theme="1"/>
        <rFont val="Aptos Narrow"/>
        <family val="2"/>
        <scheme val="minor"/>
      </rPr>
      <t>(1,s)</t>
    </r>
  </si>
  <si>
    <t>ρ(2,s)</t>
  </si>
  <si>
    <t>γ(s)</t>
  </si>
  <si>
    <t>q(1,u)</t>
  </si>
  <si>
    <t>q(2,u)</t>
  </si>
  <si>
    <t>P</t>
  </si>
  <si>
    <t>π</t>
  </si>
  <si>
    <t>z</t>
  </si>
  <si>
    <t>i</t>
  </si>
  <si>
    <t>obs</t>
  </si>
  <si>
    <t>Q</t>
  </si>
  <si>
    <t>p</t>
  </si>
  <si>
    <t>q</t>
  </si>
  <si>
    <t>dist</t>
  </si>
  <si>
    <t>iter/prec</t>
  </si>
  <si>
    <t>rainy</t>
  </si>
  <si>
    <t>cloudy</t>
  </si>
  <si>
    <t>sunny</t>
  </si>
  <si>
    <t>burrow</t>
  </si>
  <si>
    <t>tree</t>
  </si>
  <si>
    <t>grass</t>
  </si>
  <si>
    <t>=HMM_Sim(B2:D4,F2:F4,B7:D9,25)</t>
  </si>
  <si>
    <t>observations</t>
  </si>
  <si>
    <t>HMM Baum-Welch Algorithm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</si>
</sst>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4F72-660D-4487-9CF0-D5A087776251}">
  <dimension ref="A1:B6"/>
  <sheetViews>
    <sheetView tabSelected="1" workbookViewId="0"/>
  </sheetViews>
  <sheetFormatPr defaultRowHeight="14.5" x14ac:dyDescent="0.35"/>
  <sheetData>
    <row r="1" spans="1:2" x14ac:dyDescent="0.35">
      <c r="A1" t="s">
        <v>0</v>
      </c>
    </row>
    <row r="2" spans="1:2" x14ac:dyDescent="0.35">
      <c r="A2" t="s">
        <v>28</v>
      </c>
    </row>
    <row r="4" spans="1:2" x14ac:dyDescent="0.35">
      <c r="A4" t="s">
        <v>1</v>
      </c>
      <c r="B4" s="1">
        <v>46240</v>
      </c>
    </row>
    <row r="6" spans="1:2" x14ac:dyDescent="0.35">
      <c r="A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C94B-DCE5-4E3E-AE85-46F5A2D9B7F0}">
  <dimension ref="A1:AB26"/>
  <sheetViews>
    <sheetView workbookViewId="0"/>
  </sheetViews>
  <sheetFormatPr defaultRowHeight="14.5" x14ac:dyDescent="0.35"/>
  <cols>
    <col min="1" max="1" width="3.6328125" style="2" customWidth="1"/>
    <col min="5" max="5" width="5.6328125" customWidth="1"/>
    <col min="6" max="6" width="3.6328125" style="2" customWidth="1"/>
    <col min="7" max="7" width="2.6328125" customWidth="1"/>
    <col min="8" max="8" width="3.81640625" customWidth="1"/>
    <col min="9" max="9" width="8.7265625" customWidth="1"/>
    <col min="11" max="11" width="8.7265625" customWidth="1"/>
    <col min="13" max="13" width="5.6328125" customWidth="1"/>
    <col min="14" max="14" width="3.6328125" customWidth="1"/>
    <col min="15" max="15" width="8.7265625" customWidth="1"/>
    <col min="19" max="19" width="2.6328125" customWidth="1"/>
    <col min="20" max="20" width="8.7265625" customWidth="1"/>
    <col min="22" max="22" width="5.6328125" customWidth="1"/>
  </cols>
  <sheetData>
    <row r="1" spans="1:28" x14ac:dyDescent="0.35">
      <c r="I1" s="36" t="s">
        <v>3</v>
      </c>
      <c r="J1" s="36"/>
      <c r="K1" s="37" t="s">
        <v>4</v>
      </c>
      <c r="L1" s="37"/>
      <c r="O1" s="36" t="s">
        <v>5</v>
      </c>
      <c r="P1" s="36"/>
      <c r="Q1" s="37" t="s">
        <v>6</v>
      </c>
      <c r="R1" s="36"/>
      <c r="T1" s="37" t="s">
        <v>7</v>
      </c>
      <c r="U1" s="37"/>
      <c r="W1" s="35" t="s">
        <v>8</v>
      </c>
      <c r="X1" s="35"/>
      <c r="Y1" s="35"/>
      <c r="Z1" s="35" t="s">
        <v>9</v>
      </c>
      <c r="AA1" s="35"/>
      <c r="AB1" s="35"/>
    </row>
    <row r="2" spans="1:28" x14ac:dyDescent="0.35">
      <c r="A2" s="2" t="s">
        <v>10</v>
      </c>
      <c r="B2">
        <v>1</v>
      </c>
      <c r="C2">
        <v>2</v>
      </c>
      <c r="D2" s="3" t="s">
        <v>11</v>
      </c>
      <c r="F2" s="2" t="s">
        <v>12</v>
      </c>
      <c r="H2" s="4" t="s">
        <v>13</v>
      </c>
      <c r="I2" s="5">
        <v>1</v>
      </c>
      <c r="J2" s="6">
        <v>2</v>
      </c>
      <c r="K2" s="5">
        <v>1</v>
      </c>
      <c r="L2" s="7">
        <v>2</v>
      </c>
      <c r="N2" s="4" t="s">
        <v>13</v>
      </c>
      <c r="O2" s="5">
        <v>11</v>
      </c>
      <c r="P2" s="7">
        <v>12</v>
      </c>
      <c r="Q2" s="5">
        <v>21</v>
      </c>
      <c r="R2" s="7">
        <v>22</v>
      </c>
      <c r="T2" s="8">
        <v>1</v>
      </c>
      <c r="U2" s="9">
        <v>2</v>
      </c>
      <c r="V2" s="10" t="s">
        <v>14</v>
      </c>
      <c r="W2" s="11">
        <v>1</v>
      </c>
      <c r="X2" s="12">
        <v>2</v>
      </c>
      <c r="Y2" s="12">
        <v>3</v>
      </c>
      <c r="Z2" s="11">
        <v>1</v>
      </c>
      <c r="AA2" s="12">
        <v>2</v>
      </c>
      <c r="AB2" s="13">
        <v>3</v>
      </c>
    </row>
    <row r="3" spans="1:28" x14ac:dyDescent="0.35">
      <c r="A3" s="2">
        <v>1</v>
      </c>
      <c r="B3" s="14">
        <v>0.5</v>
      </c>
      <c r="C3" s="14">
        <v>0.5</v>
      </c>
      <c r="D3" s="15">
        <v>0.5</v>
      </c>
      <c r="F3" s="16">
        <v>3</v>
      </c>
      <c r="H3" s="17">
        <v>1</v>
      </c>
      <c r="I3" s="11" cm="1">
        <f t="array" ref="I3">INDEX($D$3:$D$4,I2)*INDEX($B$7:$D$8,I$2,$F3)</f>
        <v>0.25</v>
      </c>
      <c r="J3" s="11" cm="1">
        <f t="array" ref="J3">INDEX($D$3:$D$4,J2)*INDEX($B$7:$D$8,J$2,$F3)</f>
        <v>0.2</v>
      </c>
      <c r="K3" s="11" cm="1">
        <f t="array" ref="K3">MMULT($B$3:$C$3*$K4:$L4,INDEX($B$7:$D$8,,$F4))</f>
        <v>4.256328614501955E-10</v>
      </c>
      <c r="L3" s="18" cm="1">
        <f t="array" ref="L3">MMULT($B$4:$C$4*$K4:$L4,INDEX($B$7:$D$8,,$F4))</f>
        <v>4.256328614501955E-10</v>
      </c>
      <c r="N3" s="17">
        <v>1</v>
      </c>
      <c r="O3" cm="1">
        <f t="array" ref="O3">I3*K4*$B$3*INDEX($B$7:$D$8,1,F4)</f>
        <v>8.5126572290039101E-11</v>
      </c>
      <c r="P3" cm="1">
        <f t="array" ref="P3">I3*L4*$C$3*INDEX($B$7:$D$8,2,F4)</f>
        <v>2.1281643072509775E-11</v>
      </c>
      <c r="Q3" s="11" cm="1">
        <f t="array" ref="Q3">J3*K4*$B$4*INDEX($B$7:$D$8,1,F4)</f>
        <v>6.8101257832031288E-11</v>
      </c>
      <c r="R3" s="19" cm="1">
        <f t="array" ref="R3">J3*L4*$C$4*INDEX($B$7:$D$8,2,F4)</f>
        <v>1.7025314458007822E-11</v>
      </c>
      <c r="T3" s="11">
        <f>I3*K3</f>
        <v>1.0640821536254888E-10</v>
      </c>
      <c r="U3" s="19">
        <f>J3*L3</f>
        <v>8.5126572290039101E-11</v>
      </c>
      <c r="V3" s="10">
        <f t="shared" ref="V3:V22" si="0">F3</f>
        <v>3</v>
      </c>
      <c r="W3" s="11">
        <f>IF($V3=W$2,$T3,0)</f>
        <v>0</v>
      </c>
      <c r="X3" s="20">
        <f t="shared" ref="X3:Y18" si="1">IF($V3=X$2,$T3,0)</f>
        <v>0</v>
      </c>
      <c r="Y3" s="19">
        <f t="shared" si="1"/>
        <v>1.0640821536254888E-10</v>
      </c>
      <c r="Z3" s="20">
        <f>IF($V3=Z$2,$U3,0)</f>
        <v>0</v>
      </c>
      <c r="AA3" s="20">
        <f t="shared" ref="AA3:AB18" si="2">IF($V3=AA$2,$U3,0)</f>
        <v>0</v>
      </c>
      <c r="AB3" s="19">
        <f t="shared" si="2"/>
        <v>8.5126572290039101E-11</v>
      </c>
    </row>
    <row r="4" spans="1:28" x14ac:dyDescent="0.35">
      <c r="A4" s="2">
        <v>2</v>
      </c>
      <c r="B4" s="14">
        <v>0.5</v>
      </c>
      <c r="C4" s="14">
        <v>0.5</v>
      </c>
      <c r="D4" s="15">
        <v>0.5</v>
      </c>
      <c r="F4" s="16">
        <v>1</v>
      </c>
      <c r="H4" s="17">
        <f>H3+1</f>
        <v>2</v>
      </c>
      <c r="I4" s="21" cm="1">
        <f t="array" ref="I4">MMULT($I3:$J3,B$3:B$4)*INDEX($B$7:$D$8,I$2,$F4)</f>
        <v>9.0000000000000011E-2</v>
      </c>
      <c r="J4" s="21" cm="1">
        <f t="array" ref="J4">MMULT($I3:$J3,C$3:C$4)*INDEX($B$7:$D$8,J$2,$F4)</f>
        <v>2.2500000000000003E-2</v>
      </c>
      <c r="K4" s="21" cm="1">
        <f t="array" ref="K4">MMULT($B$3:$C$3*$K5:$L5,INDEX($B$7:$D$8,,$F5))</f>
        <v>1.702531445800782E-9</v>
      </c>
      <c r="L4" s="17" cm="1">
        <f t="array" ref="L4">MMULT($B$4:$C$4*$K5:$L5,INDEX($B$7:$D$8,,$F5))</f>
        <v>1.702531445800782E-9</v>
      </c>
      <c r="N4" s="17">
        <f>N3+1</f>
        <v>2</v>
      </c>
      <c r="O4" cm="1">
        <f t="array" ref="O4">I4*K5*$B$3*INDEX($B$7:$D$8,1,F5)</f>
        <v>1.2258226409765632E-10</v>
      </c>
      <c r="P4" cm="1">
        <f t="array" ref="P4">I4*L5*$C$3*INDEX($B$7:$D$8,2,F5)</f>
        <v>3.0645566024414079E-11</v>
      </c>
      <c r="Q4" s="21" cm="1">
        <f t="array" ref="Q4">J4*K5*$B$4*INDEX($B$7:$D$8,1,F5)</f>
        <v>3.0645566024414079E-11</v>
      </c>
      <c r="R4" s="22" cm="1">
        <f t="array" ref="R4">J4*L5*$C$4*INDEX($B$7:$D$8,2,F5)</f>
        <v>7.6613915061035198E-12</v>
      </c>
      <c r="T4" s="21">
        <f>I4*K4</f>
        <v>1.532278301220704E-10</v>
      </c>
      <c r="U4" s="22">
        <f t="shared" ref="U4" si="3">J4*L4</f>
        <v>3.83069575305176E-11</v>
      </c>
      <c r="V4" s="23">
        <f t="shared" si="0"/>
        <v>1</v>
      </c>
      <c r="W4" s="21">
        <f t="shared" ref="W4:Y22" si="4">IF($V4=W$2,$T4,0)</f>
        <v>1.532278301220704E-10</v>
      </c>
      <c r="X4">
        <f t="shared" si="1"/>
        <v>0</v>
      </c>
      <c r="Y4" s="22">
        <f t="shared" si="1"/>
        <v>0</v>
      </c>
      <c r="Z4">
        <f t="shared" ref="Z4:AB22" si="5">IF($V4=Z$2,$U4,0)</f>
        <v>3.83069575305176E-11</v>
      </c>
      <c r="AA4">
        <f t="shared" si="2"/>
        <v>0</v>
      </c>
      <c r="AB4" s="22">
        <f t="shared" si="2"/>
        <v>0</v>
      </c>
    </row>
    <row r="5" spans="1:28" x14ac:dyDescent="0.35">
      <c r="F5" s="16">
        <v>1</v>
      </c>
      <c r="H5" s="17">
        <f t="shared" ref="H5:H22" si="6">H4+1</f>
        <v>3</v>
      </c>
      <c r="I5" s="21" cm="1">
        <f t="array" ref="I5">MMULT($I4:$J4,B$3:B$4)*INDEX($B$7:$D$8,I$2,$F5)</f>
        <v>2.2500000000000006E-2</v>
      </c>
      <c r="J5" s="21" cm="1">
        <f t="array" ref="J5">MMULT($I4:$J4,C$3:C$4)*INDEX($B$7:$D$8,J$2,$F5)</f>
        <v>5.6250000000000015E-3</v>
      </c>
      <c r="K5" s="21" cm="1">
        <f t="array" ref="K5">MMULT($B$3:$C$3*$K6:$L6,INDEX($B$7:$D$8,,$F6))</f>
        <v>6.810125783203128E-9</v>
      </c>
      <c r="L5" s="17" cm="1">
        <f t="array" ref="L5">MMULT($B$4:$C$4*$K6:$L6,INDEX($B$7:$D$8,,$F6))</f>
        <v>6.810125783203128E-9</v>
      </c>
      <c r="N5" s="17">
        <f t="shared" ref="N5:N22" si="7">N4+1</f>
        <v>3</v>
      </c>
      <c r="O5" cm="1">
        <f t="array" ref="O5">I5*K6*$B$3*INDEX($B$7:$D$8,1,F6)</f>
        <v>8.5126572290039113E-11</v>
      </c>
      <c r="P5" cm="1">
        <f t="array" ref="P5">I5*L6*$C$3*INDEX($B$7:$D$8,2,F6)</f>
        <v>6.8101257832031288E-11</v>
      </c>
      <c r="Q5" s="21" cm="1">
        <f t="array" ref="Q5">J5*K6*$B$4*INDEX($B$7:$D$8,1,F6)</f>
        <v>2.1281643072509778E-11</v>
      </c>
      <c r="R5" s="22" cm="1">
        <f t="array" ref="R5">J5*L6*$C$4*INDEX($B$7:$D$8,2,F6)</f>
        <v>1.7025314458007822E-11</v>
      </c>
      <c r="T5" s="21">
        <f t="shared" ref="T5:U22" si="8">I5*K5</f>
        <v>1.5322783012207043E-10</v>
      </c>
      <c r="U5" s="22">
        <f t="shared" si="8"/>
        <v>3.8306957530517607E-11</v>
      </c>
      <c r="V5" s="23">
        <f t="shared" si="0"/>
        <v>1</v>
      </c>
      <c r="W5" s="21">
        <f t="shared" si="4"/>
        <v>1.5322783012207043E-10</v>
      </c>
      <c r="X5">
        <f t="shared" si="1"/>
        <v>0</v>
      </c>
      <c r="Y5" s="22">
        <f t="shared" si="1"/>
        <v>0</v>
      </c>
      <c r="Z5">
        <f t="shared" si="5"/>
        <v>3.8306957530517607E-11</v>
      </c>
      <c r="AA5">
        <f t="shared" si="2"/>
        <v>0</v>
      </c>
      <c r="AB5" s="22">
        <f t="shared" si="2"/>
        <v>0</v>
      </c>
    </row>
    <row r="6" spans="1:28" x14ac:dyDescent="0.35">
      <c r="A6" s="2" t="s">
        <v>15</v>
      </c>
      <c r="B6" s="24">
        <v>1</v>
      </c>
      <c r="C6" s="24">
        <v>2</v>
      </c>
      <c r="D6" s="24">
        <v>3</v>
      </c>
      <c r="F6" s="16">
        <v>3</v>
      </c>
      <c r="H6" s="17">
        <f t="shared" si="6"/>
        <v>4</v>
      </c>
      <c r="I6" s="21" cm="1">
        <f t="array" ref="I6">MMULT($I5:$J5,B$3:B$4)*INDEX($B$7:$D$8,I$2,$F6)</f>
        <v>7.0312500000000019E-3</v>
      </c>
      <c r="J6" s="21" cm="1">
        <f t="array" ref="J6">MMULT($I5:$J5,C$3:C$4)*INDEX($B$7:$D$8,J$2,$F6)</f>
        <v>5.6250000000000015E-3</v>
      </c>
      <c r="K6" s="21" cm="1">
        <f t="array" ref="K6">MMULT($B$3:$C$3*$K7:$L7,INDEX($B$7:$D$8,,$F7))</f>
        <v>1.5133612851562506E-8</v>
      </c>
      <c r="L6" s="17" cm="1">
        <f t="array" ref="L6">MMULT($B$4:$C$4*$K7:$L7,INDEX($B$7:$D$8,,$F7))</f>
        <v>1.5133612851562506E-8</v>
      </c>
      <c r="N6" s="17">
        <f t="shared" si="7"/>
        <v>4</v>
      </c>
      <c r="O6" cm="1">
        <f t="array" ref="O6">I6*K7*$B$3*INDEX($B$7:$D$8,1,F7)</f>
        <v>1.7734702560424817E-11</v>
      </c>
      <c r="P6" cm="1">
        <f t="array" ref="P6">I6*L7*$C$3*INDEX($B$7:$D$8,2,F7)</f>
        <v>8.8673512802124072E-11</v>
      </c>
      <c r="Q6" s="21" cm="1">
        <f t="array" ref="Q6">J6*K7*$B$4*INDEX($B$7:$D$8,1,F7)</f>
        <v>1.4187762048339852E-11</v>
      </c>
      <c r="R6" s="22" cm="1">
        <f t="array" ref="R6">J6*L7*$C$4*INDEX($B$7:$D$8,2,F7)</f>
        <v>7.0938810241699255E-11</v>
      </c>
      <c r="T6" s="21">
        <f t="shared" si="8"/>
        <v>1.064082153625489E-10</v>
      </c>
      <c r="U6" s="22">
        <f t="shared" si="8"/>
        <v>8.5126572290039113E-11</v>
      </c>
      <c r="V6" s="23">
        <f t="shared" si="0"/>
        <v>3</v>
      </c>
      <c r="W6" s="21">
        <f t="shared" si="4"/>
        <v>0</v>
      </c>
      <c r="X6">
        <f t="shared" si="1"/>
        <v>0</v>
      </c>
      <c r="Y6" s="22">
        <f t="shared" si="1"/>
        <v>1.064082153625489E-10</v>
      </c>
      <c r="Z6">
        <f t="shared" si="5"/>
        <v>0</v>
      </c>
      <c r="AA6">
        <f t="shared" si="2"/>
        <v>0</v>
      </c>
      <c r="AB6" s="22">
        <f t="shared" si="2"/>
        <v>8.5126572290039113E-11</v>
      </c>
    </row>
    <row r="7" spans="1:28" x14ac:dyDescent="0.35">
      <c r="A7" s="2">
        <v>1</v>
      </c>
      <c r="B7" s="14">
        <v>0.4</v>
      </c>
      <c r="C7" s="14">
        <v>0.1</v>
      </c>
      <c r="D7" s="14">
        <v>0.5</v>
      </c>
      <c r="F7" s="16">
        <v>2</v>
      </c>
      <c r="H7" s="17">
        <f t="shared" si="6"/>
        <v>5</v>
      </c>
      <c r="I7" s="21" cm="1">
        <f t="array" ref="I7">MMULT($I6:$J6,B$3:B$4)*INDEX($B$7:$D$8,I$2,$F7)</f>
        <v>6.3281250000000024E-4</v>
      </c>
      <c r="J7" s="21" cm="1">
        <f t="array" ref="J7">MMULT($I6:$J6,C$3:C$4)*INDEX($B$7:$D$8,J$2,$F7)</f>
        <v>3.1640625000000011E-3</v>
      </c>
      <c r="K7" s="21" cm="1">
        <f t="array" ref="K7">MMULT($B$3:$C$3*$K8:$L8,INDEX($B$7:$D$8,,$F8))</f>
        <v>5.0445376171875016E-8</v>
      </c>
      <c r="L7" s="17" cm="1">
        <f t="array" ref="L7">MMULT($B$4:$C$4*$K8:$L8,INDEX($B$7:$D$8,,$F8))</f>
        <v>5.0445376171875016E-8</v>
      </c>
      <c r="N7" s="17">
        <f t="shared" si="7"/>
        <v>5</v>
      </c>
      <c r="O7" cm="1">
        <f t="array" ref="O7">I7*K8*$B$3*INDEX($B$7:$D$8,1,F8)</f>
        <v>1.7734702560424817E-11</v>
      </c>
      <c r="P7" cm="1">
        <f t="array" ref="P7">I7*L8*$C$3*INDEX($B$7:$D$8,2,F8)</f>
        <v>1.4187762048339854E-11</v>
      </c>
      <c r="Q7" s="21" cm="1">
        <f t="array" ref="Q7">J7*K8*$B$4*INDEX($B$7:$D$8,1,F8)</f>
        <v>8.8673512802124072E-11</v>
      </c>
      <c r="R7" s="22" cm="1">
        <f t="array" ref="R7">J7*L8*$C$4*INDEX($B$7:$D$8,2,F8)</f>
        <v>7.0938810241699268E-11</v>
      </c>
      <c r="T7" s="21">
        <f t="shared" si="8"/>
        <v>3.1922464608764669E-11</v>
      </c>
      <c r="U7" s="22">
        <f t="shared" si="8"/>
        <v>1.5961232304382334E-10</v>
      </c>
      <c r="V7" s="23">
        <f t="shared" si="0"/>
        <v>2</v>
      </c>
      <c r="W7" s="21">
        <f t="shared" si="4"/>
        <v>0</v>
      </c>
      <c r="X7">
        <f t="shared" si="1"/>
        <v>3.1922464608764669E-11</v>
      </c>
      <c r="Y7" s="22">
        <f t="shared" si="1"/>
        <v>0</v>
      </c>
      <c r="Z7">
        <f t="shared" si="5"/>
        <v>0</v>
      </c>
      <c r="AA7">
        <f t="shared" si="2"/>
        <v>1.5961232304382334E-10</v>
      </c>
      <c r="AB7" s="22">
        <f t="shared" si="2"/>
        <v>0</v>
      </c>
    </row>
    <row r="8" spans="1:28" x14ac:dyDescent="0.35">
      <c r="A8" s="2">
        <v>2</v>
      </c>
      <c r="B8" s="14">
        <v>0.1</v>
      </c>
      <c r="C8" s="14">
        <v>0.5</v>
      </c>
      <c r="D8" s="14">
        <v>0.4</v>
      </c>
      <c r="F8" s="16">
        <v>3</v>
      </c>
      <c r="H8" s="17">
        <f t="shared" si="6"/>
        <v>6</v>
      </c>
      <c r="I8" s="21" cm="1">
        <f t="array" ref="I8">MMULT($I7:$J7,B$3:B$4)*INDEX($B$7:$D$8,I$2,$F8)</f>
        <v>9.492187500000003E-4</v>
      </c>
      <c r="J8" s="21" cm="1">
        <f t="array" ref="J8">MMULT($I7:$J7,C$3:C$4)*INDEX($B$7:$D$8,J$2,$F8)</f>
        <v>7.5937500000000028E-4</v>
      </c>
      <c r="K8" s="21" cm="1">
        <f t="array" ref="K8">MMULT($B$3:$C$3*$K9:$L9,INDEX($B$7:$D$8,,$F9))</f>
        <v>1.1210083593750003E-7</v>
      </c>
      <c r="L8" s="17" cm="1">
        <f t="array" ref="L8">MMULT($B$4:$C$4*$K9:$L9,INDEX($B$7:$D$8,,$F9))</f>
        <v>1.1210083593750003E-7</v>
      </c>
      <c r="N8" s="17">
        <f t="shared" si="7"/>
        <v>6</v>
      </c>
      <c r="O8" cm="1">
        <f t="array" ref="O8">I8*K9*$B$3*INDEX($B$7:$D$8,1,F9)</f>
        <v>1.7734702560424817E-11</v>
      </c>
      <c r="P8" cm="1">
        <f t="array" ref="P8">I8*L9*$C$3*INDEX($B$7:$D$8,2,F9)</f>
        <v>8.8673512802124072E-11</v>
      </c>
      <c r="Q8" s="21" cm="1">
        <f t="array" ref="Q8">J8*K9*$B$4*INDEX($B$7:$D$8,1,F9)</f>
        <v>1.4187762048339854E-11</v>
      </c>
      <c r="R8" s="22" cm="1">
        <f t="array" ref="R8">J8*L9*$C$4*INDEX($B$7:$D$8,2,F9)</f>
        <v>7.0938810241699268E-11</v>
      </c>
      <c r="T8" s="21">
        <f t="shared" si="8"/>
        <v>1.0640821536254889E-10</v>
      </c>
      <c r="U8" s="22">
        <f t="shared" si="8"/>
        <v>8.5126572290039113E-11</v>
      </c>
      <c r="V8" s="23">
        <f t="shared" si="0"/>
        <v>3</v>
      </c>
      <c r="W8" s="21">
        <f t="shared" si="4"/>
        <v>0</v>
      </c>
      <c r="X8">
        <f t="shared" si="1"/>
        <v>0</v>
      </c>
      <c r="Y8" s="22">
        <f t="shared" si="1"/>
        <v>1.0640821536254889E-10</v>
      </c>
      <c r="Z8">
        <f t="shared" si="5"/>
        <v>0</v>
      </c>
      <c r="AA8">
        <f t="shared" si="2"/>
        <v>0</v>
      </c>
      <c r="AB8" s="22">
        <f t="shared" si="2"/>
        <v>8.5126572290039113E-11</v>
      </c>
    </row>
    <row r="9" spans="1:28" x14ac:dyDescent="0.35">
      <c r="F9" s="16">
        <v>2</v>
      </c>
      <c r="H9" s="17">
        <f t="shared" si="6"/>
        <v>7</v>
      </c>
      <c r="I9" s="21" cm="1">
        <f t="array" ref="I9">MMULT($I8:$J8,B$3:B$4)*INDEX($B$7:$D$8,I$2,$F9)</f>
        <v>8.5429687500000029E-5</v>
      </c>
      <c r="J9" s="21" cm="1">
        <f t="array" ref="J9">MMULT($I8:$J8,C$3:C$4)*INDEX($B$7:$D$8,J$2,$F9)</f>
        <v>4.2714843750000012E-4</v>
      </c>
      <c r="K9" s="21" cm="1">
        <f t="array" ref="K9">MMULT($B$3:$C$3*$K10:$L10,INDEX($B$7:$D$8,,$F10))</f>
        <v>3.736694531250001E-7</v>
      </c>
      <c r="L9" s="17" cm="1">
        <f t="array" ref="L9">MMULT($B$4:$C$4*$K10:$L10,INDEX($B$7:$D$8,,$F10))</f>
        <v>3.736694531250001E-7</v>
      </c>
      <c r="N9" s="17">
        <f t="shared" si="7"/>
        <v>7</v>
      </c>
      <c r="O9" cm="1">
        <f t="array" ref="O9">I9*K10*$B$3*INDEX($B$7:$D$8,1,F10)</f>
        <v>5.3204107681274446E-12</v>
      </c>
      <c r="P9" cm="1">
        <f t="array" ref="P9">I9*L10*$C$3*INDEX($B$7:$D$8,2,F10)</f>
        <v>2.6602053840637222E-11</v>
      </c>
      <c r="Q9" s="21" cm="1">
        <f t="array" ref="Q9">J9*K10*$B$4*INDEX($B$7:$D$8,1,F10)</f>
        <v>2.6602053840637219E-11</v>
      </c>
      <c r="R9" s="22" cm="1">
        <f t="array" ref="R9">J9*L10*$C$4*INDEX($B$7:$D$8,2,F10)</f>
        <v>1.3301026920318609E-10</v>
      </c>
      <c r="T9" s="21">
        <f t="shared" si="8"/>
        <v>3.1922464608764669E-11</v>
      </c>
      <c r="U9" s="22">
        <f t="shared" si="8"/>
        <v>1.5961232304382334E-10</v>
      </c>
      <c r="V9" s="23">
        <f t="shared" si="0"/>
        <v>2</v>
      </c>
      <c r="W9" s="21">
        <f t="shared" si="4"/>
        <v>0</v>
      </c>
      <c r="X9">
        <f t="shared" si="1"/>
        <v>3.1922464608764669E-11</v>
      </c>
      <c r="Y9" s="22">
        <f t="shared" si="1"/>
        <v>0</v>
      </c>
      <c r="Z9">
        <f t="shared" si="5"/>
        <v>0</v>
      </c>
      <c r="AA9">
        <f t="shared" si="2"/>
        <v>1.5961232304382334E-10</v>
      </c>
      <c r="AB9" s="22">
        <f t="shared" si="2"/>
        <v>0</v>
      </c>
    </row>
    <row r="10" spans="1:28" x14ac:dyDescent="0.35">
      <c r="F10" s="16">
        <v>2</v>
      </c>
      <c r="H10" s="17">
        <f t="shared" si="6"/>
        <v>8</v>
      </c>
      <c r="I10" s="21" cm="1">
        <f t="array" ref="I10">MMULT($I9:$J9,B$3:B$4)*INDEX($B$7:$D$8,I$2,$F10)</f>
        <v>2.5628906250000007E-5</v>
      </c>
      <c r="J10" s="21" cm="1">
        <f t="array" ref="J10">MMULT($I9:$J9,C$3:C$4)*INDEX($B$7:$D$8,J$2,$F10)</f>
        <v>1.2814453125000003E-4</v>
      </c>
      <c r="K10" s="21" cm="1">
        <f t="array" ref="K10">MMULT($B$3:$C$3*$K11:$L11,INDEX($B$7:$D$8,,$F11))</f>
        <v>1.2455648437500003E-6</v>
      </c>
      <c r="L10" s="17" cm="1">
        <f t="array" ref="L10">MMULT($B$4:$C$4*$K11:$L11,INDEX($B$7:$D$8,,$F11))</f>
        <v>1.2455648437500003E-6</v>
      </c>
      <c r="N10" s="17">
        <f t="shared" si="7"/>
        <v>8</v>
      </c>
      <c r="O10" cm="1">
        <f t="array" ref="O10">I10*K11*$B$3*INDEX($B$7:$D$8,1,F11)</f>
        <v>5.3204107681274438E-12</v>
      </c>
      <c r="P10" cm="1">
        <f t="array" ref="P10">I10*L11*$C$3*INDEX($B$7:$D$8,2,F11)</f>
        <v>2.6602053840637219E-11</v>
      </c>
      <c r="Q10" s="21" cm="1">
        <f t="array" ref="Q10">J10*K11*$B$4*INDEX($B$7:$D$8,1,F11)</f>
        <v>2.6602053840637219E-11</v>
      </c>
      <c r="R10" s="22" cm="1">
        <f t="array" ref="R10">J10*L11*$C$4*INDEX($B$7:$D$8,2,F11)</f>
        <v>1.3301026920318609E-10</v>
      </c>
      <c r="T10" s="21">
        <f t="shared" si="8"/>
        <v>3.1922464608764663E-11</v>
      </c>
      <c r="U10" s="22">
        <f t="shared" si="8"/>
        <v>1.5961232304382331E-10</v>
      </c>
      <c r="V10" s="23">
        <f t="shared" si="0"/>
        <v>2</v>
      </c>
      <c r="W10" s="21">
        <f t="shared" si="4"/>
        <v>0</v>
      </c>
      <c r="X10">
        <f t="shared" si="1"/>
        <v>3.1922464608764663E-11</v>
      </c>
      <c r="Y10" s="22">
        <f t="shared" si="1"/>
        <v>0</v>
      </c>
      <c r="Z10">
        <f t="shared" si="5"/>
        <v>0</v>
      </c>
      <c r="AA10">
        <f t="shared" si="2"/>
        <v>1.5961232304382331E-10</v>
      </c>
      <c r="AB10" s="22">
        <f t="shared" si="2"/>
        <v>0</v>
      </c>
    </row>
    <row r="11" spans="1:28" x14ac:dyDescent="0.35">
      <c r="A11" s="2" t="s">
        <v>10</v>
      </c>
      <c r="B11">
        <v>1</v>
      </c>
      <c r="C11">
        <v>2</v>
      </c>
      <c r="D11" s="3" t="s">
        <v>11</v>
      </c>
      <c r="F11" s="16">
        <v>2</v>
      </c>
      <c r="H11" s="17">
        <f t="shared" si="6"/>
        <v>9</v>
      </c>
      <c r="I11" s="21" cm="1">
        <f t="array" ref="I11">MMULT($I10:$J10,B$3:B$4)*INDEX($B$7:$D$8,I$2,$F11)</f>
        <v>7.688671875000002E-6</v>
      </c>
      <c r="J11" s="21" cm="1">
        <f t="array" ref="J11">MMULT($I10:$J10,C$3:C$4)*INDEX($B$7:$D$8,J$2,$F11)</f>
        <v>3.8443359375000012E-5</v>
      </c>
      <c r="K11" s="21" cm="1">
        <f t="array" ref="K11">MMULT($B$3:$C$3*$K12:$L12,INDEX($B$7:$D$8,,$F12))</f>
        <v>4.1518828125000009E-6</v>
      </c>
      <c r="L11" s="17" cm="1">
        <f t="array" ref="L11">MMULT($B$4:$C$4*$K12:$L12,INDEX($B$7:$D$8,,$F12))</f>
        <v>4.1518828125000009E-6</v>
      </c>
      <c r="N11" s="17">
        <f t="shared" si="7"/>
        <v>9</v>
      </c>
      <c r="O11" cm="1">
        <f t="array" ref="O11">I11*K12*$B$3*INDEX($B$7:$D$8,1,F12)</f>
        <v>1.773470256042481E-11</v>
      </c>
      <c r="P11" cm="1">
        <f t="array" ref="P11">I11*L12*$C$3*INDEX($B$7:$D$8,2,F12)</f>
        <v>1.4187762048339849E-11</v>
      </c>
      <c r="Q11" s="21" cm="1">
        <f t="array" ref="Q11">J11*K12*$B$4*INDEX($B$7:$D$8,1,F12)</f>
        <v>8.8673512802124059E-11</v>
      </c>
      <c r="R11" s="22" cm="1">
        <f t="array" ref="R11">J11*L12*$C$4*INDEX($B$7:$D$8,2,F12)</f>
        <v>7.0938810241699255E-11</v>
      </c>
      <c r="T11" s="21">
        <f t="shared" si="8"/>
        <v>3.1922464608764663E-11</v>
      </c>
      <c r="U11" s="22">
        <f t="shared" si="8"/>
        <v>1.5961232304382334E-10</v>
      </c>
      <c r="V11" s="23">
        <f t="shared" si="0"/>
        <v>2</v>
      </c>
      <c r="W11" s="21">
        <f t="shared" si="4"/>
        <v>0</v>
      </c>
      <c r="X11">
        <f t="shared" si="1"/>
        <v>3.1922464608764663E-11</v>
      </c>
      <c r="Y11" s="22">
        <f t="shared" si="1"/>
        <v>0</v>
      </c>
      <c r="Z11">
        <f t="shared" si="5"/>
        <v>0</v>
      </c>
      <c r="AA11">
        <f t="shared" si="2"/>
        <v>1.5961232304382334E-10</v>
      </c>
      <c r="AB11" s="22">
        <f t="shared" si="2"/>
        <v>0</v>
      </c>
    </row>
    <row r="12" spans="1:28" x14ac:dyDescent="0.35">
      <c r="A12" s="2">
        <v>1</v>
      </c>
      <c r="B12" s="14" t="e" cm="1">
        <f t="array" aca="1" ref="B12" ca="1">TRANSPOSE(RESHAPES(O24:R24,2))</f>
        <v>#NAME?</v>
      </c>
      <c r="C12" s="14"/>
      <c r="D12" s="15" cm="1">
        <f t="array" ref="D12:D13">TRANSPOSE(T24:U24)</f>
        <v>0.55555555555555558</v>
      </c>
      <c r="F12" s="16">
        <v>3</v>
      </c>
      <c r="H12" s="17">
        <f t="shared" si="6"/>
        <v>10</v>
      </c>
      <c r="I12" s="21" cm="1">
        <f t="array" ref="I12">MMULT($I11:$J11,B$3:B$4)*INDEX($B$7:$D$8,I$2,$F12)</f>
        <v>1.1533007812500004E-5</v>
      </c>
      <c r="J12" s="21" cm="1">
        <f t="array" ref="J12">MMULT($I11:$J11,C$3:C$4)*INDEX($B$7:$D$8,J$2,$F12)</f>
        <v>9.2264062500000041E-6</v>
      </c>
      <c r="K12" s="21" cm="1">
        <f t="array" ref="K12">MMULT($B$3:$C$3*$K13:$L13,INDEX($B$7:$D$8,,$F13))</f>
        <v>9.2264062500000007E-6</v>
      </c>
      <c r="L12" s="17" cm="1">
        <f t="array" ref="L12">MMULT($B$4:$C$4*$K13:$L13,INDEX($B$7:$D$8,,$F13))</f>
        <v>9.2264062500000007E-6</v>
      </c>
      <c r="N12" s="17">
        <f t="shared" si="7"/>
        <v>10</v>
      </c>
      <c r="O12" cm="1">
        <f t="array" ref="O12">I12*K13*$B$3*INDEX($B$7:$D$8,1,F13)</f>
        <v>1.7734702560424814E-11</v>
      </c>
      <c r="P12" cm="1">
        <f t="array" ref="P12">I12*L13*$C$3*INDEX($B$7:$D$8,2,F13)</f>
        <v>8.8673512802124059E-11</v>
      </c>
      <c r="Q12" s="21" cm="1">
        <f t="array" ref="Q12">J12*K13*$B$4*INDEX($B$7:$D$8,1,F13)</f>
        <v>1.4187762048339852E-11</v>
      </c>
      <c r="R12" s="22" cm="1">
        <f t="array" ref="R12">J12*L13*$C$4*INDEX($B$7:$D$8,2,F13)</f>
        <v>7.0938810241699255E-11</v>
      </c>
      <c r="T12" s="21">
        <f t="shared" si="8"/>
        <v>1.0640821536254888E-10</v>
      </c>
      <c r="U12" s="22">
        <f t="shared" si="8"/>
        <v>8.5126572290039113E-11</v>
      </c>
      <c r="V12" s="23">
        <f t="shared" si="0"/>
        <v>3</v>
      </c>
      <c r="W12" s="21">
        <f t="shared" si="4"/>
        <v>0</v>
      </c>
      <c r="X12">
        <f t="shared" si="1"/>
        <v>0</v>
      </c>
      <c r="Y12" s="22">
        <f t="shared" si="1"/>
        <v>1.0640821536254888E-10</v>
      </c>
      <c r="Z12">
        <f t="shared" si="5"/>
        <v>0</v>
      </c>
      <c r="AA12">
        <f t="shared" si="2"/>
        <v>0</v>
      </c>
      <c r="AB12" s="22">
        <f t="shared" si="2"/>
        <v>8.5126572290039113E-11</v>
      </c>
    </row>
    <row r="13" spans="1:28" x14ac:dyDescent="0.35">
      <c r="A13" s="2">
        <v>2</v>
      </c>
      <c r="B13" s="14"/>
      <c r="C13" s="14"/>
      <c r="D13" s="15">
        <v>0.44444444444444442</v>
      </c>
      <c r="F13" s="16">
        <v>2</v>
      </c>
      <c r="H13" s="17">
        <f t="shared" si="6"/>
        <v>11</v>
      </c>
      <c r="I13" s="21" cm="1">
        <f t="array" ref="I13">MMULT($I12:$J12,B$3:B$4)*INDEX($B$7:$D$8,I$2,$F13)</f>
        <v>1.0379707031250004E-6</v>
      </c>
      <c r="J13" s="21" cm="1">
        <f t="array" ref="J13">MMULT($I12:$J12,C$3:C$4)*INDEX($B$7:$D$8,J$2,$F13)</f>
        <v>5.189853515625002E-6</v>
      </c>
      <c r="K13" s="21" cm="1">
        <f t="array" ref="K13">MMULT($B$3:$C$3*$K14:$L14,INDEX($B$7:$D$8,,$F14))</f>
        <v>3.0754687500000001E-5</v>
      </c>
      <c r="L13" s="17" cm="1">
        <f t="array" ref="L13">MMULT($B$4:$C$4*$K14:$L14,INDEX($B$7:$D$8,,$F14))</f>
        <v>3.0754687500000001E-5</v>
      </c>
      <c r="N13" s="17">
        <f t="shared" si="7"/>
        <v>11</v>
      </c>
      <c r="O13" cm="1">
        <f t="array" ref="O13">I13*K14*$B$3*INDEX($B$7:$D$8,1,F14)</f>
        <v>5.3204107681274438E-12</v>
      </c>
      <c r="P13" cm="1">
        <f t="array" ref="P13">I13*L14*$C$3*INDEX($B$7:$D$8,2,F14)</f>
        <v>2.6602053840637219E-11</v>
      </c>
      <c r="Q13" s="21" cm="1">
        <f t="array" ref="Q13">J13*K14*$B$4*INDEX($B$7:$D$8,1,F14)</f>
        <v>2.6602053840637219E-11</v>
      </c>
      <c r="R13" s="22" cm="1">
        <f t="array" ref="R13">J13*L14*$C$4*INDEX($B$7:$D$8,2,F14)</f>
        <v>1.3301026920318609E-10</v>
      </c>
      <c r="T13" s="21">
        <f t="shared" si="8"/>
        <v>3.1922464608764663E-11</v>
      </c>
      <c r="U13" s="22">
        <f t="shared" si="8"/>
        <v>1.5961232304382331E-10</v>
      </c>
      <c r="V13" s="23">
        <f t="shared" si="0"/>
        <v>2</v>
      </c>
      <c r="W13" s="21">
        <f t="shared" si="4"/>
        <v>0</v>
      </c>
      <c r="X13">
        <f t="shared" si="1"/>
        <v>3.1922464608764663E-11</v>
      </c>
      <c r="Y13" s="22">
        <f t="shared" si="1"/>
        <v>0</v>
      </c>
      <c r="Z13">
        <f t="shared" si="5"/>
        <v>0</v>
      </c>
      <c r="AA13">
        <f t="shared" si="2"/>
        <v>1.5961232304382331E-10</v>
      </c>
      <c r="AB13" s="22">
        <f t="shared" si="2"/>
        <v>0</v>
      </c>
    </row>
    <row r="14" spans="1:28" x14ac:dyDescent="0.35">
      <c r="F14" s="16">
        <v>2</v>
      </c>
      <c r="H14" s="17">
        <f t="shared" si="6"/>
        <v>12</v>
      </c>
      <c r="I14" s="21" cm="1">
        <f t="array" ref="I14">MMULT($I13:$J13,B$3:B$4)*INDEX($B$7:$D$8,I$2,$F14)</f>
        <v>3.1139121093750012E-7</v>
      </c>
      <c r="J14" s="21" cm="1">
        <f t="array" ref="J14">MMULT($I13:$J13,C$3:C$4)*INDEX($B$7:$D$8,J$2,$F14)</f>
        <v>1.5569560546875006E-6</v>
      </c>
      <c r="K14" s="21" cm="1">
        <f t="array" ref="K14">MMULT($B$3:$C$3*$K15:$L15,INDEX($B$7:$D$8,,$F15))</f>
        <v>1.02515625E-4</v>
      </c>
      <c r="L14" s="17" cm="1">
        <f t="array" ref="L14">MMULT($B$4:$C$4*$K15:$L15,INDEX($B$7:$D$8,,$F15))</f>
        <v>1.02515625E-4</v>
      </c>
      <c r="N14" s="17">
        <f t="shared" si="7"/>
        <v>12</v>
      </c>
      <c r="O14" cm="1">
        <f t="array" ref="O14">I14*K15*$B$3*INDEX($B$7:$D$8,1,F15)</f>
        <v>5.3204107681274438E-12</v>
      </c>
      <c r="P14" cm="1">
        <f t="array" ref="P14">I14*L15*$C$3*INDEX($B$7:$D$8,2,F15)</f>
        <v>2.6602053840637219E-11</v>
      </c>
      <c r="Q14" s="21" cm="1">
        <f t="array" ref="Q14">J14*K15*$B$4*INDEX($B$7:$D$8,1,F15)</f>
        <v>2.6602053840637219E-11</v>
      </c>
      <c r="R14" s="22" cm="1">
        <f t="array" ref="R14">J14*L15*$C$4*INDEX($B$7:$D$8,2,F15)</f>
        <v>1.3301026920318609E-10</v>
      </c>
      <c r="T14" s="21">
        <f t="shared" si="8"/>
        <v>3.1922464608764663E-11</v>
      </c>
      <c r="U14" s="22">
        <f t="shared" si="8"/>
        <v>1.5961232304382329E-10</v>
      </c>
      <c r="V14" s="23">
        <f t="shared" si="0"/>
        <v>2</v>
      </c>
      <c r="W14" s="21">
        <f t="shared" si="4"/>
        <v>0</v>
      </c>
      <c r="X14">
        <f t="shared" si="1"/>
        <v>3.1922464608764663E-11</v>
      </c>
      <c r="Y14" s="22">
        <f t="shared" si="1"/>
        <v>0</v>
      </c>
      <c r="Z14">
        <f t="shared" si="5"/>
        <v>0</v>
      </c>
      <c r="AA14">
        <f t="shared" si="2"/>
        <v>1.5961232304382329E-10</v>
      </c>
      <c r="AB14" s="22">
        <f t="shared" si="2"/>
        <v>0</v>
      </c>
    </row>
    <row r="15" spans="1:28" x14ac:dyDescent="0.35">
      <c r="A15" s="2" t="s">
        <v>15</v>
      </c>
      <c r="B15" s="24">
        <v>1</v>
      </c>
      <c r="C15" s="24">
        <v>2</v>
      </c>
      <c r="D15" s="24">
        <v>3</v>
      </c>
      <c r="F15" s="16">
        <v>2</v>
      </c>
      <c r="H15" s="17">
        <f t="shared" si="6"/>
        <v>13</v>
      </c>
      <c r="I15" s="21" cm="1">
        <f t="array" ref="I15">MMULT($I14:$J14,B$3:B$4)*INDEX($B$7:$D$8,I$2,$F15)</f>
        <v>9.3417363281250039E-8</v>
      </c>
      <c r="J15" s="21" cm="1">
        <f t="array" ref="J15">MMULT($I14:$J14,C$3:C$4)*INDEX($B$7:$D$8,J$2,$F15)</f>
        <v>4.6708681640625016E-7</v>
      </c>
      <c r="K15" s="21" cm="1">
        <f t="array" ref="K15">MMULT($B$3:$C$3*$K16:$L16,INDEX($B$7:$D$8,,$F16))</f>
        <v>3.4171875000000001E-4</v>
      </c>
      <c r="L15" s="17" cm="1">
        <f t="array" ref="L15">MMULT($B$4:$C$4*$K16:$L16,INDEX($B$7:$D$8,,$F16))</f>
        <v>3.4171875000000001E-4</v>
      </c>
      <c r="N15" s="17">
        <f t="shared" si="7"/>
        <v>13</v>
      </c>
      <c r="O15" cm="1">
        <f t="array" ref="O15">I15*K16*$B$3*INDEX($B$7:$D$8,1,F16)</f>
        <v>5.3204107681274446E-12</v>
      </c>
      <c r="P15" cm="1">
        <f t="array" ref="P15">I15*L16*$C$3*INDEX($B$7:$D$8,2,F16)</f>
        <v>2.6602053840637222E-11</v>
      </c>
      <c r="Q15" s="21" cm="1">
        <f t="array" ref="Q15">J15*K16*$B$4*INDEX($B$7:$D$8,1,F16)</f>
        <v>2.6602053840637219E-11</v>
      </c>
      <c r="R15" s="22" cm="1">
        <f t="array" ref="R15">J15*L16*$C$4*INDEX($B$7:$D$8,2,F16)</f>
        <v>1.3301026920318609E-10</v>
      </c>
      <c r="T15" s="21">
        <f t="shared" si="8"/>
        <v>3.1922464608764663E-11</v>
      </c>
      <c r="U15" s="22">
        <f t="shared" si="8"/>
        <v>1.5961232304382329E-10</v>
      </c>
      <c r="V15" s="23">
        <f t="shared" si="0"/>
        <v>2</v>
      </c>
      <c r="W15" s="21">
        <f t="shared" si="4"/>
        <v>0</v>
      </c>
      <c r="X15">
        <f t="shared" si="1"/>
        <v>3.1922464608764663E-11</v>
      </c>
      <c r="Y15" s="22">
        <f t="shared" si="1"/>
        <v>0</v>
      </c>
      <c r="Z15">
        <f t="shared" si="5"/>
        <v>0</v>
      </c>
      <c r="AA15">
        <f t="shared" si="2"/>
        <v>1.5961232304382329E-10</v>
      </c>
      <c r="AB15" s="22">
        <f t="shared" si="2"/>
        <v>0</v>
      </c>
    </row>
    <row r="16" spans="1:28" x14ac:dyDescent="0.35">
      <c r="A16" s="2">
        <v>1</v>
      </c>
      <c r="B16" s="14" t="e" cm="1">
        <f t="array" aca="1" ref="B16" ca="1">TRANSPOSE(RESHAPES(W24:AB24,3,2))</f>
        <v>#NAME?</v>
      </c>
      <c r="C16" s="14"/>
      <c r="D16" s="14"/>
      <c r="F16" s="16">
        <v>2</v>
      </c>
      <c r="H16" s="17">
        <f t="shared" si="6"/>
        <v>14</v>
      </c>
      <c r="I16" s="21" cm="1">
        <f t="array" ref="I16">MMULT($I15:$J15,B$3:B$4)*INDEX($B$7:$D$8,I$2,$F16)</f>
        <v>2.8025208984375013E-8</v>
      </c>
      <c r="J16" s="21" cm="1">
        <f t="array" ref="J16">MMULT($I15:$J15,C$3:C$4)*INDEX($B$7:$D$8,J$2,$F16)</f>
        <v>1.4012604492187505E-7</v>
      </c>
      <c r="K16" s="21" cm="1">
        <f t="array" ref="K16">MMULT($B$3:$C$3*$K17:$L17,INDEX($B$7:$D$8,,$F17))</f>
        <v>1.1390625000000001E-3</v>
      </c>
      <c r="L16" s="17" cm="1">
        <f t="array" ref="L16">MMULT($B$4:$C$4*$K17:$L17,INDEX($B$7:$D$8,,$F17))</f>
        <v>1.1390625000000001E-3</v>
      </c>
      <c r="N16" s="17">
        <f t="shared" si="7"/>
        <v>14</v>
      </c>
      <c r="O16" cm="1">
        <f t="array" ref="O16">I16*K17*$B$3*INDEX($B$7:$D$8,1,F17)</f>
        <v>5.3204107681274446E-12</v>
      </c>
      <c r="P16" cm="1">
        <f t="array" ref="P16">I16*L17*$C$3*INDEX($B$7:$D$8,2,F17)</f>
        <v>2.6602053840637222E-11</v>
      </c>
      <c r="Q16" s="21" cm="1">
        <f t="array" ref="Q16">J16*K17*$B$4*INDEX($B$7:$D$8,1,F17)</f>
        <v>2.6602053840637219E-11</v>
      </c>
      <c r="R16" s="22" cm="1">
        <f t="array" ref="R16">J16*L17*$C$4*INDEX($B$7:$D$8,2,F17)</f>
        <v>1.3301026920318609E-10</v>
      </c>
      <c r="T16" s="21">
        <f t="shared" si="8"/>
        <v>3.1922464608764669E-11</v>
      </c>
      <c r="U16" s="22">
        <f t="shared" si="8"/>
        <v>1.5961232304382331E-10</v>
      </c>
      <c r="V16" s="23">
        <f t="shared" si="0"/>
        <v>2</v>
      </c>
      <c r="W16" s="21">
        <f t="shared" si="4"/>
        <v>0</v>
      </c>
      <c r="X16">
        <f t="shared" si="1"/>
        <v>3.1922464608764669E-11</v>
      </c>
      <c r="Y16" s="22">
        <f t="shared" si="1"/>
        <v>0</v>
      </c>
      <c r="Z16">
        <f t="shared" si="5"/>
        <v>0</v>
      </c>
      <c r="AA16">
        <f t="shared" si="2"/>
        <v>1.5961232304382331E-10</v>
      </c>
      <c r="AB16" s="22">
        <f t="shared" si="2"/>
        <v>0</v>
      </c>
    </row>
    <row r="17" spans="1:28" x14ac:dyDescent="0.35">
      <c r="A17" s="2">
        <v>2</v>
      </c>
      <c r="B17" s="14"/>
      <c r="C17" s="14"/>
      <c r="D17" s="14"/>
      <c r="F17" s="16">
        <v>2</v>
      </c>
      <c r="H17" s="17">
        <f t="shared" si="6"/>
        <v>15</v>
      </c>
      <c r="I17" s="21" cm="1">
        <f t="array" ref="I17">MMULT($I16:$J16,B$3:B$4)*INDEX($B$7:$D$8,I$2,$F17)</f>
        <v>8.4075626953125026E-9</v>
      </c>
      <c r="J17" s="21" cm="1">
        <f t="array" ref="J17">MMULT($I16:$J16,C$3:C$4)*INDEX($B$7:$D$8,J$2,$F17)</f>
        <v>4.2037813476562513E-8</v>
      </c>
      <c r="K17" s="21" cm="1">
        <f t="array" ref="K17">MMULT($B$3:$C$3*$K18:$L18,INDEX($B$7:$D$8,,$F18))</f>
        <v>3.7968750000000003E-3</v>
      </c>
      <c r="L17" s="17" cm="1">
        <f t="array" ref="L17">MMULT($B$4:$C$4*$K18:$L18,INDEX($B$7:$D$8,,$F18))</f>
        <v>3.7968750000000003E-3</v>
      </c>
      <c r="N17" s="17">
        <f t="shared" si="7"/>
        <v>15</v>
      </c>
      <c r="O17" cm="1">
        <f t="array" ref="O17">I17*K18*$B$3*INDEX($B$7:$D$8,1,F18)</f>
        <v>1.773470256042481E-11</v>
      </c>
      <c r="P17" cm="1">
        <f t="array" ref="P17">I17*L18*$C$3*INDEX($B$7:$D$8,2,F18)</f>
        <v>1.4187762048339849E-11</v>
      </c>
      <c r="Q17" s="21" cm="1">
        <f t="array" ref="Q17">J17*K18*$B$4*INDEX($B$7:$D$8,1,F18)</f>
        <v>8.8673512802124059E-11</v>
      </c>
      <c r="R17" s="22" cm="1">
        <f t="array" ref="R17">J17*L18*$C$4*INDEX($B$7:$D$8,2,F18)</f>
        <v>7.0938810241699255E-11</v>
      </c>
      <c r="T17" s="21">
        <f t="shared" si="8"/>
        <v>3.1922464608764663E-11</v>
      </c>
      <c r="U17" s="22">
        <f t="shared" si="8"/>
        <v>1.5961232304382331E-10</v>
      </c>
      <c r="V17" s="23">
        <f t="shared" si="0"/>
        <v>2</v>
      </c>
      <c r="W17" s="21">
        <f t="shared" si="4"/>
        <v>0</v>
      </c>
      <c r="X17">
        <f t="shared" si="1"/>
        <v>3.1922464608764663E-11</v>
      </c>
      <c r="Y17" s="22">
        <f t="shared" si="1"/>
        <v>0</v>
      </c>
      <c r="Z17">
        <f t="shared" si="5"/>
        <v>0</v>
      </c>
      <c r="AA17">
        <f t="shared" si="2"/>
        <v>1.5961232304382331E-10</v>
      </c>
      <c r="AB17" s="22">
        <f t="shared" si="2"/>
        <v>0</v>
      </c>
    </row>
    <row r="18" spans="1:28" x14ac:dyDescent="0.35">
      <c r="F18" s="16">
        <v>3</v>
      </c>
      <c r="H18" s="17">
        <f t="shared" si="6"/>
        <v>16</v>
      </c>
      <c r="I18" s="21" cm="1">
        <f t="array" ref="I18">MMULT($I17:$J17,B$3:B$4)*INDEX($B$7:$D$8,I$2,$F18)</f>
        <v>1.2611344042968754E-8</v>
      </c>
      <c r="J18" s="21" cm="1">
        <f t="array" ref="J18">MMULT($I17:$J17,C$3:C$4)*INDEX($B$7:$D$8,J$2,$F18)</f>
        <v>1.0089075234375003E-8</v>
      </c>
      <c r="K18" s="21" cm="1">
        <f t="array" ref="K18">MMULT($B$3:$C$3*$K19:$L19,INDEX($B$7:$D$8,,$F19))</f>
        <v>8.4375000000000006E-3</v>
      </c>
      <c r="L18" s="17" cm="1">
        <f t="array" ref="L18">MMULT($B$4:$C$4*$K19:$L19,INDEX($B$7:$D$8,,$F19))</f>
        <v>8.4375000000000006E-3</v>
      </c>
      <c r="N18" s="17">
        <f t="shared" si="7"/>
        <v>16</v>
      </c>
      <c r="O18" cm="1">
        <f t="array" ref="O18">I18*K19*$B$3*INDEX($B$7:$D$8,1,F19)</f>
        <v>5.9115675201416026E-11</v>
      </c>
      <c r="P18" cm="1">
        <f t="array" ref="P18">I18*L19*$C$3*INDEX($B$7:$D$8,2,F19)</f>
        <v>4.7292540161132824E-11</v>
      </c>
      <c r="Q18" s="21" cm="1">
        <f t="array" ref="Q18">J18*K19*$B$4*INDEX($B$7:$D$8,1,F19)</f>
        <v>4.729254016113283E-11</v>
      </c>
      <c r="R18" s="22" cm="1">
        <f t="array" ref="R18">J18*L19*$C$4*INDEX($B$7:$D$8,2,F19)</f>
        <v>3.7834032128906264E-11</v>
      </c>
      <c r="T18" s="21">
        <f t="shared" si="8"/>
        <v>1.0640821536254886E-10</v>
      </c>
      <c r="U18" s="22">
        <f t="shared" si="8"/>
        <v>8.5126572290039101E-11</v>
      </c>
      <c r="V18" s="23">
        <f t="shared" si="0"/>
        <v>3</v>
      </c>
      <c r="W18" s="21">
        <f t="shared" si="4"/>
        <v>0</v>
      </c>
      <c r="X18">
        <f t="shared" si="1"/>
        <v>0</v>
      </c>
      <c r="Y18" s="22">
        <f t="shared" si="1"/>
        <v>1.0640821536254886E-10</v>
      </c>
      <c r="Z18">
        <f t="shared" si="5"/>
        <v>0</v>
      </c>
      <c r="AA18">
        <f t="shared" si="2"/>
        <v>0</v>
      </c>
      <c r="AB18" s="22">
        <f t="shared" si="2"/>
        <v>8.5126572290039101E-11</v>
      </c>
    </row>
    <row r="19" spans="1:28" x14ac:dyDescent="0.35">
      <c r="A19" s="2" t="s">
        <v>10</v>
      </c>
      <c r="B19">
        <v>1</v>
      </c>
      <c r="C19">
        <v>2</v>
      </c>
      <c r="D19" s="3" t="s">
        <v>11</v>
      </c>
      <c r="F19" s="16">
        <v>3</v>
      </c>
      <c r="H19" s="17">
        <f t="shared" si="6"/>
        <v>17</v>
      </c>
      <c r="I19" s="21" cm="1">
        <f t="array" ref="I19">MMULT($I18:$J18,B$3:B$4)*INDEX($B$7:$D$8,I$2,$F19)</f>
        <v>5.6751048193359389E-9</v>
      </c>
      <c r="J19" s="21" cm="1">
        <f t="array" ref="J19">MMULT($I18:$J18,C$3:C$4)*INDEX($B$7:$D$8,J$2,$F19)</f>
        <v>4.5400838554687515E-9</v>
      </c>
      <c r="K19" s="21" cm="1">
        <f t="array" ref="K19">MMULT($B$3:$C$3*$K20:$L20,INDEX($B$7:$D$8,,$F20))</f>
        <v>1.8749999999999999E-2</v>
      </c>
      <c r="L19" s="17" cm="1">
        <f t="array" ref="L19">MMULT($B$4:$C$4*$K20:$L20,INDEX($B$7:$D$8,,$F20))</f>
        <v>1.8749999999999999E-2</v>
      </c>
      <c r="N19" s="17">
        <f t="shared" si="7"/>
        <v>17</v>
      </c>
      <c r="O19" cm="1">
        <f t="array" ref="O19">I19*K20*$B$3*INDEX($B$7:$D$8,1,F20)</f>
        <v>8.5126572290039088E-11</v>
      </c>
      <c r="P19" cm="1">
        <f t="array" ref="P19">I19*L20*$C$3*INDEX($B$7:$D$8,2,F20)</f>
        <v>2.1281643072509772E-11</v>
      </c>
      <c r="Q19" s="21" cm="1">
        <f t="array" ref="Q19">J19*K20*$B$4*INDEX($B$7:$D$8,1,F20)</f>
        <v>6.8101257832031275E-11</v>
      </c>
      <c r="R19" s="22" cm="1">
        <f t="array" ref="R19">J19*L20*$C$4*INDEX($B$7:$D$8,2,F20)</f>
        <v>1.7025314458007819E-11</v>
      </c>
      <c r="T19" s="21">
        <f t="shared" si="8"/>
        <v>1.0640821536254885E-10</v>
      </c>
      <c r="U19" s="22">
        <f t="shared" si="8"/>
        <v>8.5126572290039088E-11</v>
      </c>
      <c r="V19" s="23">
        <f t="shared" si="0"/>
        <v>3</v>
      </c>
      <c r="W19" s="21">
        <f t="shared" si="4"/>
        <v>0</v>
      </c>
      <c r="X19">
        <f t="shared" si="4"/>
        <v>0</v>
      </c>
      <c r="Y19" s="22">
        <f t="shared" si="4"/>
        <v>1.0640821536254885E-10</v>
      </c>
      <c r="Z19">
        <f t="shared" si="5"/>
        <v>0</v>
      </c>
      <c r="AA19">
        <f t="shared" si="5"/>
        <v>0</v>
      </c>
      <c r="AB19" s="22">
        <f t="shared" si="5"/>
        <v>8.5126572290039088E-11</v>
      </c>
    </row>
    <row r="20" spans="1:28" x14ac:dyDescent="0.35">
      <c r="A20" s="2">
        <v>1</v>
      </c>
      <c r="B20" s="14" t="e" cm="1">
        <f t="array" aca="1" ref="B20" ca="1">HMM_Rho(B3:C4,D3:D4,B7:D8,F3:F22)</f>
        <v>#NAME?</v>
      </c>
      <c r="C20" s="14"/>
      <c r="D20" s="15" t="e" cm="1">
        <f t="array" aca="1" ref="D20" ca="1">HMM_Pi(B3:C4,D3:D4,B7:D8,F3:F22)</f>
        <v>#NAME?</v>
      </c>
      <c r="F20" s="16">
        <v>1</v>
      </c>
      <c r="H20" s="17">
        <f t="shared" si="6"/>
        <v>18</v>
      </c>
      <c r="I20" s="21" cm="1">
        <f t="array" ref="I20">MMULT($I19:$J19,B$3:B$4)*INDEX($B$7:$D$8,I$2,$F20)</f>
        <v>2.043037734960938E-9</v>
      </c>
      <c r="J20" s="21" cm="1">
        <f t="array" ref="J20">MMULT($I19:$J19,C$3:C$4)*INDEX($B$7:$D$8,J$2,$F20)</f>
        <v>5.107594337402345E-10</v>
      </c>
      <c r="K20" s="21" cm="1">
        <f t="array" ref="K20">MMULT($B$3:$C$3*$K21:$L21,INDEX($B$7:$D$8,,$F21))</f>
        <v>7.4999999999999997E-2</v>
      </c>
      <c r="L20" s="17" cm="1">
        <f t="array" ref="L20">MMULT($B$4:$C$4*$K21:$L21,INDEX($B$7:$D$8,,$F21))</f>
        <v>7.4999999999999997E-2</v>
      </c>
      <c r="N20" s="17">
        <f t="shared" si="7"/>
        <v>18</v>
      </c>
      <c r="O20" cm="1">
        <f t="array" ref="O20">I20*K21*$B$3*INDEX($B$7:$D$8,1,F21)</f>
        <v>1.2258226409765629E-10</v>
      </c>
      <c r="P20" cm="1">
        <f t="array" ref="P20">I20*L21*$C$3*INDEX($B$7:$D$8,2,F21)</f>
        <v>3.0645566024414073E-11</v>
      </c>
      <c r="Q20" s="21" cm="1">
        <f t="array" ref="Q20">J20*K21*$B$4*INDEX($B$7:$D$8,1,F21)</f>
        <v>3.0645566024414073E-11</v>
      </c>
      <c r="R20" s="22" cm="1">
        <f t="array" ref="R20">J20*L21*$C$4*INDEX($B$7:$D$8,2,F21)</f>
        <v>7.6613915061035181E-12</v>
      </c>
      <c r="T20" s="21">
        <f t="shared" si="8"/>
        <v>1.5322783012207035E-10</v>
      </c>
      <c r="U20" s="22">
        <f t="shared" si="8"/>
        <v>3.8306957530517587E-11</v>
      </c>
      <c r="V20" s="23">
        <f t="shared" si="0"/>
        <v>1</v>
      </c>
      <c r="W20" s="21">
        <f t="shared" si="4"/>
        <v>1.5322783012207035E-10</v>
      </c>
      <c r="X20">
        <f t="shared" si="4"/>
        <v>0</v>
      </c>
      <c r="Y20" s="22">
        <f t="shared" si="4"/>
        <v>0</v>
      </c>
      <c r="Z20">
        <f t="shared" si="5"/>
        <v>3.8306957530517587E-11</v>
      </c>
      <c r="AA20">
        <f t="shared" si="5"/>
        <v>0</v>
      </c>
      <c r="AB20" s="22">
        <f t="shared" si="5"/>
        <v>0</v>
      </c>
    </row>
    <row r="21" spans="1:28" x14ac:dyDescent="0.35">
      <c r="A21" s="2">
        <v>2</v>
      </c>
      <c r="B21" s="14"/>
      <c r="C21" s="14"/>
      <c r="D21" s="15"/>
      <c r="F21" s="16">
        <v>1</v>
      </c>
      <c r="H21" s="17">
        <f t="shared" si="6"/>
        <v>19</v>
      </c>
      <c r="I21" s="21" cm="1">
        <f t="array" ref="I21">MMULT($I20:$J20,B$3:B$4)*INDEX($B$7:$D$8,I$2,$F21)</f>
        <v>5.107594337402345E-10</v>
      </c>
      <c r="J21" s="21" cm="1">
        <f t="array" ref="J21">MMULT($I20:$J20,C$3:C$4)*INDEX($B$7:$D$8,J$2,$F21)</f>
        <v>1.2768985843505862E-10</v>
      </c>
      <c r="K21" s="21" cm="1">
        <f t="array" ref="K21">MMULT($B$3:$C$3*$K22:$L22,INDEX($B$7:$D$8,,$F22))</f>
        <v>0.3</v>
      </c>
      <c r="L21" s="17" cm="1">
        <f t="array" ref="L21">MMULT($B$4:$C$4*$K22:$L22,INDEX($B$7:$D$8,,$F22))</f>
        <v>0.3</v>
      </c>
      <c r="N21" s="17">
        <f t="shared" si="7"/>
        <v>19</v>
      </c>
      <c r="O21" cm="1">
        <f t="array" ref="O21">I21*K22*$B$3*INDEX($B$7:$D$8,1,F22)</f>
        <v>2.5537971687011725E-11</v>
      </c>
      <c r="P21" cm="1">
        <f t="array" ref="P21">I21*L22*$C$3*INDEX($B$7:$D$8,2,F22)</f>
        <v>1.2768985843505862E-10</v>
      </c>
      <c r="Q21" s="21" cm="1">
        <f t="array" ref="Q21">J21*K22*$B$4*INDEX($B$7:$D$8,1,F22)</f>
        <v>6.3844929217529312E-12</v>
      </c>
      <c r="R21" s="22" cm="1">
        <f t="array" ref="R21">J21*L22*$C$4*INDEX($B$7:$D$8,2,F22)</f>
        <v>3.1922464608764656E-11</v>
      </c>
      <c r="T21" s="21">
        <f t="shared" si="8"/>
        <v>1.5322783012207035E-10</v>
      </c>
      <c r="U21" s="22">
        <f t="shared" si="8"/>
        <v>3.8306957530517587E-11</v>
      </c>
      <c r="V21" s="23">
        <f t="shared" si="0"/>
        <v>1</v>
      </c>
      <c r="W21" s="21">
        <f t="shared" si="4"/>
        <v>1.5322783012207035E-10</v>
      </c>
      <c r="X21">
        <f t="shared" si="4"/>
        <v>0</v>
      </c>
      <c r="Y21" s="22">
        <f t="shared" si="4"/>
        <v>0</v>
      </c>
      <c r="Z21">
        <f t="shared" si="5"/>
        <v>3.8306957530517587E-11</v>
      </c>
      <c r="AA21">
        <f t="shared" si="5"/>
        <v>0</v>
      </c>
      <c r="AB21" s="22">
        <f t="shared" si="5"/>
        <v>0</v>
      </c>
    </row>
    <row r="22" spans="1:28" x14ac:dyDescent="0.35">
      <c r="F22" s="16">
        <v>2</v>
      </c>
      <c r="H22" s="25">
        <f t="shared" si="6"/>
        <v>20</v>
      </c>
      <c r="I22" s="26" cm="1">
        <f t="array" ref="I22">MMULT($I21:$J21,B$3:B$4)*INDEX($B$7:$D$8,I$2,$F22)</f>
        <v>3.1922464608764656E-11</v>
      </c>
      <c r="J22" s="26" cm="1">
        <f t="array" ref="J22">MMULT($I21:$J21,C$3:C$4)*INDEX($B$7:$D$8,J$2,$F22)</f>
        <v>1.5961232304382329E-10</v>
      </c>
      <c r="K22" s="26">
        <v>1</v>
      </c>
      <c r="L22" s="27">
        <v>1</v>
      </c>
      <c r="N22" s="25">
        <f t="shared" si="7"/>
        <v>20</v>
      </c>
      <c r="O22" s="26"/>
      <c r="P22" s="28"/>
      <c r="Q22" s="26"/>
      <c r="R22" s="27"/>
      <c r="T22" s="26">
        <f t="shared" si="8"/>
        <v>3.1922464608764656E-11</v>
      </c>
      <c r="U22" s="27">
        <f t="shared" si="8"/>
        <v>1.5961232304382329E-10</v>
      </c>
      <c r="V22" s="29">
        <f t="shared" si="0"/>
        <v>2</v>
      </c>
      <c r="W22" s="26">
        <f t="shared" si="4"/>
        <v>0</v>
      </c>
      <c r="X22" s="28">
        <f t="shared" si="4"/>
        <v>3.1922464608764656E-11</v>
      </c>
      <c r="Y22" s="27">
        <f t="shared" si="4"/>
        <v>0</v>
      </c>
      <c r="Z22" s="28">
        <f t="shared" si="5"/>
        <v>0</v>
      </c>
      <c r="AA22" s="28">
        <f t="shared" si="5"/>
        <v>1.5961232304382329E-10</v>
      </c>
      <c r="AB22" s="27">
        <f t="shared" si="5"/>
        <v>0</v>
      </c>
    </row>
    <row r="23" spans="1:28" x14ac:dyDescent="0.35">
      <c r="A23" s="2" t="s">
        <v>15</v>
      </c>
      <c r="B23" s="24">
        <v>1</v>
      </c>
      <c r="C23" s="24">
        <v>2</v>
      </c>
      <c r="D23" s="24">
        <v>3</v>
      </c>
      <c r="O23">
        <f>SUM(O3:O21)</f>
        <v>7.2352857192517149E-10</v>
      </c>
      <c r="P23">
        <f t="shared" ref="P23:R23" si="9">SUM(P3:P21)</f>
        <v>8.1513422221728569E-10</v>
      </c>
      <c r="Q23">
        <f t="shared" si="9"/>
        <v>7.4064847146350132E-10</v>
      </c>
      <c r="R23">
        <f t="shared" si="9"/>
        <v>1.3598496997932137E-9</v>
      </c>
      <c r="W23">
        <f>SUM(W3:W22)</f>
        <v>6.129113204882815E-10</v>
      </c>
      <c r="X23">
        <f t="shared" ref="X23:AB23" si="10">SUM(X3:X22)</f>
        <v>3.1922464608764663E-10</v>
      </c>
      <c r="Y23">
        <f t="shared" si="10"/>
        <v>6.3844929217529325E-10</v>
      </c>
      <c r="Z23">
        <f t="shared" si="10"/>
        <v>1.5322783012207038E-10</v>
      </c>
      <c r="AA23">
        <f t="shared" si="10"/>
        <v>1.596123230438233E-9</v>
      </c>
      <c r="AB23">
        <f t="shared" si="10"/>
        <v>5.107594337402346E-10</v>
      </c>
    </row>
    <row r="24" spans="1:28" x14ac:dyDescent="0.35">
      <c r="A24" s="2">
        <v>1</v>
      </c>
      <c r="B24" s="14" t="e" cm="1">
        <f t="array" aca="1" ref="B24" ca="1">HMM_Kappa(B3:C4,D3:D4,B7:D8,F3:F22)</f>
        <v>#NAME?</v>
      </c>
      <c r="C24" s="14"/>
      <c r="D24" s="14"/>
      <c r="O24">
        <f>O23/(O23+P23)</f>
        <v>0.47023205778392507</v>
      </c>
      <c r="P24">
        <f>P23/(O23+P23)</f>
        <v>0.52976794221607493</v>
      </c>
      <c r="Q24">
        <f>Q23/(Q23+R23)</f>
        <v>0.35260610154227173</v>
      </c>
      <c r="R24">
        <f>R23/(Q23+R23)</f>
        <v>0.64739389845772821</v>
      </c>
      <c r="T24">
        <f>T3/($T3+$U3)</f>
        <v>0.55555555555555558</v>
      </c>
      <c r="U24">
        <f>U3/($T3+$U3)</f>
        <v>0.44444444444444442</v>
      </c>
      <c r="W24">
        <f>W23/SUM($W23:$Y23)</f>
        <v>0.3902439024390244</v>
      </c>
      <c r="X24">
        <f t="shared" ref="X24:Y24" si="11">X23/SUM($W23:$Y23)</f>
        <v>0.2032520325203252</v>
      </c>
      <c r="Y24">
        <f t="shared" si="11"/>
        <v>0.4065040650406504</v>
      </c>
      <c r="Z24">
        <f>Z23/SUM($Z23:$AB23)</f>
        <v>6.7796610169491525E-2</v>
      </c>
      <c r="AA24">
        <f t="shared" ref="AA24:AB24" si="12">AA23/SUM($Z23:$AB23)</f>
        <v>0.70621468926553677</v>
      </c>
      <c r="AB24">
        <f t="shared" si="12"/>
        <v>0.22598870056497178</v>
      </c>
    </row>
    <row r="25" spans="1:28" x14ac:dyDescent="0.35">
      <c r="A25" s="2">
        <v>2</v>
      </c>
      <c r="B25" s="14"/>
      <c r="C25" s="14"/>
      <c r="D25" s="14"/>
    </row>
    <row r="26" spans="1:28" x14ac:dyDescent="0.35">
      <c r="I26" t="e" cm="1">
        <f t="array" aca="1" ref="I26" ca="1">HMM_Forward(B3:C4,D3:D4,B7:D8,F3:F22)</f>
        <v>#NAME?</v>
      </c>
      <c r="K26" t="e" cm="1">
        <f t="array" aca="1" ref="K26" ca="1">HMM_Backward(B3:C4,D3:D4,B7:D8,F3:F22)</f>
        <v>#NAME?</v>
      </c>
      <c r="O26" t="e" cm="1">
        <f t="array" aca="1" ref="O26" ca="1">HMM_Rho(B3:C4,D3:D4,B7:D8,F3:F22)</f>
        <v>#NAME?</v>
      </c>
      <c r="T26" t="e" cm="1">
        <f t="array" aca="1" ref="T26" ca="1">HMM_Pi(B3:C4,D3:D4,B7:D8,F3:F22)</f>
        <v>#NAME?</v>
      </c>
      <c r="W26" t="e" cm="1">
        <f t="array" aca="1" ref="W26" ca="1">HMM_Kappa(B3:C4,D3:D4,B7:D8,F3:F22)</f>
        <v>#NAME?</v>
      </c>
    </row>
  </sheetData>
  <mergeCells count="7">
    <mergeCell ref="Z1:AB1"/>
    <mergeCell ref="I1:J1"/>
    <mergeCell ref="K1:L1"/>
    <mergeCell ref="O1:P1"/>
    <mergeCell ref="Q1:R1"/>
    <mergeCell ref="T1:U1"/>
    <mergeCell ref="W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899C-A1CF-4520-85DB-2DAA38FE311F}">
  <dimension ref="A1:T202"/>
  <sheetViews>
    <sheetView workbookViewId="0"/>
  </sheetViews>
  <sheetFormatPr defaultRowHeight="14.5" x14ac:dyDescent="0.35"/>
  <cols>
    <col min="1" max="1" width="3.6328125" customWidth="1"/>
    <col min="5" max="5" width="5.6328125" customWidth="1"/>
    <col min="6" max="6" width="3.6328125" customWidth="1"/>
    <col min="10" max="10" width="5.6328125" customWidth="1"/>
    <col min="11" max="11" width="3.6328125" customWidth="1"/>
    <col min="13" max="13" width="3.6328125" customWidth="1"/>
    <col min="21" max="21" width="3.6328125" customWidth="1"/>
  </cols>
  <sheetData>
    <row r="1" spans="1:20" x14ac:dyDescent="0.35">
      <c r="A1" s="2" t="s">
        <v>10</v>
      </c>
      <c r="B1">
        <v>1</v>
      </c>
      <c r="C1">
        <v>2</v>
      </c>
      <c r="D1" s="3" t="s">
        <v>11</v>
      </c>
      <c r="F1" s="2" t="s">
        <v>15</v>
      </c>
      <c r="G1" s="24">
        <v>1</v>
      </c>
      <c r="H1" s="24">
        <v>2</v>
      </c>
      <c r="I1" s="24">
        <v>3</v>
      </c>
      <c r="K1" s="2" t="s">
        <v>12</v>
      </c>
      <c r="N1" s="35" t="s">
        <v>16</v>
      </c>
      <c r="O1" s="35"/>
      <c r="Q1" s="35" t="s">
        <v>17</v>
      </c>
      <c r="R1" s="35"/>
      <c r="S1" s="35"/>
    </row>
    <row r="2" spans="1:20" x14ac:dyDescent="0.35">
      <c r="A2" s="2">
        <v>1</v>
      </c>
      <c r="B2" s="14">
        <v>0.5</v>
      </c>
      <c r="C2" s="14">
        <v>0.5</v>
      </c>
      <c r="D2" s="15">
        <v>0.5</v>
      </c>
      <c r="F2" s="2">
        <v>1</v>
      </c>
      <c r="G2" s="14">
        <v>0.4</v>
      </c>
      <c r="H2" s="14">
        <v>0.1</v>
      </c>
      <c r="I2" s="14">
        <v>0.5</v>
      </c>
      <c r="K2" s="16">
        <v>3</v>
      </c>
      <c r="N2" s="30">
        <v>1</v>
      </c>
      <c r="O2" s="31">
        <v>2</v>
      </c>
      <c r="P2" s="32" t="s">
        <v>18</v>
      </c>
      <c r="Q2" s="31">
        <v>1</v>
      </c>
      <c r="R2" s="31">
        <v>2</v>
      </c>
      <c r="S2" s="31">
        <v>3</v>
      </c>
      <c r="T2" s="32" t="s">
        <v>19</v>
      </c>
    </row>
    <row r="3" spans="1:20" x14ac:dyDescent="0.35">
      <c r="A3" s="2">
        <v>2</v>
      </c>
      <c r="B3" s="14">
        <v>0.5</v>
      </c>
      <c r="C3" s="14">
        <v>0.5</v>
      </c>
      <c r="D3" s="15">
        <v>0.5</v>
      </c>
      <c r="F3" s="2">
        <v>2</v>
      </c>
      <c r="G3" s="14">
        <v>0.1</v>
      </c>
      <c r="H3" s="14">
        <v>0.5</v>
      </c>
      <c r="I3" s="14">
        <v>0.4</v>
      </c>
      <c r="K3" s="16">
        <v>1</v>
      </c>
      <c r="M3">
        <v>1</v>
      </c>
      <c r="N3" s="11" t="e" cm="1">
        <f t="array" aca="1" ref="N3" ca="1">HMM_Baum(B2:C3,D2:D3,G2:I3,K2:K21)</f>
        <v>#NAME?</v>
      </c>
      <c r="O3" s="20"/>
      <c r="P3" s="18"/>
      <c r="Q3" s="20"/>
      <c r="R3" s="20"/>
      <c r="S3" s="20"/>
      <c r="T3" s="18"/>
    </row>
    <row r="4" spans="1:20" x14ac:dyDescent="0.35">
      <c r="A4" s="2"/>
      <c r="K4" s="16">
        <v>1</v>
      </c>
      <c r="M4">
        <v>2</v>
      </c>
      <c r="N4" s="26"/>
      <c r="O4" s="28"/>
      <c r="P4" s="25"/>
      <c r="Q4" s="28"/>
      <c r="R4" s="28"/>
      <c r="S4" s="28"/>
      <c r="T4" s="25"/>
    </row>
    <row r="5" spans="1:20" x14ac:dyDescent="0.35">
      <c r="A5" s="2" t="s">
        <v>10</v>
      </c>
      <c r="B5">
        <v>1</v>
      </c>
      <c r="C5">
        <v>2</v>
      </c>
      <c r="D5" s="3" t="s">
        <v>11</v>
      </c>
      <c r="F5" s="2" t="s">
        <v>15</v>
      </c>
      <c r="G5" s="24">
        <v>1</v>
      </c>
      <c r="H5" s="24">
        <v>2</v>
      </c>
      <c r="I5" s="24">
        <v>3</v>
      </c>
      <c r="K5" s="16">
        <v>3</v>
      </c>
    </row>
    <row r="6" spans="1:20" x14ac:dyDescent="0.35">
      <c r="A6" s="2">
        <v>1</v>
      </c>
      <c r="B6" s="14" t="e" cm="1">
        <f t="array" aca="1" ref="B6" ca="1">HMM_Rho(B2:C3,D2:D3,G2:I3,K$2:K$21)</f>
        <v>#NAME?</v>
      </c>
      <c r="C6" s="14"/>
      <c r="D6" s="15" t="e" cm="1">
        <f t="array" aca="1" ref="D6" ca="1">HMM_Pi(B2:C3,D2:D3,G2:I3,K$2:K$21)</f>
        <v>#NAME?</v>
      </c>
      <c r="F6" s="2">
        <v>1</v>
      </c>
      <c r="G6" s="14" t="e" cm="1">
        <f t="array" aca="1" ref="G6" ca="1">HMM_Kappa(B2:C3,D2:D3,G2:I3,K$2:K$21)</f>
        <v>#NAME?</v>
      </c>
      <c r="H6" s="14"/>
      <c r="I6" s="14"/>
      <c r="K6" s="16">
        <v>2</v>
      </c>
    </row>
    <row r="7" spans="1:20" x14ac:dyDescent="0.35">
      <c r="A7" s="2">
        <v>2</v>
      </c>
      <c r="B7" s="14"/>
      <c r="C7" s="14"/>
      <c r="D7" s="15"/>
      <c r="F7" s="2">
        <v>2</v>
      </c>
      <c r="G7" s="14"/>
      <c r="H7" s="14"/>
      <c r="I7" s="14"/>
      <c r="K7" s="16">
        <v>3</v>
      </c>
    </row>
    <row r="8" spans="1:20" x14ac:dyDescent="0.35">
      <c r="K8" s="16">
        <v>2</v>
      </c>
    </row>
    <row r="9" spans="1:20" x14ac:dyDescent="0.35">
      <c r="A9" s="2" t="s">
        <v>10</v>
      </c>
      <c r="B9">
        <v>1</v>
      </c>
      <c r="C9">
        <v>2</v>
      </c>
      <c r="D9" s="3" t="s">
        <v>11</v>
      </c>
      <c r="F9" s="2" t="s">
        <v>15</v>
      </c>
      <c r="G9" s="24">
        <v>1</v>
      </c>
      <c r="H9" s="24">
        <v>2</v>
      </c>
      <c r="I9" s="24">
        <v>3</v>
      </c>
      <c r="K9" s="16">
        <v>2</v>
      </c>
    </row>
    <row r="10" spans="1:20" x14ac:dyDescent="0.35">
      <c r="A10" s="2">
        <v>1</v>
      </c>
      <c r="B10" s="14" t="e" cm="1">
        <f t="array" aca="1" ref="B10" ca="1">HMM_Rho(B6:C7,D6:D7,G6:I7,K$2:K$21)</f>
        <v>#NAME?</v>
      </c>
      <c r="C10" s="14"/>
      <c r="D10" s="15" t="e" cm="1">
        <f t="array" aca="1" ref="D10" ca="1">HMM_Pi(B6:C7,D6:D7,G6:I7,K$2:K$21)</f>
        <v>#NAME?</v>
      </c>
      <c r="F10" s="2">
        <v>1</v>
      </c>
      <c r="G10" s="14" t="e" cm="1">
        <f t="array" aca="1" ref="G10" ca="1">HMM_Kappa(B6:C7,D6:D7,G6:I7,K$2:K$21)</f>
        <v>#NAME?</v>
      </c>
      <c r="H10" s="14"/>
      <c r="I10" s="14"/>
      <c r="K10" s="16">
        <v>2</v>
      </c>
    </row>
    <row r="11" spans="1:20" x14ac:dyDescent="0.35">
      <c r="A11" s="2">
        <v>2</v>
      </c>
      <c r="B11" s="14"/>
      <c r="C11" s="14"/>
      <c r="D11" s="15"/>
      <c r="F11" s="2">
        <v>2</v>
      </c>
      <c r="G11" s="14"/>
      <c r="H11" s="14"/>
      <c r="I11" s="14"/>
      <c r="K11" s="16">
        <v>3</v>
      </c>
    </row>
    <row r="12" spans="1:20" x14ac:dyDescent="0.35">
      <c r="K12" s="16">
        <v>2</v>
      </c>
    </row>
    <row r="13" spans="1:20" x14ac:dyDescent="0.35">
      <c r="A13" s="2" t="s">
        <v>10</v>
      </c>
      <c r="B13">
        <v>1</v>
      </c>
      <c r="C13">
        <v>2</v>
      </c>
      <c r="D13" s="3" t="s">
        <v>11</v>
      </c>
      <c r="F13" s="2" t="s">
        <v>15</v>
      </c>
      <c r="G13" s="24">
        <v>1</v>
      </c>
      <c r="H13" s="24">
        <v>2</v>
      </c>
      <c r="I13" s="24">
        <v>3</v>
      </c>
      <c r="K13" s="16">
        <v>2</v>
      </c>
    </row>
    <row r="14" spans="1:20" x14ac:dyDescent="0.35">
      <c r="A14" s="2">
        <v>1</v>
      </c>
      <c r="B14" s="14" t="e" cm="1">
        <f t="array" aca="1" ref="B14" ca="1">HMM_Rho(B10:C11,D10:D11,G10:I11,K$2:K$21)</f>
        <v>#NAME?</v>
      </c>
      <c r="C14" s="14"/>
      <c r="D14" s="15" t="e" cm="1">
        <f t="array" aca="1" ref="D14" ca="1">HMM_Pi(B10:C11,D10:D11,G10:I11,K$2:K$21)</f>
        <v>#NAME?</v>
      </c>
      <c r="F14" s="2">
        <v>1</v>
      </c>
      <c r="G14" s="14" t="e" cm="1">
        <f t="array" aca="1" ref="G14" ca="1">HMM_Kappa(B10:C11,D10:D11,G10:I11,K$2:K$21)</f>
        <v>#NAME?</v>
      </c>
      <c r="H14" s="14"/>
      <c r="I14" s="14"/>
      <c r="K14" s="16">
        <v>2</v>
      </c>
    </row>
    <row r="15" spans="1:20" x14ac:dyDescent="0.35">
      <c r="A15" s="2">
        <v>2</v>
      </c>
      <c r="B15" s="14"/>
      <c r="C15" s="14"/>
      <c r="D15" s="15"/>
      <c r="F15" s="2">
        <v>2</v>
      </c>
      <c r="G15" s="14"/>
      <c r="H15" s="14"/>
      <c r="I15" s="14"/>
      <c r="K15" s="16">
        <v>2</v>
      </c>
    </row>
    <row r="16" spans="1:20" x14ac:dyDescent="0.35">
      <c r="K16" s="16">
        <v>2</v>
      </c>
    </row>
    <row r="17" spans="1:11" x14ac:dyDescent="0.35">
      <c r="A17" s="2" t="s">
        <v>10</v>
      </c>
      <c r="B17">
        <v>1</v>
      </c>
      <c r="C17">
        <v>2</v>
      </c>
      <c r="D17" s="3" t="s">
        <v>11</v>
      </c>
      <c r="F17" s="2" t="s">
        <v>15</v>
      </c>
      <c r="G17" s="24">
        <v>1</v>
      </c>
      <c r="H17" s="24">
        <v>2</v>
      </c>
      <c r="I17" s="24">
        <v>3</v>
      </c>
      <c r="K17" s="16">
        <v>3</v>
      </c>
    </row>
    <row r="18" spans="1:11" x14ac:dyDescent="0.35">
      <c r="A18" s="2">
        <v>1</v>
      </c>
      <c r="B18" s="14" t="e" cm="1">
        <f t="array" aca="1" ref="B18" ca="1">HMM_Rho(B14:C15,D14:D15,G14:I15,K$2:K$21)</f>
        <v>#NAME?</v>
      </c>
      <c r="C18" s="14"/>
      <c r="D18" s="15" t="e" cm="1">
        <f t="array" aca="1" ref="D18" ca="1">HMM_Pi(B14:C15,D14:D15,G14:I15,K$2:K$21)</f>
        <v>#NAME?</v>
      </c>
      <c r="F18" s="2">
        <v>1</v>
      </c>
      <c r="G18" s="14" t="e" cm="1">
        <f t="array" aca="1" ref="G18" ca="1">HMM_Kappa(B14:C15,D14:D15,G14:I15,K$2:K$21)</f>
        <v>#NAME?</v>
      </c>
      <c r="H18" s="14"/>
      <c r="I18" s="14"/>
      <c r="K18" s="16">
        <v>3</v>
      </c>
    </row>
    <row r="19" spans="1:11" x14ac:dyDescent="0.35">
      <c r="A19" s="2">
        <v>2</v>
      </c>
      <c r="B19" s="14"/>
      <c r="C19" s="14"/>
      <c r="D19" s="15"/>
      <c r="F19" s="2">
        <v>2</v>
      </c>
      <c r="G19" s="14"/>
      <c r="H19" s="14"/>
      <c r="I19" s="14"/>
      <c r="K19" s="16">
        <v>1</v>
      </c>
    </row>
    <row r="20" spans="1:11" x14ac:dyDescent="0.35">
      <c r="K20" s="16">
        <v>1</v>
      </c>
    </row>
    <row r="21" spans="1:11" x14ac:dyDescent="0.35">
      <c r="A21" s="2" t="s">
        <v>10</v>
      </c>
      <c r="B21">
        <v>1</v>
      </c>
      <c r="C21">
        <v>2</v>
      </c>
      <c r="D21" s="3" t="s">
        <v>11</v>
      </c>
      <c r="F21" s="2" t="s">
        <v>15</v>
      </c>
      <c r="G21" s="24">
        <v>1</v>
      </c>
      <c r="H21" s="24">
        <v>2</v>
      </c>
      <c r="I21" s="24">
        <v>3</v>
      </c>
      <c r="K21" s="16">
        <v>2</v>
      </c>
    </row>
    <row r="22" spans="1:11" x14ac:dyDescent="0.35">
      <c r="A22" s="2">
        <v>1</v>
      </c>
      <c r="B22" s="14" t="e" cm="1">
        <f t="array" aca="1" ref="B22" ca="1">HMM_Rho(B18:C19,D18:D19,G18:I19,K$2:K$21)</f>
        <v>#NAME?</v>
      </c>
      <c r="C22" s="14"/>
      <c r="D22" s="15" t="e" cm="1">
        <f t="array" aca="1" ref="D22" ca="1">HMM_Pi(B18:C19,D18:D19,G18:I19,K$2:K$21)</f>
        <v>#NAME?</v>
      </c>
      <c r="F22" s="2">
        <v>1</v>
      </c>
      <c r="G22" s="14" t="e" cm="1">
        <f t="array" aca="1" ref="G22" ca="1">HMM_Kappa(B18:C19,D18:D19,G18:I19,K$2:K$21)</f>
        <v>#NAME?</v>
      </c>
      <c r="H22" s="14"/>
      <c r="I22" s="14"/>
    </row>
    <row r="23" spans="1:11" x14ac:dyDescent="0.35">
      <c r="A23" s="2">
        <v>2</v>
      </c>
      <c r="B23" s="14"/>
      <c r="C23" s="14"/>
      <c r="D23" s="15"/>
      <c r="F23" s="2">
        <v>2</v>
      </c>
      <c r="G23" s="14"/>
      <c r="H23" s="14"/>
      <c r="I23" s="14"/>
    </row>
    <row r="25" spans="1:11" x14ac:dyDescent="0.35">
      <c r="A25" s="2" t="s">
        <v>10</v>
      </c>
      <c r="B25">
        <v>1</v>
      </c>
      <c r="C25">
        <v>2</v>
      </c>
      <c r="D25" s="3" t="s">
        <v>11</v>
      </c>
      <c r="F25" s="2" t="s">
        <v>15</v>
      </c>
      <c r="G25" s="24">
        <v>1</v>
      </c>
      <c r="H25" s="24">
        <v>2</v>
      </c>
      <c r="I25" s="24">
        <v>3</v>
      </c>
    </row>
    <row r="26" spans="1:11" x14ac:dyDescent="0.35">
      <c r="A26" s="2">
        <v>1</v>
      </c>
      <c r="B26" s="14" t="e" cm="1">
        <f t="array" aca="1" ref="B26" ca="1">HMM_Rho(B22:C23,D22:D23,G22:I23,K$2:K$21)</f>
        <v>#NAME?</v>
      </c>
      <c r="C26" s="14"/>
      <c r="D26" s="15" t="e" cm="1">
        <f t="array" aca="1" ref="D26" ca="1">HMM_Pi(B22:C23,D22:D23,G22:I23,K$2:K$21)</f>
        <v>#NAME?</v>
      </c>
      <c r="F26" s="2">
        <v>1</v>
      </c>
      <c r="G26" s="14" t="e" cm="1">
        <f t="array" aca="1" ref="G26" ca="1">HMM_Kappa(B22:C23,D22:D23,G22:I23,K$2:K$21)</f>
        <v>#NAME?</v>
      </c>
      <c r="H26" s="14"/>
      <c r="I26" s="14"/>
    </row>
    <row r="27" spans="1:11" x14ac:dyDescent="0.35">
      <c r="A27" s="2">
        <v>2</v>
      </c>
      <c r="B27" s="14"/>
      <c r="C27" s="14"/>
      <c r="D27" s="15"/>
      <c r="F27" s="2">
        <v>2</v>
      </c>
      <c r="G27" s="14"/>
      <c r="H27" s="14"/>
      <c r="I27" s="14"/>
    </row>
    <row r="29" spans="1:11" x14ac:dyDescent="0.35">
      <c r="A29" s="2" t="s">
        <v>10</v>
      </c>
      <c r="B29">
        <v>1</v>
      </c>
      <c r="C29">
        <v>2</v>
      </c>
      <c r="D29" s="3" t="s">
        <v>11</v>
      </c>
      <c r="F29" s="2" t="s">
        <v>15</v>
      </c>
      <c r="G29" s="24">
        <v>1</v>
      </c>
      <c r="H29" s="24">
        <v>2</v>
      </c>
      <c r="I29" s="24">
        <v>3</v>
      </c>
    </row>
    <row r="30" spans="1:11" x14ac:dyDescent="0.35">
      <c r="A30" s="2">
        <v>1</v>
      </c>
      <c r="B30" s="14" t="e" cm="1">
        <f t="array" aca="1" ref="B30" ca="1">HMM_Rho(B26:C27,D26:D27,G26:I27,K$2:K$21)</f>
        <v>#NAME?</v>
      </c>
      <c r="C30" s="14"/>
      <c r="D30" s="15" t="e" cm="1">
        <f t="array" aca="1" ref="D30" ca="1">HMM_Pi(B26:C27,D26:D27,G26:I27,K$2:K$21)</f>
        <v>#NAME?</v>
      </c>
      <c r="F30" s="2">
        <v>1</v>
      </c>
      <c r="G30" s="14" t="e" cm="1">
        <f t="array" aca="1" ref="G30" ca="1">HMM_Kappa(B26:C27,D26:D27,G26:I27,K$2:K$21)</f>
        <v>#NAME?</v>
      </c>
      <c r="H30" s="14"/>
      <c r="I30" s="14"/>
    </row>
    <row r="31" spans="1:11" x14ac:dyDescent="0.35">
      <c r="A31" s="2">
        <v>2</v>
      </c>
      <c r="B31" s="14"/>
      <c r="C31" s="14"/>
      <c r="D31" s="15"/>
      <c r="F31" s="2">
        <v>2</v>
      </c>
      <c r="G31" s="14"/>
      <c r="H31" s="14"/>
      <c r="I31" s="14"/>
    </row>
    <row r="33" spans="1:9" x14ac:dyDescent="0.35">
      <c r="A33" s="2" t="s">
        <v>10</v>
      </c>
      <c r="B33">
        <v>1</v>
      </c>
      <c r="C33">
        <v>2</v>
      </c>
      <c r="D33" s="3" t="s">
        <v>11</v>
      </c>
      <c r="F33" s="2" t="s">
        <v>15</v>
      </c>
      <c r="G33" s="24">
        <v>1</v>
      </c>
      <c r="H33" s="24">
        <v>2</v>
      </c>
      <c r="I33" s="24">
        <v>3</v>
      </c>
    </row>
    <row r="34" spans="1:9" x14ac:dyDescent="0.35">
      <c r="A34" s="2">
        <v>1</v>
      </c>
      <c r="B34" s="14" t="e" cm="1">
        <f t="array" aca="1" ref="B34" ca="1">HMM_Rho(B30:C31,D30:D31,G30:I31,K$2:K$21)</f>
        <v>#NAME?</v>
      </c>
      <c r="C34" s="14"/>
      <c r="D34" s="15" t="e" cm="1">
        <f t="array" aca="1" ref="D34" ca="1">HMM_Pi(B30:C31,D30:D31,G30:I31,K$2:K$21)</f>
        <v>#NAME?</v>
      </c>
      <c r="F34" s="2">
        <v>1</v>
      </c>
      <c r="G34" s="14" t="e" cm="1">
        <f t="array" aca="1" ref="G34" ca="1">HMM_Kappa(B30:C31,D30:D31,G30:I31,K$2:K$21)</f>
        <v>#NAME?</v>
      </c>
      <c r="H34" s="14"/>
      <c r="I34" s="14"/>
    </row>
    <row r="35" spans="1:9" x14ac:dyDescent="0.35">
      <c r="A35" s="2">
        <v>2</v>
      </c>
      <c r="B35" s="14"/>
      <c r="C35" s="14"/>
      <c r="D35" s="15"/>
      <c r="F35" s="2">
        <v>2</v>
      </c>
      <c r="G35" s="14"/>
      <c r="H35" s="14"/>
      <c r="I35" s="14"/>
    </row>
    <row r="37" spans="1:9" x14ac:dyDescent="0.35">
      <c r="A37" s="2" t="s">
        <v>10</v>
      </c>
      <c r="B37">
        <v>1</v>
      </c>
      <c r="C37">
        <v>2</v>
      </c>
      <c r="D37" s="3" t="s">
        <v>11</v>
      </c>
      <c r="F37" s="2" t="s">
        <v>15</v>
      </c>
      <c r="G37" s="24">
        <v>1</v>
      </c>
      <c r="H37" s="24">
        <v>2</v>
      </c>
      <c r="I37" s="24">
        <v>3</v>
      </c>
    </row>
    <row r="38" spans="1:9" x14ac:dyDescent="0.35">
      <c r="A38" s="2">
        <v>1</v>
      </c>
      <c r="B38" s="14" t="e" cm="1">
        <f t="array" aca="1" ref="B38" ca="1">HMM_Rho(B34:C35,D34:D35,G34:I35,K$2:K$21)</f>
        <v>#NAME?</v>
      </c>
      <c r="C38" s="14"/>
      <c r="D38" s="15" t="e" cm="1">
        <f t="array" aca="1" ref="D38" ca="1">HMM_Pi(B34:C35,D34:D35,G34:I35,K$2:K$21)</f>
        <v>#NAME?</v>
      </c>
      <c r="F38" s="2">
        <v>1</v>
      </c>
      <c r="G38" s="14" t="e" cm="1">
        <f t="array" aca="1" ref="G38" ca="1">HMM_Kappa(B34:C35,D34:D35,G34:I35,K$2:K$21)</f>
        <v>#NAME?</v>
      </c>
      <c r="H38" s="14"/>
      <c r="I38" s="14"/>
    </row>
    <row r="39" spans="1:9" x14ac:dyDescent="0.35">
      <c r="A39" s="2">
        <v>2</v>
      </c>
      <c r="B39" s="14"/>
      <c r="C39" s="14"/>
      <c r="D39" s="15"/>
      <c r="F39" s="2">
        <v>2</v>
      </c>
      <c r="G39" s="14"/>
      <c r="H39" s="14"/>
      <c r="I39" s="14"/>
    </row>
    <row r="41" spans="1:9" x14ac:dyDescent="0.35">
      <c r="A41" s="2" t="s">
        <v>10</v>
      </c>
      <c r="B41">
        <v>1</v>
      </c>
      <c r="C41">
        <v>2</v>
      </c>
      <c r="D41" s="3" t="s">
        <v>11</v>
      </c>
      <c r="F41" s="2" t="s">
        <v>15</v>
      </c>
      <c r="G41" s="24">
        <v>1</v>
      </c>
      <c r="H41" s="24">
        <v>2</v>
      </c>
      <c r="I41" s="24">
        <v>3</v>
      </c>
    </row>
    <row r="42" spans="1:9" x14ac:dyDescent="0.35">
      <c r="A42" s="2">
        <v>1</v>
      </c>
      <c r="B42" s="14" t="e" cm="1">
        <f t="array" aca="1" ref="B42" ca="1">HMM_Rho(B38:C39,D38:D39,G38:I39,K$2:K$21)</f>
        <v>#NAME?</v>
      </c>
      <c r="C42" s="14"/>
      <c r="D42" s="15" t="e" cm="1">
        <f t="array" aca="1" ref="D42" ca="1">HMM_Pi(B38:C39,D38:D39,G38:I39,K$2:K$21)</f>
        <v>#NAME?</v>
      </c>
      <c r="F42" s="2">
        <v>1</v>
      </c>
      <c r="G42" s="14" t="e" cm="1">
        <f t="array" aca="1" ref="G42" ca="1">HMM_Kappa(B38:C39,D38:D39,G38:I39,K$2:K$21)</f>
        <v>#NAME?</v>
      </c>
      <c r="H42" s="14"/>
      <c r="I42" s="14"/>
    </row>
    <row r="43" spans="1:9" x14ac:dyDescent="0.35">
      <c r="A43" s="2">
        <v>2</v>
      </c>
      <c r="B43" s="14"/>
      <c r="C43" s="14"/>
      <c r="D43" s="15"/>
      <c r="F43" s="2">
        <v>2</v>
      </c>
      <c r="G43" s="14"/>
      <c r="H43" s="14"/>
      <c r="I43" s="14"/>
    </row>
    <row r="45" spans="1:9" x14ac:dyDescent="0.35">
      <c r="A45" s="2" t="s">
        <v>10</v>
      </c>
      <c r="B45">
        <v>1</v>
      </c>
      <c r="C45">
        <v>2</v>
      </c>
      <c r="D45" s="3" t="s">
        <v>11</v>
      </c>
      <c r="F45" s="2" t="s">
        <v>15</v>
      </c>
      <c r="G45" s="24">
        <v>1</v>
      </c>
      <c r="H45" s="24">
        <v>2</v>
      </c>
      <c r="I45" s="24">
        <v>3</v>
      </c>
    </row>
    <row r="46" spans="1:9" x14ac:dyDescent="0.35">
      <c r="A46" s="2">
        <v>1</v>
      </c>
      <c r="B46" s="14" t="e" cm="1">
        <f t="array" aca="1" ref="B46" ca="1">HMM_Rho(B42:C43,D42:D43,G42:I43,K$2:K$21)</f>
        <v>#NAME?</v>
      </c>
      <c r="C46" s="14"/>
      <c r="D46" s="15" t="e" cm="1">
        <f t="array" aca="1" ref="D46" ca="1">HMM_Pi(B42:C43,D42:D43,G42:I43,K$2:K$21)</f>
        <v>#NAME?</v>
      </c>
      <c r="F46" s="2">
        <v>1</v>
      </c>
      <c r="G46" s="14" t="e" cm="1">
        <f t="array" aca="1" ref="G46" ca="1">HMM_Kappa(B42:C43,D42:D43,G42:I43,K$2:K$21)</f>
        <v>#NAME?</v>
      </c>
      <c r="H46" s="14"/>
      <c r="I46" s="14"/>
    </row>
    <row r="47" spans="1:9" x14ac:dyDescent="0.35">
      <c r="A47" s="2">
        <v>2</v>
      </c>
      <c r="B47" s="14"/>
      <c r="C47" s="14"/>
      <c r="D47" s="15"/>
      <c r="F47" s="2">
        <v>2</v>
      </c>
      <c r="G47" s="14"/>
      <c r="H47" s="14"/>
      <c r="I47" s="14"/>
    </row>
    <row r="49" spans="1:9" x14ac:dyDescent="0.35">
      <c r="A49" s="2" t="s">
        <v>10</v>
      </c>
      <c r="B49">
        <v>1</v>
      </c>
      <c r="C49">
        <v>2</v>
      </c>
      <c r="D49" s="3" t="s">
        <v>11</v>
      </c>
      <c r="F49" s="2" t="s">
        <v>15</v>
      </c>
      <c r="G49" s="24">
        <v>1</v>
      </c>
      <c r="H49" s="24">
        <v>2</v>
      </c>
      <c r="I49" s="24">
        <v>3</v>
      </c>
    </row>
    <row r="50" spans="1:9" x14ac:dyDescent="0.35">
      <c r="A50" s="2">
        <v>1</v>
      </c>
      <c r="B50" s="14" t="e" cm="1">
        <f t="array" aca="1" ref="B50" ca="1">HMM_Rho(B46:C47,D46:D47,G46:I47,K$2:K$21)</f>
        <v>#NAME?</v>
      </c>
      <c r="C50" s="14"/>
      <c r="D50" s="15" t="e" cm="1">
        <f t="array" aca="1" ref="D50" ca="1">HMM_Pi(B46:C47,D46:D47,G46:I47,K$2:K$21)</f>
        <v>#NAME?</v>
      </c>
      <c r="F50" s="2">
        <v>1</v>
      </c>
      <c r="G50" s="14" t="e" cm="1">
        <f t="array" aca="1" ref="G50" ca="1">HMM_Kappa(B46:C47,D46:D47,G46:I47,K$2:K$21)</f>
        <v>#NAME?</v>
      </c>
      <c r="H50" s="14"/>
      <c r="I50" s="14"/>
    </row>
    <row r="51" spans="1:9" x14ac:dyDescent="0.35">
      <c r="A51" s="2">
        <v>2</v>
      </c>
      <c r="B51" s="14"/>
      <c r="C51" s="14"/>
      <c r="D51" s="15"/>
      <c r="F51" s="2">
        <v>2</v>
      </c>
      <c r="G51" s="14"/>
      <c r="H51" s="14"/>
      <c r="I51" s="14"/>
    </row>
    <row r="53" spans="1:9" x14ac:dyDescent="0.35">
      <c r="A53" s="2" t="s">
        <v>10</v>
      </c>
      <c r="B53">
        <v>1</v>
      </c>
      <c r="C53">
        <v>2</v>
      </c>
      <c r="D53" s="3" t="s">
        <v>11</v>
      </c>
      <c r="F53" s="2" t="s">
        <v>15</v>
      </c>
      <c r="G53" s="24">
        <v>1</v>
      </c>
      <c r="H53" s="24">
        <v>2</v>
      </c>
      <c r="I53" s="24">
        <v>3</v>
      </c>
    </row>
    <row r="54" spans="1:9" x14ac:dyDescent="0.35">
      <c r="A54" s="2">
        <v>1</v>
      </c>
      <c r="B54" s="14" t="e" cm="1">
        <f t="array" aca="1" ref="B54" ca="1">HMM_Rho(B50:C51,D50:D51,G50:I51,K$2:K$21)</f>
        <v>#NAME?</v>
      </c>
      <c r="C54" s="14"/>
      <c r="D54" s="15" t="e" cm="1">
        <f t="array" aca="1" ref="D54" ca="1">HMM_Pi(B50:C51,D50:D51,G50:I51,K$2:K$21)</f>
        <v>#NAME?</v>
      </c>
      <c r="F54" s="2">
        <v>1</v>
      </c>
      <c r="G54" s="14" t="e" cm="1">
        <f t="array" aca="1" ref="G54" ca="1">HMM_Kappa(B50:C51,D50:D51,G50:I51,K$2:K$21)</f>
        <v>#NAME?</v>
      </c>
      <c r="H54" s="14"/>
      <c r="I54" s="14"/>
    </row>
    <row r="55" spans="1:9" x14ac:dyDescent="0.35">
      <c r="A55" s="2">
        <v>2</v>
      </c>
      <c r="B55" s="14"/>
      <c r="C55" s="14"/>
      <c r="D55" s="15"/>
      <c r="F55" s="2">
        <v>2</v>
      </c>
      <c r="G55" s="14"/>
      <c r="H55" s="14"/>
      <c r="I55" s="14"/>
    </row>
    <row r="57" spans="1:9" x14ac:dyDescent="0.35">
      <c r="A57" s="2" t="s">
        <v>10</v>
      </c>
      <c r="B57">
        <v>1</v>
      </c>
      <c r="C57">
        <v>2</v>
      </c>
      <c r="D57" s="3" t="s">
        <v>11</v>
      </c>
      <c r="F57" s="2" t="s">
        <v>15</v>
      </c>
      <c r="G57" s="24">
        <v>1</v>
      </c>
      <c r="H57" s="24">
        <v>2</v>
      </c>
      <c r="I57" s="24">
        <v>3</v>
      </c>
    </row>
    <row r="58" spans="1:9" x14ac:dyDescent="0.35">
      <c r="A58" s="2">
        <v>1</v>
      </c>
      <c r="B58" s="14" t="e" cm="1">
        <f t="array" aca="1" ref="B58" ca="1">HMM_Rho(B54:C55,D54:D55,G54:I55,K$2:K$21)</f>
        <v>#NAME?</v>
      </c>
      <c r="C58" s="14"/>
      <c r="D58" s="15" t="e" cm="1">
        <f t="array" aca="1" ref="D58" ca="1">HMM_Pi(B54:C55,D54:D55,G54:I55,K$2:K$21)</f>
        <v>#NAME?</v>
      </c>
      <c r="F58" s="2">
        <v>1</v>
      </c>
      <c r="G58" s="14" t="e" cm="1">
        <f t="array" aca="1" ref="G58" ca="1">HMM_Kappa(B54:C55,D54:D55,G54:I55,K$2:K$21)</f>
        <v>#NAME?</v>
      </c>
      <c r="H58" s="14"/>
      <c r="I58" s="14"/>
    </row>
    <row r="59" spans="1:9" x14ac:dyDescent="0.35">
      <c r="A59" s="2">
        <v>2</v>
      </c>
      <c r="B59" s="14"/>
      <c r="C59" s="14"/>
      <c r="D59" s="15"/>
      <c r="F59" s="2">
        <v>2</v>
      </c>
      <c r="G59" s="14"/>
      <c r="H59" s="14"/>
      <c r="I59" s="14"/>
    </row>
    <row r="61" spans="1:9" x14ac:dyDescent="0.35">
      <c r="A61" s="2" t="s">
        <v>10</v>
      </c>
      <c r="B61">
        <v>1</v>
      </c>
      <c r="C61">
        <v>2</v>
      </c>
      <c r="D61" s="3" t="s">
        <v>11</v>
      </c>
      <c r="F61" s="2" t="s">
        <v>15</v>
      </c>
      <c r="G61" s="24">
        <v>1</v>
      </c>
      <c r="H61" s="24">
        <v>2</v>
      </c>
      <c r="I61" s="24">
        <v>3</v>
      </c>
    </row>
    <row r="62" spans="1:9" x14ac:dyDescent="0.35">
      <c r="A62" s="2">
        <v>1</v>
      </c>
      <c r="B62" s="14" t="e" cm="1">
        <f t="array" aca="1" ref="B62" ca="1">HMM_Rho(B58:C59,D58:D59,G58:I59,K$2:K$21)</f>
        <v>#NAME?</v>
      </c>
      <c r="C62" s="14"/>
      <c r="D62" s="15" t="e" cm="1">
        <f t="array" aca="1" ref="D62" ca="1">HMM_Pi(B58:C59,D58:D59,G58:I59,K$2:K$21)</f>
        <v>#NAME?</v>
      </c>
      <c r="F62" s="2">
        <v>1</v>
      </c>
      <c r="G62" s="14" t="e" cm="1">
        <f t="array" aca="1" ref="G62" ca="1">HMM_Kappa(B58:C59,D58:D59,G58:I59,K$2:K$21)</f>
        <v>#NAME?</v>
      </c>
      <c r="H62" s="14"/>
      <c r="I62" s="14"/>
    </row>
    <row r="63" spans="1:9" x14ac:dyDescent="0.35">
      <c r="A63" s="2">
        <v>2</v>
      </c>
      <c r="B63" s="14"/>
      <c r="C63" s="14"/>
      <c r="D63" s="15"/>
      <c r="F63" s="2">
        <v>2</v>
      </c>
      <c r="G63" s="14"/>
      <c r="H63" s="14"/>
      <c r="I63" s="14"/>
    </row>
    <row r="65" spans="1:9" x14ac:dyDescent="0.35">
      <c r="A65" s="2" t="s">
        <v>10</v>
      </c>
      <c r="B65">
        <v>1</v>
      </c>
      <c r="C65">
        <v>2</v>
      </c>
      <c r="D65" s="3" t="s">
        <v>11</v>
      </c>
      <c r="F65" s="2" t="s">
        <v>15</v>
      </c>
      <c r="G65" s="24">
        <v>1</v>
      </c>
      <c r="H65" s="24">
        <v>2</v>
      </c>
      <c r="I65" s="24">
        <v>3</v>
      </c>
    </row>
    <row r="66" spans="1:9" x14ac:dyDescent="0.35">
      <c r="A66" s="2">
        <v>1</v>
      </c>
      <c r="B66" s="14" t="e" cm="1">
        <f t="array" aca="1" ref="B66" ca="1">HMM_Rho(B62:C63,D62:D63,G62:I63,K$2:K$21)</f>
        <v>#NAME?</v>
      </c>
      <c r="C66" s="14"/>
      <c r="D66" s="15" t="e" cm="1">
        <f t="array" aca="1" ref="D66" ca="1">HMM_Pi(B62:C63,D62:D63,G62:I63,K$2:K$21)</f>
        <v>#NAME?</v>
      </c>
      <c r="F66" s="2">
        <v>1</v>
      </c>
      <c r="G66" s="14" t="e" cm="1">
        <f t="array" aca="1" ref="G66" ca="1">HMM_Kappa(B62:C63,D62:D63,G62:I63,K$2:K$21)</f>
        <v>#NAME?</v>
      </c>
      <c r="H66" s="14"/>
      <c r="I66" s="14"/>
    </row>
    <row r="67" spans="1:9" x14ac:dyDescent="0.35">
      <c r="A67" s="2">
        <v>2</v>
      </c>
      <c r="B67" s="14"/>
      <c r="C67" s="14"/>
      <c r="D67" s="15"/>
      <c r="F67" s="2">
        <v>2</v>
      </c>
      <c r="G67" s="14"/>
      <c r="H67" s="14"/>
      <c r="I67" s="14"/>
    </row>
    <row r="69" spans="1:9" x14ac:dyDescent="0.35">
      <c r="A69" s="2" t="s">
        <v>10</v>
      </c>
      <c r="B69">
        <v>1</v>
      </c>
      <c r="C69">
        <v>2</v>
      </c>
      <c r="D69" s="3" t="s">
        <v>11</v>
      </c>
      <c r="F69" s="2" t="s">
        <v>15</v>
      </c>
      <c r="G69" s="24">
        <v>1</v>
      </c>
      <c r="H69" s="24">
        <v>2</v>
      </c>
      <c r="I69" s="24">
        <v>3</v>
      </c>
    </row>
    <row r="70" spans="1:9" x14ac:dyDescent="0.35">
      <c r="A70" s="2">
        <v>1</v>
      </c>
      <c r="B70" s="14" t="e" cm="1">
        <f t="array" aca="1" ref="B70" ca="1">HMM_Rho(B66:C67,D66:D67,G66:I67,K$2:K$21)</f>
        <v>#NAME?</v>
      </c>
      <c r="C70" s="14"/>
      <c r="D70" s="15" t="e" cm="1">
        <f t="array" aca="1" ref="D70" ca="1">HMM_Pi(B66:C67,D66:D67,G66:I67,K$2:K$21)</f>
        <v>#NAME?</v>
      </c>
      <c r="F70" s="2">
        <v>1</v>
      </c>
      <c r="G70" s="14" t="e" cm="1">
        <f t="array" aca="1" ref="G70" ca="1">HMM_Kappa(B66:C67,D66:D67,G66:I67,K$2:K$21)</f>
        <v>#NAME?</v>
      </c>
      <c r="H70" s="14"/>
      <c r="I70" s="14"/>
    </row>
    <row r="71" spans="1:9" x14ac:dyDescent="0.35">
      <c r="A71" s="2">
        <v>2</v>
      </c>
      <c r="B71" s="14"/>
      <c r="C71" s="14"/>
      <c r="D71" s="15"/>
      <c r="F71" s="2">
        <v>2</v>
      </c>
      <c r="G71" s="14"/>
      <c r="H71" s="14"/>
      <c r="I71" s="14"/>
    </row>
    <row r="73" spans="1:9" x14ac:dyDescent="0.35">
      <c r="A73" s="2" t="s">
        <v>10</v>
      </c>
      <c r="B73">
        <v>1</v>
      </c>
      <c r="C73">
        <v>2</v>
      </c>
      <c r="D73" s="3" t="s">
        <v>11</v>
      </c>
      <c r="F73" s="2" t="s">
        <v>15</v>
      </c>
      <c r="G73" s="24">
        <v>1</v>
      </c>
      <c r="H73" s="24">
        <v>2</v>
      </c>
      <c r="I73" s="24">
        <v>3</v>
      </c>
    </row>
    <row r="74" spans="1:9" x14ac:dyDescent="0.35">
      <c r="A74" s="2">
        <v>1</v>
      </c>
      <c r="B74" s="14" t="e" cm="1">
        <f t="array" aca="1" ref="B74" ca="1">HMM_Rho(B70:C71,D70:D71,G70:I71,K$2:K$21)</f>
        <v>#NAME?</v>
      </c>
      <c r="C74" s="14"/>
      <c r="D74" s="15" t="e" cm="1">
        <f t="array" aca="1" ref="D74" ca="1">HMM_Pi(B70:C71,D70:D71,G70:I71,K$2:K$21)</f>
        <v>#NAME?</v>
      </c>
      <c r="F74" s="2">
        <v>1</v>
      </c>
      <c r="G74" s="14" t="e" cm="1">
        <f t="array" aca="1" ref="G74" ca="1">HMM_Kappa(B70:C71,D70:D71,G70:I71,K$2:K$21)</f>
        <v>#NAME?</v>
      </c>
      <c r="H74" s="14"/>
      <c r="I74" s="14"/>
    </row>
    <row r="75" spans="1:9" x14ac:dyDescent="0.35">
      <c r="A75" s="2">
        <v>2</v>
      </c>
      <c r="B75" s="14"/>
      <c r="C75" s="14"/>
      <c r="D75" s="15"/>
      <c r="F75" s="2">
        <v>2</v>
      </c>
      <c r="G75" s="14"/>
      <c r="H75" s="14"/>
      <c r="I75" s="14"/>
    </row>
    <row r="77" spans="1:9" x14ac:dyDescent="0.35">
      <c r="A77" s="2" t="s">
        <v>10</v>
      </c>
      <c r="B77">
        <v>1</v>
      </c>
      <c r="C77">
        <v>2</v>
      </c>
      <c r="D77" s="3" t="s">
        <v>11</v>
      </c>
      <c r="F77" s="2" t="s">
        <v>15</v>
      </c>
      <c r="G77" s="24">
        <v>1</v>
      </c>
      <c r="H77" s="24">
        <v>2</v>
      </c>
      <c r="I77" s="24">
        <v>3</v>
      </c>
    </row>
    <row r="78" spans="1:9" x14ac:dyDescent="0.35">
      <c r="A78" s="2">
        <v>1</v>
      </c>
      <c r="B78" s="14" t="e" cm="1">
        <f t="array" aca="1" ref="B78" ca="1">HMM_Rho(B74:C75,D74:D75,G74:I75,K$2:K$21)</f>
        <v>#NAME?</v>
      </c>
      <c r="C78" s="14"/>
      <c r="D78" s="15" t="e" cm="1">
        <f t="array" aca="1" ref="D78" ca="1">HMM_Pi(B74:C75,D74:D75,G74:I75,K$2:K$21)</f>
        <v>#NAME?</v>
      </c>
      <c r="F78" s="2">
        <v>1</v>
      </c>
      <c r="G78" s="14" t="e" cm="1">
        <f t="array" aca="1" ref="G78" ca="1">HMM_Kappa(B74:C75,D74:D75,G74:I75,K$2:K$21)</f>
        <v>#NAME?</v>
      </c>
      <c r="H78" s="14"/>
      <c r="I78" s="14"/>
    </row>
    <row r="79" spans="1:9" x14ac:dyDescent="0.35">
      <c r="A79" s="2">
        <v>2</v>
      </c>
      <c r="B79" s="14"/>
      <c r="C79" s="14"/>
      <c r="D79" s="15"/>
      <c r="F79" s="2">
        <v>2</v>
      </c>
      <c r="G79" s="14"/>
      <c r="H79" s="14"/>
      <c r="I79" s="14"/>
    </row>
    <row r="81" spans="1:9" x14ac:dyDescent="0.35">
      <c r="A81" s="2" t="s">
        <v>10</v>
      </c>
      <c r="B81">
        <v>1</v>
      </c>
      <c r="C81">
        <v>2</v>
      </c>
      <c r="D81" s="3" t="s">
        <v>11</v>
      </c>
      <c r="F81" s="2" t="s">
        <v>15</v>
      </c>
      <c r="G81" s="24">
        <v>1</v>
      </c>
      <c r="H81" s="24">
        <v>2</v>
      </c>
      <c r="I81" s="24">
        <v>3</v>
      </c>
    </row>
    <row r="82" spans="1:9" x14ac:dyDescent="0.35">
      <c r="A82" s="2">
        <v>1</v>
      </c>
      <c r="B82" s="14" t="e" cm="1">
        <f t="array" aca="1" ref="B82" ca="1">HMM_Rho(B78:C79,D78:D79,G78:I79,K$2:K$21)</f>
        <v>#NAME?</v>
      </c>
      <c r="C82" s="14"/>
      <c r="D82" s="15" t="e" cm="1">
        <f t="array" aca="1" ref="D82" ca="1">HMM_Pi(B78:C79,D78:D79,G78:I79,K$2:K$21)</f>
        <v>#NAME?</v>
      </c>
      <c r="F82" s="2">
        <v>1</v>
      </c>
      <c r="G82" s="14" t="e" cm="1">
        <f t="array" aca="1" ref="G82" ca="1">HMM_Kappa(B78:C79,D78:D79,G78:I79,K$2:K$21)</f>
        <v>#NAME?</v>
      </c>
      <c r="H82" s="14"/>
      <c r="I82" s="14"/>
    </row>
    <row r="83" spans="1:9" x14ac:dyDescent="0.35">
      <c r="A83" s="2">
        <v>2</v>
      </c>
      <c r="B83" s="14"/>
      <c r="C83" s="14"/>
      <c r="D83" s="15"/>
      <c r="F83" s="2">
        <v>2</v>
      </c>
      <c r="G83" s="14"/>
      <c r="H83" s="14"/>
      <c r="I83" s="14"/>
    </row>
    <row r="85" spans="1:9" x14ac:dyDescent="0.35">
      <c r="A85" s="2" t="s">
        <v>10</v>
      </c>
      <c r="B85">
        <v>1</v>
      </c>
      <c r="C85">
        <v>2</v>
      </c>
      <c r="D85" s="3" t="s">
        <v>11</v>
      </c>
      <c r="F85" s="2" t="s">
        <v>15</v>
      </c>
      <c r="G85" s="24">
        <v>1</v>
      </c>
      <c r="H85" s="24">
        <v>2</v>
      </c>
      <c r="I85" s="24">
        <v>3</v>
      </c>
    </row>
    <row r="86" spans="1:9" x14ac:dyDescent="0.35">
      <c r="A86" s="2">
        <v>1</v>
      </c>
      <c r="B86" s="14" t="e" cm="1">
        <f t="array" aca="1" ref="B86" ca="1">HMM_Rho(B82:C83,D82:D83,G82:I83,K$2:K$21)</f>
        <v>#NAME?</v>
      </c>
      <c r="C86" s="14"/>
      <c r="D86" s="15" t="e" cm="1">
        <f t="array" aca="1" ref="D86" ca="1">HMM_Pi(B82:C83,D82:D83,G82:I83,K$2:K$21)</f>
        <v>#NAME?</v>
      </c>
      <c r="F86" s="2">
        <v>1</v>
      </c>
      <c r="G86" s="14" t="e" cm="1">
        <f t="array" aca="1" ref="G86" ca="1">HMM_Kappa(B82:C83,D82:D83,G82:I83,K$2:K$21)</f>
        <v>#NAME?</v>
      </c>
      <c r="H86" s="14"/>
      <c r="I86" s="14"/>
    </row>
    <row r="87" spans="1:9" x14ac:dyDescent="0.35">
      <c r="A87" s="2">
        <v>2</v>
      </c>
      <c r="B87" s="14"/>
      <c r="C87" s="14"/>
      <c r="D87" s="15"/>
      <c r="F87" s="2">
        <v>2</v>
      </c>
      <c r="G87" s="14"/>
      <c r="H87" s="14"/>
      <c r="I87" s="14"/>
    </row>
    <row r="89" spans="1:9" x14ac:dyDescent="0.35">
      <c r="A89" s="2" t="s">
        <v>10</v>
      </c>
      <c r="B89">
        <v>1</v>
      </c>
      <c r="C89">
        <v>2</v>
      </c>
      <c r="D89" s="3" t="s">
        <v>11</v>
      </c>
      <c r="F89" s="2" t="s">
        <v>15</v>
      </c>
      <c r="G89" s="24">
        <v>1</v>
      </c>
      <c r="H89" s="24">
        <v>2</v>
      </c>
      <c r="I89" s="24">
        <v>3</v>
      </c>
    </row>
    <row r="90" spans="1:9" x14ac:dyDescent="0.35">
      <c r="A90" s="2">
        <v>1</v>
      </c>
      <c r="B90" s="14" t="e" cm="1">
        <f t="array" aca="1" ref="B90" ca="1">HMM_Rho(B86:C87,D86:D87,G86:I87,K$2:K$21)</f>
        <v>#NAME?</v>
      </c>
      <c r="C90" s="14"/>
      <c r="D90" s="15" t="e" cm="1">
        <f t="array" aca="1" ref="D90" ca="1">HMM_Pi(B86:C87,D86:D87,G86:I87,K$2:K$21)</f>
        <v>#NAME?</v>
      </c>
      <c r="F90" s="2">
        <v>1</v>
      </c>
      <c r="G90" s="14" t="e" cm="1">
        <f t="array" aca="1" ref="G90" ca="1">HMM_Kappa(B86:C87,D86:D87,G86:I87,K$2:K$21)</f>
        <v>#NAME?</v>
      </c>
      <c r="H90" s="14"/>
      <c r="I90" s="14"/>
    </row>
    <row r="91" spans="1:9" x14ac:dyDescent="0.35">
      <c r="A91" s="2">
        <v>2</v>
      </c>
      <c r="B91" s="14"/>
      <c r="C91" s="14"/>
      <c r="D91" s="15"/>
      <c r="F91" s="2">
        <v>2</v>
      </c>
      <c r="G91" s="14"/>
      <c r="H91" s="14"/>
      <c r="I91" s="14"/>
    </row>
    <row r="93" spans="1:9" x14ac:dyDescent="0.35">
      <c r="A93" s="2" t="s">
        <v>10</v>
      </c>
      <c r="B93">
        <v>1</v>
      </c>
      <c r="C93">
        <v>2</v>
      </c>
      <c r="D93" s="3" t="s">
        <v>11</v>
      </c>
      <c r="F93" s="2" t="s">
        <v>15</v>
      </c>
      <c r="G93" s="24">
        <v>1</v>
      </c>
      <c r="H93" s="24">
        <v>2</v>
      </c>
      <c r="I93" s="24">
        <v>3</v>
      </c>
    </row>
    <row r="94" spans="1:9" x14ac:dyDescent="0.35">
      <c r="A94" s="2">
        <v>1</v>
      </c>
      <c r="B94" s="14" t="e" cm="1">
        <f t="array" aca="1" ref="B94" ca="1">HMM_Rho(B90:C91,D90:D91,G90:I91,K$2:K$21)</f>
        <v>#NAME?</v>
      </c>
      <c r="C94" s="14"/>
      <c r="D94" s="15" t="e" cm="1">
        <f t="array" aca="1" ref="D94" ca="1">HMM_Pi(B90:C91,D90:D91,G90:I91,K$2:K$21)</f>
        <v>#NAME?</v>
      </c>
      <c r="F94" s="2">
        <v>1</v>
      </c>
      <c r="G94" s="14" t="e" cm="1">
        <f t="array" aca="1" ref="G94" ca="1">HMM_Kappa(B90:C91,D90:D91,G90:I91,K$2:K$21)</f>
        <v>#NAME?</v>
      </c>
      <c r="H94" s="14"/>
      <c r="I94" s="14"/>
    </row>
    <row r="95" spans="1:9" x14ac:dyDescent="0.35">
      <c r="A95" s="2">
        <v>2</v>
      </c>
      <c r="B95" s="14"/>
      <c r="C95" s="14"/>
      <c r="D95" s="15"/>
      <c r="F95" s="2">
        <v>2</v>
      </c>
      <c r="G95" s="14"/>
      <c r="H95" s="14"/>
      <c r="I95" s="14"/>
    </row>
    <row r="97" spans="1:9" x14ac:dyDescent="0.35">
      <c r="A97" s="2" t="s">
        <v>10</v>
      </c>
      <c r="B97">
        <v>1</v>
      </c>
      <c r="C97">
        <v>2</v>
      </c>
      <c r="D97" s="3" t="s">
        <v>11</v>
      </c>
      <c r="F97" s="2" t="s">
        <v>15</v>
      </c>
      <c r="G97" s="24">
        <v>1</v>
      </c>
      <c r="H97" s="24">
        <v>2</v>
      </c>
      <c r="I97" s="24">
        <v>3</v>
      </c>
    </row>
    <row r="98" spans="1:9" x14ac:dyDescent="0.35">
      <c r="A98" s="2">
        <v>1</v>
      </c>
      <c r="B98" s="14" t="e" cm="1">
        <f t="array" aca="1" ref="B98" ca="1">HMM_Rho(B94:C95,D94:D95,G94:I95,K$2:K$21)</f>
        <v>#NAME?</v>
      </c>
      <c r="C98" s="14"/>
      <c r="D98" s="15" t="e" cm="1">
        <f t="array" aca="1" ref="D98" ca="1">HMM_Pi(B94:C95,D94:D95,G94:I95,K$2:K$21)</f>
        <v>#NAME?</v>
      </c>
      <c r="F98" s="2">
        <v>1</v>
      </c>
      <c r="G98" s="14" t="e" cm="1">
        <f t="array" aca="1" ref="G98" ca="1">HMM_Kappa(B94:C95,D94:D95,G94:I95,K$2:K$21)</f>
        <v>#NAME?</v>
      </c>
      <c r="H98" s="14"/>
      <c r="I98" s="14"/>
    </row>
    <row r="99" spans="1:9" x14ac:dyDescent="0.35">
      <c r="A99" s="2">
        <v>2</v>
      </c>
      <c r="B99" s="14"/>
      <c r="C99" s="14"/>
      <c r="D99" s="15"/>
      <c r="F99" s="2">
        <v>2</v>
      </c>
      <c r="G99" s="14"/>
      <c r="H99" s="14"/>
      <c r="I99" s="14"/>
    </row>
    <row r="101" spans="1:9" x14ac:dyDescent="0.35">
      <c r="A101" s="2" t="s">
        <v>10</v>
      </c>
      <c r="B101">
        <v>1</v>
      </c>
      <c r="C101">
        <v>2</v>
      </c>
      <c r="D101" s="3" t="s">
        <v>11</v>
      </c>
      <c r="F101" s="2" t="s">
        <v>15</v>
      </c>
      <c r="G101" s="24">
        <v>1</v>
      </c>
      <c r="H101" s="24">
        <v>2</v>
      </c>
      <c r="I101" s="24">
        <v>3</v>
      </c>
    </row>
    <row r="102" spans="1:9" x14ac:dyDescent="0.35">
      <c r="A102" s="2">
        <v>1</v>
      </c>
      <c r="B102" s="14" t="e" cm="1">
        <f t="array" aca="1" ref="B102" ca="1">HMM_Rho(B98:C99,D98:D99,G98:I99,K$2:K$21)</f>
        <v>#NAME?</v>
      </c>
      <c r="C102" s="14"/>
      <c r="D102" s="15" t="e" cm="1">
        <f t="array" aca="1" ref="D102" ca="1">HMM_Pi(B98:C99,D98:D99,G98:I99,K$2:K$21)</f>
        <v>#NAME?</v>
      </c>
      <c r="F102" s="2">
        <v>1</v>
      </c>
      <c r="G102" s="14" t="e" cm="1">
        <f t="array" aca="1" ref="G102" ca="1">HMM_Kappa(B98:C99,D98:D99,G98:I99,K$2:K$21)</f>
        <v>#NAME?</v>
      </c>
      <c r="H102" s="14"/>
      <c r="I102" s="14"/>
    </row>
    <row r="103" spans="1:9" x14ac:dyDescent="0.35">
      <c r="A103" s="2">
        <v>2</v>
      </c>
      <c r="B103" s="14"/>
      <c r="C103" s="14"/>
      <c r="D103" s="15"/>
      <c r="F103" s="2">
        <v>2</v>
      </c>
      <c r="G103" s="14"/>
      <c r="H103" s="14"/>
      <c r="I103" s="14"/>
    </row>
    <row r="105" spans="1:9" x14ac:dyDescent="0.35">
      <c r="A105" s="2" t="s">
        <v>10</v>
      </c>
      <c r="B105">
        <v>1</v>
      </c>
      <c r="C105">
        <v>2</v>
      </c>
      <c r="D105" s="3" t="s">
        <v>11</v>
      </c>
      <c r="F105" s="2" t="s">
        <v>15</v>
      </c>
      <c r="G105" s="24">
        <v>1</v>
      </c>
      <c r="H105" s="24">
        <v>2</v>
      </c>
      <c r="I105" s="24">
        <v>3</v>
      </c>
    </row>
    <row r="106" spans="1:9" x14ac:dyDescent="0.35">
      <c r="A106" s="2">
        <v>1</v>
      </c>
      <c r="B106" s="14" t="e" cm="1">
        <f t="array" aca="1" ref="B106" ca="1">HMM_Rho(B102:C103,D102:D103,G102:I103,K$2:K$21)</f>
        <v>#NAME?</v>
      </c>
      <c r="C106" s="14"/>
      <c r="D106" s="15" t="e" cm="1">
        <f t="array" aca="1" ref="D106" ca="1">HMM_Pi(B102:C103,D102:D103,G102:I103,K$2:K$21)</f>
        <v>#NAME?</v>
      </c>
      <c r="F106" s="2">
        <v>1</v>
      </c>
      <c r="G106" s="14" t="e" cm="1">
        <f t="array" aca="1" ref="G106" ca="1">HMM_Kappa(B102:C103,D102:D103,G102:I103,K$2:K$21)</f>
        <v>#NAME?</v>
      </c>
      <c r="H106" s="14"/>
      <c r="I106" s="14"/>
    </row>
    <row r="107" spans="1:9" x14ac:dyDescent="0.35">
      <c r="A107" s="2">
        <v>2</v>
      </c>
      <c r="B107" s="14"/>
      <c r="C107" s="14"/>
      <c r="D107" s="15"/>
      <c r="F107" s="2">
        <v>2</v>
      </c>
      <c r="G107" s="14"/>
      <c r="H107" s="14"/>
      <c r="I107" s="14"/>
    </row>
    <row r="109" spans="1:9" x14ac:dyDescent="0.35">
      <c r="A109" s="2" t="s">
        <v>10</v>
      </c>
      <c r="B109">
        <v>1</v>
      </c>
      <c r="C109">
        <v>2</v>
      </c>
      <c r="D109" s="3" t="s">
        <v>11</v>
      </c>
      <c r="F109" s="2" t="s">
        <v>15</v>
      </c>
      <c r="G109" s="24">
        <v>1</v>
      </c>
      <c r="H109" s="24">
        <v>2</v>
      </c>
      <c r="I109" s="24">
        <v>3</v>
      </c>
    </row>
    <row r="110" spans="1:9" x14ac:dyDescent="0.35">
      <c r="A110" s="2">
        <v>1</v>
      </c>
      <c r="B110" s="14" t="e" cm="1">
        <f t="array" aca="1" ref="B110" ca="1">HMM_Rho(B106:C107,D106:D107,G106:I107,K$2:K$21)</f>
        <v>#NAME?</v>
      </c>
      <c r="C110" s="14"/>
      <c r="D110" s="15" t="e" cm="1">
        <f t="array" aca="1" ref="D110" ca="1">HMM_Pi(B106:C107,D106:D107,G106:I107,K$2:K$21)</f>
        <v>#NAME?</v>
      </c>
      <c r="F110" s="2">
        <v>1</v>
      </c>
      <c r="G110" s="14" t="e" cm="1">
        <f t="array" aca="1" ref="G110" ca="1">HMM_Kappa(B106:C107,D106:D107,G106:I107,K$2:K$21)</f>
        <v>#NAME?</v>
      </c>
      <c r="H110" s="14"/>
      <c r="I110" s="14"/>
    </row>
    <row r="111" spans="1:9" x14ac:dyDescent="0.35">
      <c r="A111" s="2">
        <v>2</v>
      </c>
      <c r="B111" s="14"/>
      <c r="C111" s="14"/>
      <c r="D111" s="15"/>
      <c r="F111" s="2">
        <v>2</v>
      </c>
      <c r="G111" s="14"/>
      <c r="H111" s="14"/>
      <c r="I111" s="14"/>
    </row>
    <row r="113" spans="1:9" x14ac:dyDescent="0.35">
      <c r="A113" s="2" t="s">
        <v>10</v>
      </c>
      <c r="B113">
        <v>1</v>
      </c>
      <c r="C113">
        <v>2</v>
      </c>
      <c r="D113" s="3" t="s">
        <v>11</v>
      </c>
      <c r="F113" s="2" t="s">
        <v>15</v>
      </c>
      <c r="G113" s="24">
        <v>1</v>
      </c>
      <c r="H113" s="24">
        <v>2</v>
      </c>
      <c r="I113" s="24">
        <v>3</v>
      </c>
    </row>
    <row r="114" spans="1:9" x14ac:dyDescent="0.35">
      <c r="A114" s="2">
        <v>1</v>
      </c>
      <c r="B114" s="14" t="e" cm="1">
        <f t="array" aca="1" ref="B114" ca="1">HMM_Rho(B110:C111,D110:D111,G110:I111,K$2:K$21)</f>
        <v>#NAME?</v>
      </c>
      <c r="C114" s="14"/>
      <c r="D114" s="15" t="e" cm="1">
        <f t="array" aca="1" ref="D114" ca="1">HMM_Pi(B110:C111,D110:D111,G110:I111,K$2:K$21)</f>
        <v>#NAME?</v>
      </c>
      <c r="F114" s="2">
        <v>1</v>
      </c>
      <c r="G114" s="14" t="e" cm="1">
        <f t="array" aca="1" ref="G114" ca="1">HMM_Kappa(B110:C111,D110:D111,G110:I111,K$2:K$21)</f>
        <v>#NAME?</v>
      </c>
      <c r="H114" s="14"/>
      <c r="I114" s="14"/>
    </row>
    <row r="115" spans="1:9" x14ac:dyDescent="0.35">
      <c r="A115" s="2">
        <v>2</v>
      </c>
      <c r="B115" s="14"/>
      <c r="C115" s="14"/>
      <c r="D115" s="15"/>
      <c r="F115" s="2">
        <v>2</v>
      </c>
      <c r="G115" s="14"/>
      <c r="H115" s="14"/>
      <c r="I115" s="14"/>
    </row>
    <row r="117" spans="1:9" x14ac:dyDescent="0.35">
      <c r="A117" s="2" t="s">
        <v>10</v>
      </c>
      <c r="B117">
        <v>1</v>
      </c>
      <c r="C117">
        <v>2</v>
      </c>
      <c r="D117" s="3" t="s">
        <v>11</v>
      </c>
      <c r="F117" s="2" t="s">
        <v>15</v>
      </c>
      <c r="G117" s="24">
        <v>1</v>
      </c>
      <c r="H117" s="24">
        <v>2</v>
      </c>
      <c r="I117" s="24">
        <v>3</v>
      </c>
    </row>
    <row r="118" spans="1:9" x14ac:dyDescent="0.35">
      <c r="A118" s="2">
        <v>1</v>
      </c>
      <c r="B118" s="14" t="e" cm="1">
        <f t="array" aca="1" ref="B118" ca="1">HMM_Rho(B114:C115,D114:D115,G114:I115,K$2:K$21)</f>
        <v>#NAME?</v>
      </c>
      <c r="C118" s="14"/>
      <c r="D118" s="15" t="e" cm="1">
        <f t="array" aca="1" ref="D118" ca="1">HMM_Pi(B114:C115,D114:D115,G114:I115,K$2:K$21)</f>
        <v>#NAME?</v>
      </c>
      <c r="F118" s="2">
        <v>1</v>
      </c>
      <c r="G118" s="14" t="e" cm="1">
        <f t="array" aca="1" ref="G118" ca="1">HMM_Kappa(B114:C115,D114:D115,G114:I115,K$2:K$21)</f>
        <v>#NAME?</v>
      </c>
      <c r="H118" s="14"/>
      <c r="I118" s="14"/>
    </row>
    <row r="119" spans="1:9" x14ac:dyDescent="0.35">
      <c r="A119" s="2">
        <v>2</v>
      </c>
      <c r="B119" s="14"/>
      <c r="C119" s="14"/>
      <c r="D119" s="15"/>
      <c r="F119" s="2">
        <v>2</v>
      </c>
      <c r="G119" s="14"/>
      <c r="H119" s="14"/>
      <c r="I119" s="14"/>
    </row>
    <row r="121" spans="1:9" x14ac:dyDescent="0.35">
      <c r="A121" s="2" t="s">
        <v>10</v>
      </c>
      <c r="B121">
        <v>1</v>
      </c>
      <c r="C121">
        <v>2</v>
      </c>
      <c r="D121" s="3" t="s">
        <v>11</v>
      </c>
      <c r="F121" s="2" t="s">
        <v>15</v>
      </c>
      <c r="G121" s="24">
        <v>1</v>
      </c>
      <c r="H121" s="24">
        <v>2</v>
      </c>
      <c r="I121" s="24">
        <v>3</v>
      </c>
    </row>
    <row r="122" spans="1:9" x14ac:dyDescent="0.35">
      <c r="A122" s="2">
        <v>1</v>
      </c>
      <c r="B122" s="14" t="e" cm="1">
        <f t="array" aca="1" ref="B122" ca="1">HMM_Rho(B118:C119,D118:D119,G118:I119,K$2:K$21)</f>
        <v>#NAME?</v>
      </c>
      <c r="C122" s="14"/>
      <c r="D122" s="15" t="e" cm="1">
        <f t="array" aca="1" ref="D122" ca="1">HMM_Pi(B118:C119,D118:D119,G118:I119,K$2:K$21)</f>
        <v>#NAME?</v>
      </c>
      <c r="F122" s="2">
        <v>1</v>
      </c>
      <c r="G122" s="14" t="e" cm="1">
        <f t="array" aca="1" ref="G122" ca="1">HMM_Kappa(B118:C119,D118:D119,G118:I119,K$2:K$21)</f>
        <v>#NAME?</v>
      </c>
      <c r="H122" s="14"/>
      <c r="I122" s="14"/>
    </row>
    <row r="123" spans="1:9" x14ac:dyDescent="0.35">
      <c r="A123" s="2">
        <v>2</v>
      </c>
      <c r="B123" s="14"/>
      <c r="C123" s="14"/>
      <c r="D123" s="15"/>
      <c r="F123" s="2">
        <v>2</v>
      </c>
      <c r="G123" s="14"/>
      <c r="H123" s="14"/>
      <c r="I123" s="14"/>
    </row>
    <row r="125" spans="1:9" x14ac:dyDescent="0.35">
      <c r="A125" s="2" t="s">
        <v>10</v>
      </c>
      <c r="B125">
        <v>1</v>
      </c>
      <c r="C125">
        <v>2</v>
      </c>
      <c r="D125" s="3" t="s">
        <v>11</v>
      </c>
      <c r="F125" s="2" t="s">
        <v>15</v>
      </c>
      <c r="G125" s="24">
        <v>1</v>
      </c>
      <c r="H125" s="24">
        <v>2</v>
      </c>
      <c r="I125" s="24">
        <v>3</v>
      </c>
    </row>
    <row r="126" spans="1:9" x14ac:dyDescent="0.35">
      <c r="A126" s="2">
        <v>1</v>
      </c>
      <c r="B126" s="14" t="e" cm="1">
        <f t="array" aca="1" ref="B126" ca="1">HMM_Rho(B122:C123,D122:D123,G122:I123,K$2:K$21)</f>
        <v>#NAME?</v>
      </c>
      <c r="C126" s="14"/>
      <c r="D126" s="15" t="e" cm="1">
        <f t="array" aca="1" ref="D126" ca="1">HMM_Pi(B122:C123,D122:D123,G122:I123,K$2:K$21)</f>
        <v>#NAME?</v>
      </c>
      <c r="F126" s="2">
        <v>1</v>
      </c>
      <c r="G126" s="14" t="e" cm="1">
        <f t="array" aca="1" ref="G126" ca="1">HMM_Kappa(B122:C123,D122:D123,G122:I123,K$2:K$21)</f>
        <v>#NAME?</v>
      </c>
      <c r="H126" s="14"/>
      <c r="I126" s="14"/>
    </row>
    <row r="127" spans="1:9" x14ac:dyDescent="0.35">
      <c r="A127" s="2">
        <v>2</v>
      </c>
      <c r="B127" s="14"/>
      <c r="C127" s="14"/>
      <c r="D127" s="15"/>
      <c r="F127" s="2">
        <v>2</v>
      </c>
      <c r="G127" s="14"/>
      <c r="H127" s="14"/>
      <c r="I127" s="14"/>
    </row>
    <row r="129" spans="1:9" x14ac:dyDescent="0.35">
      <c r="A129" s="2" t="s">
        <v>10</v>
      </c>
      <c r="B129">
        <v>1</v>
      </c>
      <c r="C129">
        <v>2</v>
      </c>
      <c r="D129" s="3" t="s">
        <v>11</v>
      </c>
      <c r="F129" s="2" t="s">
        <v>15</v>
      </c>
      <c r="G129" s="24">
        <v>1</v>
      </c>
      <c r="H129" s="24">
        <v>2</v>
      </c>
      <c r="I129" s="24">
        <v>3</v>
      </c>
    </row>
    <row r="130" spans="1:9" x14ac:dyDescent="0.35">
      <c r="A130" s="2">
        <v>1</v>
      </c>
      <c r="B130" s="14" t="e" cm="1">
        <f t="array" aca="1" ref="B130" ca="1">HMM_Rho(B126:C127,D126:D127,G126:I127,K$2:K$21)</f>
        <v>#NAME?</v>
      </c>
      <c r="C130" s="14"/>
      <c r="D130" s="15" t="e" cm="1">
        <f t="array" aca="1" ref="D130" ca="1">HMM_Pi(B126:C127,D126:D127,G126:I127,K$2:K$21)</f>
        <v>#NAME?</v>
      </c>
      <c r="F130" s="2">
        <v>1</v>
      </c>
      <c r="G130" s="14" t="e" cm="1">
        <f t="array" aca="1" ref="G130" ca="1">HMM_Kappa(B126:C127,D126:D127,G126:I127,K$2:K$21)</f>
        <v>#NAME?</v>
      </c>
      <c r="H130" s="14"/>
      <c r="I130" s="14"/>
    </row>
    <row r="131" spans="1:9" x14ac:dyDescent="0.35">
      <c r="A131" s="2">
        <v>2</v>
      </c>
      <c r="B131" s="14"/>
      <c r="C131" s="14"/>
      <c r="D131" s="15"/>
      <c r="F131" s="2">
        <v>2</v>
      </c>
      <c r="G131" s="14"/>
      <c r="H131" s="14"/>
      <c r="I131" s="14"/>
    </row>
    <row r="133" spans="1:9" x14ac:dyDescent="0.35">
      <c r="A133" s="2" t="s">
        <v>10</v>
      </c>
      <c r="B133">
        <v>1</v>
      </c>
      <c r="C133">
        <v>2</v>
      </c>
      <c r="D133" s="3" t="s">
        <v>11</v>
      </c>
      <c r="F133" s="2" t="s">
        <v>15</v>
      </c>
      <c r="G133" s="24">
        <v>1</v>
      </c>
      <c r="H133" s="24">
        <v>2</v>
      </c>
      <c r="I133" s="24">
        <v>3</v>
      </c>
    </row>
    <row r="134" spans="1:9" x14ac:dyDescent="0.35">
      <c r="A134" s="2">
        <v>1</v>
      </c>
      <c r="B134" s="14" t="e" cm="1">
        <f t="array" aca="1" ref="B134" ca="1">HMM_Rho(B130:C131,D130:D131,G130:I131,K$2:K$21)</f>
        <v>#NAME?</v>
      </c>
      <c r="C134" s="14"/>
      <c r="D134" s="15" t="e" cm="1">
        <f t="array" aca="1" ref="D134" ca="1">HMM_Pi(B130:C131,D130:D131,G130:I131,K$2:K$21)</f>
        <v>#NAME?</v>
      </c>
      <c r="F134" s="2">
        <v>1</v>
      </c>
      <c r="G134" s="14" t="e" cm="1">
        <f t="array" aca="1" ref="G134" ca="1">HMM_Kappa(B130:C131,D130:D131,G130:I131,K$2:K$21)</f>
        <v>#NAME?</v>
      </c>
      <c r="H134" s="14"/>
      <c r="I134" s="14"/>
    </row>
    <row r="135" spans="1:9" x14ac:dyDescent="0.35">
      <c r="A135" s="2">
        <v>2</v>
      </c>
      <c r="B135" s="14"/>
      <c r="C135" s="14"/>
      <c r="D135" s="15"/>
      <c r="F135" s="2">
        <v>2</v>
      </c>
      <c r="G135" s="14"/>
      <c r="H135" s="14"/>
      <c r="I135" s="14"/>
    </row>
    <row r="137" spans="1:9" x14ac:dyDescent="0.35">
      <c r="A137" s="2" t="s">
        <v>10</v>
      </c>
      <c r="B137">
        <v>1</v>
      </c>
      <c r="C137">
        <v>2</v>
      </c>
      <c r="D137" s="3" t="s">
        <v>11</v>
      </c>
      <c r="F137" s="2" t="s">
        <v>15</v>
      </c>
      <c r="G137" s="24">
        <v>1</v>
      </c>
      <c r="H137" s="24">
        <v>2</v>
      </c>
      <c r="I137" s="24">
        <v>3</v>
      </c>
    </row>
    <row r="138" spans="1:9" x14ac:dyDescent="0.35">
      <c r="A138" s="2">
        <v>1</v>
      </c>
      <c r="B138" s="14" t="e" cm="1">
        <f t="array" aca="1" ref="B138" ca="1">HMM_Rho(B134:C135,D134:D135,G134:I135,K$2:K$21)</f>
        <v>#NAME?</v>
      </c>
      <c r="C138" s="14"/>
      <c r="D138" s="15" t="e" cm="1">
        <f t="array" aca="1" ref="D138" ca="1">HMM_Pi(B134:C135,D134:D135,G134:I135,K$2:K$21)</f>
        <v>#NAME?</v>
      </c>
      <c r="F138" s="2">
        <v>1</v>
      </c>
      <c r="G138" s="14" t="e" cm="1">
        <f t="array" aca="1" ref="G138" ca="1">HMM_Kappa(B134:C135,D134:D135,G134:I135,K$2:K$21)</f>
        <v>#NAME?</v>
      </c>
      <c r="H138" s="14"/>
      <c r="I138" s="14"/>
    </row>
    <row r="139" spans="1:9" x14ac:dyDescent="0.35">
      <c r="A139" s="2">
        <v>2</v>
      </c>
      <c r="B139" s="14"/>
      <c r="C139" s="14"/>
      <c r="D139" s="15"/>
      <c r="F139" s="2">
        <v>2</v>
      </c>
      <c r="G139" s="14"/>
      <c r="H139" s="14"/>
      <c r="I139" s="14"/>
    </row>
    <row r="141" spans="1:9" x14ac:dyDescent="0.35">
      <c r="A141" s="2" t="s">
        <v>10</v>
      </c>
      <c r="B141">
        <v>1</v>
      </c>
      <c r="C141">
        <v>2</v>
      </c>
      <c r="D141" s="3" t="s">
        <v>11</v>
      </c>
      <c r="F141" s="2" t="s">
        <v>15</v>
      </c>
      <c r="G141" s="24">
        <v>1</v>
      </c>
      <c r="H141" s="24">
        <v>2</v>
      </c>
      <c r="I141" s="24">
        <v>3</v>
      </c>
    </row>
    <row r="142" spans="1:9" x14ac:dyDescent="0.35">
      <c r="A142" s="2">
        <v>1</v>
      </c>
      <c r="B142" s="14" t="e" cm="1">
        <f t="array" aca="1" ref="B142" ca="1">HMM_Rho(B138:C139,D138:D139,G138:I139,K$2:K$21)</f>
        <v>#NAME?</v>
      </c>
      <c r="C142" s="14"/>
      <c r="D142" s="15" t="e" cm="1">
        <f t="array" aca="1" ref="D142" ca="1">HMM_Pi(B138:C139,D138:D139,G138:I139,K$2:K$21)</f>
        <v>#NAME?</v>
      </c>
      <c r="F142" s="2">
        <v>1</v>
      </c>
      <c r="G142" s="14" t="e" cm="1">
        <f t="array" aca="1" ref="G142" ca="1">HMM_Kappa(B138:C139,D138:D139,G138:I139,K$2:K$21)</f>
        <v>#NAME?</v>
      </c>
      <c r="H142" s="14"/>
      <c r="I142" s="14"/>
    </row>
    <row r="143" spans="1:9" x14ac:dyDescent="0.35">
      <c r="A143" s="2">
        <v>2</v>
      </c>
      <c r="B143" s="14"/>
      <c r="C143" s="14"/>
      <c r="D143" s="15"/>
      <c r="F143" s="2">
        <v>2</v>
      </c>
      <c r="G143" s="14"/>
      <c r="H143" s="14"/>
      <c r="I143" s="14"/>
    </row>
    <row r="145" spans="1:9" x14ac:dyDescent="0.35">
      <c r="A145" s="2" t="s">
        <v>10</v>
      </c>
      <c r="B145">
        <v>1</v>
      </c>
      <c r="C145">
        <v>2</v>
      </c>
      <c r="D145" s="3" t="s">
        <v>11</v>
      </c>
      <c r="F145" s="2" t="s">
        <v>15</v>
      </c>
      <c r="G145" s="24">
        <v>1</v>
      </c>
      <c r="H145" s="24">
        <v>2</v>
      </c>
      <c r="I145" s="24">
        <v>3</v>
      </c>
    </row>
    <row r="146" spans="1:9" x14ac:dyDescent="0.35">
      <c r="A146" s="2">
        <v>1</v>
      </c>
      <c r="B146" s="14" t="e" cm="1">
        <f t="array" aca="1" ref="B146" ca="1">HMM_Rho(B142:C143,D142:D143,G142:I143,K$2:K$21)</f>
        <v>#NAME?</v>
      </c>
      <c r="C146" s="14"/>
      <c r="D146" s="15" t="e" cm="1">
        <f t="array" aca="1" ref="D146" ca="1">HMM_Pi(B142:C143,D142:D143,G142:I143,K$2:K$21)</f>
        <v>#NAME?</v>
      </c>
      <c r="F146" s="2">
        <v>1</v>
      </c>
      <c r="G146" s="14" t="e" cm="1">
        <f t="array" aca="1" ref="G146" ca="1">HMM_Kappa(B142:C143,D142:D143,G142:I143,K$2:K$21)</f>
        <v>#NAME?</v>
      </c>
      <c r="H146" s="14"/>
      <c r="I146" s="14"/>
    </row>
    <row r="147" spans="1:9" x14ac:dyDescent="0.35">
      <c r="A147" s="2">
        <v>2</v>
      </c>
      <c r="B147" s="14"/>
      <c r="C147" s="14"/>
      <c r="D147" s="15"/>
      <c r="F147" s="2">
        <v>2</v>
      </c>
      <c r="G147" s="14"/>
      <c r="H147" s="14"/>
      <c r="I147" s="14"/>
    </row>
    <row r="149" spans="1:9" x14ac:dyDescent="0.35">
      <c r="A149" s="2" t="s">
        <v>10</v>
      </c>
      <c r="B149">
        <v>1</v>
      </c>
      <c r="C149">
        <v>2</v>
      </c>
      <c r="D149" s="3" t="s">
        <v>11</v>
      </c>
      <c r="F149" s="2" t="s">
        <v>15</v>
      </c>
      <c r="G149" s="24">
        <v>1</v>
      </c>
      <c r="H149" s="24">
        <v>2</v>
      </c>
      <c r="I149" s="24">
        <v>3</v>
      </c>
    </row>
    <row r="150" spans="1:9" x14ac:dyDescent="0.35">
      <c r="A150" s="2">
        <v>1</v>
      </c>
      <c r="B150" s="14" t="e" cm="1">
        <f t="array" aca="1" ref="B150" ca="1">HMM_Rho(B146:C147,D146:D147,G146:I147,K$2:K$21)</f>
        <v>#NAME?</v>
      </c>
      <c r="C150" s="14"/>
      <c r="D150" s="15" t="e" cm="1">
        <f t="array" aca="1" ref="D150" ca="1">HMM_Pi(B146:C147,D146:D147,G146:I147,K$2:K$21)</f>
        <v>#NAME?</v>
      </c>
      <c r="F150" s="2">
        <v>1</v>
      </c>
      <c r="G150" s="14" t="e" cm="1">
        <f t="array" aca="1" ref="G150" ca="1">HMM_Kappa(B146:C147,D146:D147,G146:I147,K$2:K$21)</f>
        <v>#NAME?</v>
      </c>
      <c r="H150" s="14"/>
      <c r="I150" s="14"/>
    </row>
    <row r="151" spans="1:9" x14ac:dyDescent="0.35">
      <c r="A151" s="2">
        <v>2</v>
      </c>
      <c r="B151" s="14"/>
      <c r="C151" s="14"/>
      <c r="D151" s="15"/>
      <c r="F151" s="2">
        <v>2</v>
      </c>
      <c r="G151" s="14"/>
      <c r="H151" s="14"/>
      <c r="I151" s="14"/>
    </row>
    <row r="153" spans="1:9" x14ac:dyDescent="0.35">
      <c r="A153" s="2" t="s">
        <v>10</v>
      </c>
      <c r="B153">
        <v>1</v>
      </c>
      <c r="C153">
        <v>2</v>
      </c>
      <c r="D153" s="3" t="s">
        <v>11</v>
      </c>
      <c r="F153" s="2" t="s">
        <v>15</v>
      </c>
      <c r="G153" s="24">
        <v>1</v>
      </c>
      <c r="H153" s="24">
        <v>2</v>
      </c>
      <c r="I153" s="24">
        <v>3</v>
      </c>
    </row>
    <row r="154" spans="1:9" x14ac:dyDescent="0.35">
      <c r="A154" s="2">
        <v>1</v>
      </c>
      <c r="B154" s="14" t="e" cm="1">
        <f t="array" aca="1" ref="B154" ca="1">HMM_Rho(B150:C151,D150:D151,G150:I151,K$2:K$21)</f>
        <v>#NAME?</v>
      </c>
      <c r="C154" s="14"/>
      <c r="D154" s="15" t="e" cm="1">
        <f t="array" aca="1" ref="D154" ca="1">HMM_Pi(B150:C151,D150:D151,G150:I151,K$2:K$21)</f>
        <v>#NAME?</v>
      </c>
      <c r="F154" s="2">
        <v>1</v>
      </c>
      <c r="G154" s="14" t="e" cm="1">
        <f t="array" aca="1" ref="G154" ca="1">HMM_Kappa(B150:C151,D150:D151,G150:I151,K$2:K$21)</f>
        <v>#NAME?</v>
      </c>
      <c r="H154" s="14"/>
      <c r="I154" s="14"/>
    </row>
    <row r="155" spans="1:9" x14ac:dyDescent="0.35">
      <c r="A155" s="2">
        <v>2</v>
      </c>
      <c r="B155" s="14"/>
      <c r="C155" s="14"/>
      <c r="D155" s="15"/>
      <c r="F155" s="2">
        <v>2</v>
      </c>
      <c r="G155" s="14"/>
      <c r="H155" s="14"/>
      <c r="I155" s="14"/>
    </row>
    <row r="157" spans="1:9" x14ac:dyDescent="0.35">
      <c r="A157" s="2" t="s">
        <v>10</v>
      </c>
      <c r="B157">
        <v>1</v>
      </c>
      <c r="C157">
        <v>2</v>
      </c>
      <c r="D157" s="3" t="s">
        <v>11</v>
      </c>
      <c r="F157" s="2" t="s">
        <v>15</v>
      </c>
      <c r="G157" s="24">
        <v>1</v>
      </c>
      <c r="H157" s="24">
        <v>2</v>
      </c>
      <c r="I157" s="24">
        <v>3</v>
      </c>
    </row>
    <row r="158" spans="1:9" x14ac:dyDescent="0.35">
      <c r="A158" s="2">
        <v>1</v>
      </c>
      <c r="B158" s="14" t="e" cm="1">
        <f t="array" aca="1" ref="B158" ca="1">HMM_Rho(B154:C155,D154:D155,G154:I155,K$2:K$21)</f>
        <v>#NAME?</v>
      </c>
      <c r="C158" s="14"/>
      <c r="D158" s="15" t="e" cm="1">
        <f t="array" aca="1" ref="D158" ca="1">HMM_Pi(B154:C155,D154:D155,G154:I155,K$2:K$21)</f>
        <v>#NAME?</v>
      </c>
      <c r="F158" s="2">
        <v>1</v>
      </c>
      <c r="G158" s="14" t="e" cm="1">
        <f t="array" aca="1" ref="G158" ca="1">HMM_Kappa(B154:C155,D154:D155,G154:I155,K$2:K$21)</f>
        <v>#NAME?</v>
      </c>
      <c r="H158" s="14"/>
      <c r="I158" s="14"/>
    </row>
    <row r="159" spans="1:9" x14ac:dyDescent="0.35">
      <c r="A159" s="2">
        <v>2</v>
      </c>
      <c r="B159" s="14"/>
      <c r="C159" s="14"/>
      <c r="D159" s="15"/>
      <c r="F159" s="2">
        <v>2</v>
      </c>
      <c r="G159" s="14"/>
      <c r="H159" s="14"/>
      <c r="I159" s="14"/>
    </row>
    <row r="161" spans="1:9" x14ac:dyDescent="0.35">
      <c r="A161" s="2" t="s">
        <v>10</v>
      </c>
      <c r="B161">
        <v>1</v>
      </c>
      <c r="C161">
        <v>2</v>
      </c>
      <c r="D161" s="3" t="s">
        <v>11</v>
      </c>
      <c r="F161" s="2" t="s">
        <v>15</v>
      </c>
      <c r="G161" s="24">
        <v>1</v>
      </c>
      <c r="H161" s="24">
        <v>2</v>
      </c>
      <c r="I161" s="24">
        <v>3</v>
      </c>
    </row>
    <row r="162" spans="1:9" x14ac:dyDescent="0.35">
      <c r="A162" s="2">
        <v>1</v>
      </c>
      <c r="B162" s="14" t="e" cm="1">
        <f t="array" aca="1" ref="B162" ca="1">HMM_Rho(B158:C159,D158:D159,G158:I159,K$2:K$21)</f>
        <v>#NAME?</v>
      </c>
      <c r="C162" s="14"/>
      <c r="D162" s="15" t="e" cm="1">
        <f t="array" aca="1" ref="D162" ca="1">HMM_Pi(B158:C159,D158:D159,G158:I159,K$2:K$21)</f>
        <v>#NAME?</v>
      </c>
      <c r="F162" s="2">
        <v>1</v>
      </c>
      <c r="G162" s="14" t="e" cm="1">
        <f t="array" aca="1" ref="G162" ca="1">HMM_Kappa(B158:C159,D158:D159,G158:I159,K$2:K$21)</f>
        <v>#NAME?</v>
      </c>
      <c r="H162" s="14"/>
      <c r="I162" s="14"/>
    </row>
    <row r="163" spans="1:9" x14ac:dyDescent="0.35">
      <c r="A163" s="2">
        <v>2</v>
      </c>
      <c r="B163" s="14"/>
      <c r="C163" s="14"/>
      <c r="D163" s="15"/>
      <c r="F163" s="2">
        <v>2</v>
      </c>
      <c r="G163" s="14"/>
      <c r="H163" s="14"/>
      <c r="I163" s="14"/>
    </row>
    <row r="165" spans="1:9" x14ac:dyDescent="0.35">
      <c r="A165" s="2" t="s">
        <v>10</v>
      </c>
      <c r="B165">
        <v>1</v>
      </c>
      <c r="C165">
        <v>2</v>
      </c>
      <c r="D165" s="3" t="s">
        <v>11</v>
      </c>
      <c r="F165" s="2" t="s">
        <v>15</v>
      </c>
      <c r="G165" s="24">
        <v>1</v>
      </c>
      <c r="H165" s="24">
        <v>2</v>
      </c>
      <c r="I165" s="24">
        <v>3</v>
      </c>
    </row>
    <row r="166" spans="1:9" x14ac:dyDescent="0.35">
      <c r="A166" s="2">
        <v>1</v>
      </c>
      <c r="B166" s="14" t="e" cm="1">
        <f t="array" aca="1" ref="B166" ca="1">HMM_Rho(B162:C163,D162:D163,G162:I163,K$2:K$21)</f>
        <v>#NAME?</v>
      </c>
      <c r="C166" s="14"/>
      <c r="D166" s="15" t="e" cm="1">
        <f t="array" aca="1" ref="D166" ca="1">HMM_Pi(B162:C163,D162:D163,G162:I163,K$2:K$21)</f>
        <v>#NAME?</v>
      </c>
      <c r="F166" s="2">
        <v>1</v>
      </c>
      <c r="G166" s="14" t="e" cm="1">
        <f t="array" aca="1" ref="G166" ca="1">HMM_Kappa(B162:C163,D162:D163,G162:I163,K$2:K$21)</f>
        <v>#NAME?</v>
      </c>
      <c r="H166" s="14"/>
      <c r="I166" s="14"/>
    </row>
    <row r="167" spans="1:9" x14ac:dyDescent="0.35">
      <c r="A167" s="2">
        <v>2</v>
      </c>
      <c r="B167" s="14"/>
      <c r="C167" s="14"/>
      <c r="D167" s="15"/>
      <c r="F167" s="2">
        <v>2</v>
      </c>
      <c r="G167" s="14"/>
      <c r="H167" s="14"/>
      <c r="I167" s="14"/>
    </row>
    <row r="169" spans="1:9" x14ac:dyDescent="0.35">
      <c r="A169" s="2" t="s">
        <v>10</v>
      </c>
      <c r="B169">
        <v>1</v>
      </c>
      <c r="C169">
        <v>2</v>
      </c>
      <c r="D169" s="3" t="s">
        <v>11</v>
      </c>
      <c r="F169" s="2" t="s">
        <v>15</v>
      </c>
      <c r="G169" s="24">
        <v>1</v>
      </c>
      <c r="H169" s="24">
        <v>2</v>
      </c>
      <c r="I169" s="24">
        <v>3</v>
      </c>
    </row>
    <row r="170" spans="1:9" x14ac:dyDescent="0.35">
      <c r="A170" s="2">
        <v>1</v>
      </c>
      <c r="B170" s="14" t="e" cm="1">
        <f t="array" aca="1" ref="B170" ca="1">HMM_Rho(B166:C167,D166:D167,G166:I167,K$2:K$21)</f>
        <v>#NAME?</v>
      </c>
      <c r="C170" s="14"/>
      <c r="D170" s="15" t="e" cm="1">
        <f t="array" aca="1" ref="D170" ca="1">HMM_Pi(B166:C167,D166:D167,G166:I167,K$2:K$21)</f>
        <v>#NAME?</v>
      </c>
      <c r="F170" s="2">
        <v>1</v>
      </c>
      <c r="G170" s="14" t="e" cm="1">
        <f t="array" aca="1" ref="G170" ca="1">HMM_Kappa(B166:C167,D166:D167,G166:I167,K$2:K$21)</f>
        <v>#NAME?</v>
      </c>
      <c r="H170" s="14"/>
      <c r="I170" s="14"/>
    </row>
    <row r="171" spans="1:9" x14ac:dyDescent="0.35">
      <c r="A171" s="2">
        <v>2</v>
      </c>
      <c r="B171" s="14"/>
      <c r="C171" s="14"/>
      <c r="D171" s="15"/>
      <c r="F171" s="2">
        <v>2</v>
      </c>
      <c r="G171" s="14"/>
      <c r="H171" s="14"/>
      <c r="I171" s="14"/>
    </row>
    <row r="173" spans="1:9" x14ac:dyDescent="0.35">
      <c r="A173" s="2" t="s">
        <v>10</v>
      </c>
      <c r="B173">
        <v>1</v>
      </c>
      <c r="C173">
        <v>2</v>
      </c>
      <c r="D173" s="3" t="s">
        <v>11</v>
      </c>
      <c r="F173" s="2" t="s">
        <v>15</v>
      </c>
      <c r="G173" s="24">
        <v>1</v>
      </c>
      <c r="H173" s="24">
        <v>2</v>
      </c>
      <c r="I173" s="24">
        <v>3</v>
      </c>
    </row>
    <row r="174" spans="1:9" x14ac:dyDescent="0.35">
      <c r="A174" s="2">
        <v>1</v>
      </c>
      <c r="B174" s="14" t="e" cm="1">
        <f t="array" aca="1" ref="B174" ca="1">HMM_Rho(B170:C171,D170:D171,G170:I171,K$2:K$21)</f>
        <v>#NAME?</v>
      </c>
      <c r="C174" s="14"/>
      <c r="D174" s="15" t="e" cm="1">
        <f t="array" aca="1" ref="D174" ca="1">HMM_Pi(B170:C171,D170:D171,G170:I171,K$2:K$21)</f>
        <v>#NAME?</v>
      </c>
      <c r="F174" s="2">
        <v>1</v>
      </c>
      <c r="G174" s="14" t="e" cm="1">
        <f t="array" aca="1" ref="G174" ca="1">HMM_Kappa(B170:C171,D170:D171,G170:I171,K$2:K$21)</f>
        <v>#NAME?</v>
      </c>
      <c r="H174" s="14"/>
      <c r="I174" s="14"/>
    </row>
    <row r="175" spans="1:9" x14ac:dyDescent="0.35">
      <c r="A175" s="2">
        <v>2</v>
      </c>
      <c r="B175" s="14"/>
      <c r="C175" s="14"/>
      <c r="D175" s="15"/>
      <c r="F175" s="2">
        <v>2</v>
      </c>
      <c r="G175" s="14"/>
      <c r="H175" s="14"/>
      <c r="I175" s="14"/>
    </row>
    <row r="177" spans="1:9" x14ac:dyDescent="0.35">
      <c r="A177" s="2" t="s">
        <v>10</v>
      </c>
      <c r="B177">
        <v>1</v>
      </c>
      <c r="C177">
        <v>2</v>
      </c>
      <c r="D177" s="3" t="s">
        <v>11</v>
      </c>
      <c r="F177" s="2" t="s">
        <v>15</v>
      </c>
      <c r="G177" s="24">
        <v>1</v>
      </c>
      <c r="H177" s="24">
        <v>2</v>
      </c>
      <c r="I177" s="24">
        <v>3</v>
      </c>
    </row>
    <row r="178" spans="1:9" x14ac:dyDescent="0.35">
      <c r="A178" s="2">
        <v>1</v>
      </c>
      <c r="B178" s="14" t="e" cm="1">
        <f t="array" aca="1" ref="B178" ca="1">HMM_Rho(B174:C175,D174:D175,G174:I175,K$2:K$21)</f>
        <v>#NAME?</v>
      </c>
      <c r="C178" s="14"/>
      <c r="D178" s="15" t="e" cm="1">
        <f t="array" aca="1" ref="D178" ca="1">HMM_Pi(B174:C175,D174:D175,G174:I175,K$2:K$21)</f>
        <v>#NAME?</v>
      </c>
      <c r="F178" s="2">
        <v>1</v>
      </c>
      <c r="G178" s="14" t="e" cm="1">
        <f t="array" aca="1" ref="G178" ca="1">HMM_Kappa(B174:C175,D174:D175,G174:I175,K$2:K$21)</f>
        <v>#NAME?</v>
      </c>
      <c r="H178" s="14"/>
      <c r="I178" s="14"/>
    </row>
    <row r="179" spans="1:9" x14ac:dyDescent="0.35">
      <c r="A179" s="2">
        <v>2</v>
      </c>
      <c r="B179" s="14"/>
      <c r="C179" s="14"/>
      <c r="D179" s="15"/>
      <c r="F179" s="2">
        <v>2</v>
      </c>
      <c r="G179" s="14"/>
      <c r="H179" s="14"/>
      <c r="I179" s="14"/>
    </row>
    <row r="181" spans="1:9" x14ac:dyDescent="0.35">
      <c r="A181" s="2" t="s">
        <v>10</v>
      </c>
      <c r="B181">
        <v>1</v>
      </c>
      <c r="C181">
        <v>2</v>
      </c>
      <c r="D181" s="3" t="s">
        <v>11</v>
      </c>
      <c r="F181" s="2" t="s">
        <v>15</v>
      </c>
      <c r="G181" s="24">
        <v>1</v>
      </c>
      <c r="H181" s="24">
        <v>2</v>
      </c>
      <c r="I181" s="24">
        <v>3</v>
      </c>
    </row>
    <row r="182" spans="1:9" x14ac:dyDescent="0.35">
      <c r="A182" s="2">
        <v>1</v>
      </c>
      <c r="B182" s="14" t="e" cm="1">
        <f t="array" aca="1" ref="B182" ca="1">HMM_Rho(B178:C179,D178:D179,G178:I179,K$2:K$21)</f>
        <v>#NAME?</v>
      </c>
      <c r="C182" s="14"/>
      <c r="D182" s="15" t="e" cm="1">
        <f t="array" aca="1" ref="D182" ca="1">HMM_Pi(B178:C179,D178:D179,G178:I179,K$2:K$21)</f>
        <v>#NAME?</v>
      </c>
      <c r="F182" s="2">
        <v>1</v>
      </c>
      <c r="G182" s="14" t="e" cm="1">
        <f t="array" aca="1" ref="G182" ca="1">HMM_Kappa(B178:C179,D178:D179,G178:I179,K$2:K$21)</f>
        <v>#NAME?</v>
      </c>
      <c r="H182" s="14"/>
      <c r="I182" s="14"/>
    </row>
    <row r="183" spans="1:9" x14ac:dyDescent="0.35">
      <c r="A183" s="2">
        <v>2</v>
      </c>
      <c r="B183" s="14"/>
      <c r="C183" s="14"/>
      <c r="D183" s="15"/>
      <c r="F183" s="2">
        <v>2</v>
      </c>
      <c r="G183" s="14"/>
      <c r="H183" s="14"/>
      <c r="I183" s="14"/>
    </row>
    <row r="185" spans="1:9" x14ac:dyDescent="0.35">
      <c r="A185" s="2" t="s">
        <v>10</v>
      </c>
      <c r="B185">
        <v>1</v>
      </c>
      <c r="C185">
        <v>2</v>
      </c>
      <c r="D185" s="3" t="s">
        <v>11</v>
      </c>
      <c r="F185" s="2" t="s">
        <v>15</v>
      </c>
      <c r="G185" s="24">
        <v>1</v>
      </c>
      <c r="H185" s="24">
        <v>2</v>
      </c>
      <c r="I185" s="24">
        <v>3</v>
      </c>
    </row>
    <row r="186" spans="1:9" x14ac:dyDescent="0.35">
      <c r="A186" s="2">
        <v>1</v>
      </c>
      <c r="B186" s="14" t="e" cm="1">
        <f t="array" aca="1" ref="B186" ca="1">HMM_Rho(B182:C183,D182:D183,G182:I183,K$2:K$21)</f>
        <v>#NAME?</v>
      </c>
      <c r="C186" s="14"/>
      <c r="D186" s="15" t="e" cm="1">
        <f t="array" aca="1" ref="D186" ca="1">HMM_Pi(B182:C183,D182:D183,G182:I183,K$2:K$21)</f>
        <v>#NAME?</v>
      </c>
      <c r="F186" s="2">
        <v>1</v>
      </c>
      <c r="G186" s="14" t="e" cm="1">
        <f t="array" aca="1" ref="G186" ca="1">HMM_Kappa(B182:C183,D182:D183,G182:I183,K$2:K$21)</f>
        <v>#NAME?</v>
      </c>
      <c r="H186" s="14"/>
      <c r="I186" s="14"/>
    </row>
    <row r="187" spans="1:9" x14ac:dyDescent="0.35">
      <c r="A187" s="2">
        <v>2</v>
      </c>
      <c r="B187" s="14"/>
      <c r="C187" s="14"/>
      <c r="D187" s="15"/>
      <c r="F187" s="2">
        <v>2</v>
      </c>
      <c r="G187" s="14"/>
      <c r="H187" s="14"/>
      <c r="I187" s="14"/>
    </row>
    <row r="189" spans="1:9" x14ac:dyDescent="0.35">
      <c r="A189" s="2" t="s">
        <v>10</v>
      </c>
      <c r="B189">
        <v>1</v>
      </c>
      <c r="C189">
        <v>2</v>
      </c>
      <c r="D189" s="3" t="s">
        <v>11</v>
      </c>
      <c r="F189" s="2" t="s">
        <v>15</v>
      </c>
      <c r="G189" s="24">
        <v>1</v>
      </c>
      <c r="H189" s="24">
        <v>2</v>
      </c>
      <c r="I189" s="24">
        <v>3</v>
      </c>
    </row>
    <row r="190" spans="1:9" x14ac:dyDescent="0.35">
      <c r="A190" s="2">
        <v>1</v>
      </c>
      <c r="B190" s="14" t="e" cm="1">
        <f t="array" aca="1" ref="B190" ca="1">HMM_Rho(B186:C187,D186:D187,G186:I187,K$2:K$21)</f>
        <v>#NAME?</v>
      </c>
      <c r="C190" s="14"/>
      <c r="D190" s="15" t="e" cm="1">
        <f t="array" aca="1" ref="D190" ca="1">HMM_Pi(B186:C187,D186:D187,G186:I187,K$2:K$21)</f>
        <v>#NAME?</v>
      </c>
      <c r="F190" s="2">
        <v>1</v>
      </c>
      <c r="G190" s="14" t="e" cm="1">
        <f t="array" aca="1" ref="G190" ca="1">HMM_Kappa(B186:C187,D186:D187,G186:I187,K$2:K$21)</f>
        <v>#NAME?</v>
      </c>
      <c r="H190" s="14"/>
      <c r="I190" s="14"/>
    </row>
    <row r="191" spans="1:9" x14ac:dyDescent="0.35">
      <c r="A191" s="2">
        <v>2</v>
      </c>
      <c r="B191" s="14"/>
      <c r="C191" s="14"/>
      <c r="D191" s="15"/>
      <c r="F191" s="2">
        <v>2</v>
      </c>
      <c r="G191" s="14"/>
      <c r="H191" s="14"/>
      <c r="I191" s="14"/>
    </row>
    <row r="193" spans="1:9" x14ac:dyDescent="0.35">
      <c r="A193" s="2" t="s">
        <v>10</v>
      </c>
      <c r="B193">
        <v>1</v>
      </c>
      <c r="C193">
        <v>2</v>
      </c>
      <c r="D193" s="3" t="s">
        <v>11</v>
      </c>
      <c r="F193" s="2" t="s">
        <v>15</v>
      </c>
      <c r="G193" s="24">
        <v>1</v>
      </c>
      <c r="H193" s="24">
        <v>2</v>
      </c>
      <c r="I193" s="24">
        <v>3</v>
      </c>
    </row>
    <row r="194" spans="1:9" x14ac:dyDescent="0.35">
      <c r="A194" s="2">
        <v>1</v>
      </c>
      <c r="B194" s="14" t="e" cm="1">
        <f t="array" aca="1" ref="B194" ca="1">HMM_Rho(B190:C191,D190:D191,G190:I191,K$2:K$21)</f>
        <v>#NAME?</v>
      </c>
      <c r="C194" s="14"/>
      <c r="D194" s="15" t="e" cm="1">
        <f t="array" aca="1" ref="D194" ca="1">HMM_Pi(B190:C191,D190:D191,G190:I191,K$2:K$21)</f>
        <v>#NAME?</v>
      </c>
      <c r="F194" s="2">
        <v>1</v>
      </c>
      <c r="G194" s="14" t="e" cm="1">
        <f t="array" aca="1" ref="G194" ca="1">HMM_Kappa(B190:C191,D190:D191,G190:I191,K$2:K$21)</f>
        <v>#NAME?</v>
      </c>
      <c r="H194" s="14"/>
      <c r="I194" s="14"/>
    </row>
    <row r="195" spans="1:9" x14ac:dyDescent="0.35">
      <c r="A195" s="2">
        <v>2</v>
      </c>
      <c r="B195" s="14"/>
      <c r="C195" s="14"/>
      <c r="D195" s="15"/>
      <c r="F195" s="2">
        <v>2</v>
      </c>
      <c r="G195" s="14"/>
      <c r="H195" s="14"/>
      <c r="I195" s="14"/>
    </row>
    <row r="200" spans="1:9" x14ac:dyDescent="0.35">
      <c r="A200" s="2" t="s">
        <v>10</v>
      </c>
      <c r="B200">
        <v>1</v>
      </c>
      <c r="C200">
        <v>2</v>
      </c>
      <c r="D200" s="3" t="s">
        <v>11</v>
      </c>
      <c r="F200" s="2" t="s">
        <v>15</v>
      </c>
      <c r="G200" s="24">
        <v>1</v>
      </c>
      <c r="H200" s="24">
        <v>2</v>
      </c>
      <c r="I200" s="24">
        <v>3</v>
      </c>
    </row>
    <row r="201" spans="1:9" x14ac:dyDescent="0.35">
      <c r="A201" s="2">
        <v>1</v>
      </c>
      <c r="B201" s="14" t="e">
        <f ca="1">B194</f>
        <v>#NAME?</v>
      </c>
      <c r="C201" s="14">
        <f>C194</f>
        <v>0</v>
      </c>
      <c r="D201" s="15" t="e">
        <f ca="1">D194</f>
        <v>#NAME?</v>
      </c>
      <c r="F201" s="2">
        <v>1</v>
      </c>
      <c r="G201" s="14" t="e">
        <f ca="1">G194</f>
        <v>#NAME?</v>
      </c>
      <c r="H201" s="14">
        <v>0</v>
      </c>
      <c r="I201" s="14">
        <f t="shared" ref="H201:I202" si="0">I194</f>
        <v>0</v>
      </c>
    </row>
    <row r="202" spans="1:9" x14ac:dyDescent="0.35">
      <c r="A202" s="2">
        <v>2</v>
      </c>
      <c r="B202" s="14">
        <f>B195</f>
        <v>0</v>
      </c>
      <c r="C202" s="14">
        <f>C195</f>
        <v>0</v>
      </c>
      <c r="D202" s="15">
        <v>0</v>
      </c>
      <c r="F202" s="2">
        <v>2</v>
      </c>
      <c r="G202" s="14">
        <v>0</v>
      </c>
      <c r="H202" s="14">
        <f t="shared" si="0"/>
        <v>0</v>
      </c>
      <c r="I202" s="14">
        <f t="shared" si="0"/>
        <v>0</v>
      </c>
    </row>
  </sheetData>
  <mergeCells count="2">
    <mergeCell ref="N1:O1"/>
    <mergeCell ref="Q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40C5-7696-4132-A512-AB12359B2710}">
  <dimension ref="A2:S23"/>
  <sheetViews>
    <sheetView workbookViewId="0"/>
  </sheetViews>
  <sheetFormatPr defaultRowHeight="14.5" x14ac:dyDescent="0.35"/>
  <cols>
    <col min="1" max="1" width="2.90625" customWidth="1"/>
    <col min="2" max="4" width="7.1796875" customWidth="1"/>
    <col min="5" max="5" width="4" customWidth="1"/>
    <col min="6" max="6" width="6.453125" customWidth="1"/>
    <col min="7" max="7" width="5.6328125" customWidth="1"/>
    <col min="8" max="9" width="3.6328125" customWidth="1"/>
    <col min="12" max="12" width="8.7265625" customWidth="1"/>
  </cols>
  <sheetData>
    <row r="2" spans="1:19" x14ac:dyDescent="0.35">
      <c r="A2" s="24" t="s">
        <v>10</v>
      </c>
      <c r="B2" s="24">
        <v>1</v>
      </c>
      <c r="C2" s="24">
        <v>2</v>
      </c>
      <c r="D2" s="24">
        <v>3</v>
      </c>
      <c r="E2" s="24"/>
      <c r="F2" s="3" t="s">
        <v>11</v>
      </c>
      <c r="H2" s="2" t="s">
        <v>12</v>
      </c>
      <c r="I2" s="2"/>
      <c r="L2" s="35" t="s">
        <v>16</v>
      </c>
      <c r="M2" s="35"/>
      <c r="N2" s="35"/>
      <c r="P2" s="36" t="s">
        <v>17</v>
      </c>
      <c r="Q2" s="36"/>
      <c r="R2" s="36"/>
    </row>
    <row r="3" spans="1:19" x14ac:dyDescent="0.35">
      <c r="A3">
        <v>1</v>
      </c>
      <c r="B3" s="14">
        <v>0.3</v>
      </c>
      <c r="C3" s="14">
        <v>0.3</v>
      </c>
      <c r="D3" s="14">
        <v>0.4</v>
      </c>
      <c r="F3" s="15">
        <v>0.2</v>
      </c>
      <c r="H3" s="16">
        <v>1</v>
      </c>
      <c r="I3" s="2"/>
      <c r="L3" s="30" t="s">
        <v>20</v>
      </c>
      <c r="M3" s="31" t="s">
        <v>21</v>
      </c>
      <c r="N3" s="31" t="s">
        <v>22</v>
      </c>
      <c r="O3" s="32" t="s">
        <v>18</v>
      </c>
      <c r="P3" s="31" t="s">
        <v>23</v>
      </c>
      <c r="Q3" s="31" t="s">
        <v>24</v>
      </c>
      <c r="R3" s="31" t="s">
        <v>25</v>
      </c>
      <c r="S3" s="32" t="s">
        <v>19</v>
      </c>
    </row>
    <row r="4" spans="1:19" x14ac:dyDescent="0.35">
      <c r="A4">
        <v>2</v>
      </c>
      <c r="B4" s="14">
        <v>0.3</v>
      </c>
      <c r="C4" s="14">
        <v>0.4</v>
      </c>
      <c r="D4" s="14">
        <v>0.3</v>
      </c>
      <c r="F4" s="15">
        <v>0.3</v>
      </c>
      <c r="H4" s="16">
        <v>3</v>
      </c>
      <c r="I4" s="2"/>
      <c r="K4" t="str" cm="1">
        <f t="array" ref="K4:K6">TRANSPOSE(L3:N3)</f>
        <v>rainy</v>
      </c>
      <c r="L4" s="11" t="e" cm="1">
        <f t="array" aca="1" ref="L4" ca="1">HMM_Baum(B3:D5,F3:F5,B8:D10,H3:H12)</f>
        <v>#NAME?</v>
      </c>
      <c r="M4" s="20"/>
      <c r="N4" s="20"/>
      <c r="O4" s="18"/>
      <c r="P4" s="20"/>
      <c r="Q4" s="20"/>
      <c r="R4" s="20"/>
      <c r="S4" s="18"/>
    </row>
    <row r="5" spans="1:19" x14ac:dyDescent="0.35">
      <c r="A5">
        <v>3</v>
      </c>
      <c r="B5" s="14">
        <v>0.1</v>
      </c>
      <c r="C5" s="14">
        <v>0.5</v>
      </c>
      <c r="D5" s="14">
        <v>0.4</v>
      </c>
      <c r="F5" s="15">
        <v>0.5</v>
      </c>
      <c r="H5" s="16">
        <v>1</v>
      </c>
      <c r="I5" s="2"/>
      <c r="K5" t="str">
        <v>cloudy</v>
      </c>
      <c r="L5" s="21"/>
      <c r="O5" s="17"/>
      <c r="S5" s="17"/>
    </row>
    <row r="6" spans="1:19" x14ac:dyDescent="0.35">
      <c r="H6" s="16">
        <v>3</v>
      </c>
      <c r="I6" s="2"/>
      <c r="K6" t="str">
        <v>sunny</v>
      </c>
      <c r="L6" s="26"/>
      <c r="M6" s="28"/>
      <c r="N6" s="28"/>
      <c r="O6" s="25"/>
      <c r="P6" s="28"/>
      <c r="Q6" s="28"/>
      <c r="R6" s="28"/>
      <c r="S6" s="25"/>
    </row>
    <row r="7" spans="1:19" x14ac:dyDescent="0.35">
      <c r="A7" s="24" t="s">
        <v>15</v>
      </c>
      <c r="B7" s="24">
        <v>1</v>
      </c>
      <c r="C7" s="24">
        <v>2</v>
      </c>
      <c r="D7" s="24">
        <v>3</v>
      </c>
      <c r="E7" s="24"/>
      <c r="F7" s="24"/>
      <c r="H7" s="16">
        <v>2</v>
      </c>
      <c r="I7" s="2"/>
    </row>
    <row r="8" spans="1:19" x14ac:dyDescent="0.35">
      <c r="A8">
        <v>1</v>
      </c>
      <c r="B8" s="14">
        <v>0.5</v>
      </c>
      <c r="C8" s="14">
        <v>0.2</v>
      </c>
      <c r="D8" s="14">
        <v>0.3</v>
      </c>
      <c r="F8" s="24"/>
      <c r="H8" s="16">
        <v>3</v>
      </c>
      <c r="I8" s="2"/>
      <c r="L8" s="30" t="s">
        <v>20</v>
      </c>
      <c r="M8" s="31" t="s">
        <v>21</v>
      </c>
      <c r="N8" s="31" t="s">
        <v>22</v>
      </c>
      <c r="O8" s="32" t="s">
        <v>18</v>
      </c>
      <c r="P8" s="31" t="s">
        <v>23</v>
      </c>
      <c r="Q8" s="31" t="s">
        <v>24</v>
      </c>
      <c r="R8" s="33" t="s">
        <v>25</v>
      </c>
    </row>
    <row r="9" spans="1:19" x14ac:dyDescent="0.35">
      <c r="A9">
        <v>2</v>
      </c>
      <c r="B9" s="14">
        <v>0.2</v>
      </c>
      <c r="C9" s="14">
        <v>0.6</v>
      </c>
      <c r="D9" s="14">
        <v>0.2</v>
      </c>
      <c r="F9" s="24"/>
      <c r="H9" s="16">
        <v>3</v>
      </c>
      <c r="I9" s="2"/>
      <c r="K9" t="str" cm="1">
        <f t="array" ref="K9:K11">TRANSPOSE(L8:N8)</f>
        <v>rainy</v>
      </c>
      <c r="L9" s="21">
        <v>0</v>
      </c>
      <c r="M9">
        <v>0</v>
      </c>
      <c r="N9">
        <f t="shared" ref="N9:O9" si="0">N4</f>
        <v>0</v>
      </c>
      <c r="O9" s="18">
        <f t="shared" si="0"/>
        <v>0</v>
      </c>
      <c r="P9">
        <v>1</v>
      </c>
      <c r="Q9">
        <v>0</v>
      </c>
      <c r="R9" s="22">
        <v>0</v>
      </c>
    </row>
    <row r="10" spans="1:19" x14ac:dyDescent="0.35">
      <c r="A10">
        <v>3</v>
      </c>
      <c r="B10" s="14">
        <v>0.2</v>
      </c>
      <c r="C10" s="14">
        <v>0.5</v>
      </c>
      <c r="D10" s="14">
        <v>0.3</v>
      </c>
      <c r="F10" s="24"/>
      <c r="H10" s="16">
        <v>1</v>
      </c>
      <c r="I10" s="2"/>
      <c r="K10" t="str">
        <v>cloudy</v>
      </c>
      <c r="L10" s="21">
        <f>1/3</f>
        <v>0.33333333333333331</v>
      </c>
      <c r="M10">
        <v>0</v>
      </c>
      <c r="N10">
        <f>1-L10</f>
        <v>0.66666666666666674</v>
      </c>
      <c r="O10" s="17">
        <v>0</v>
      </c>
      <c r="P10">
        <f>2/3</f>
        <v>0.66666666666666663</v>
      </c>
      <c r="Q10">
        <f>1-P10</f>
        <v>0.33333333333333337</v>
      </c>
      <c r="R10" s="22">
        <f t="shared" ref="R10" si="1">R5</f>
        <v>0</v>
      </c>
    </row>
    <row r="11" spans="1:19" x14ac:dyDescent="0.35">
      <c r="H11" s="16">
        <v>1</v>
      </c>
      <c r="I11" s="2"/>
      <c r="K11" t="str">
        <v>sunny</v>
      </c>
      <c r="L11" s="26">
        <v>0</v>
      </c>
      <c r="M11" s="28">
        <v>0.75</v>
      </c>
      <c r="N11" s="28">
        <v>0.25</v>
      </c>
      <c r="O11" s="25">
        <f t="shared" ref="O11:R11" si="2">O6</f>
        <v>0</v>
      </c>
      <c r="P11" s="28">
        <v>0</v>
      </c>
      <c r="Q11" s="28">
        <v>0</v>
      </c>
      <c r="R11" s="27">
        <f t="shared" si="2"/>
        <v>0</v>
      </c>
    </row>
    <row r="12" spans="1:19" x14ac:dyDescent="0.35">
      <c r="F12" s="24"/>
      <c r="H12" s="16">
        <v>3</v>
      </c>
      <c r="I12" s="2"/>
    </row>
    <row r="13" spans="1:19" x14ac:dyDescent="0.35">
      <c r="H13" s="2"/>
      <c r="I13" s="2"/>
    </row>
    <row r="14" spans="1:19" x14ac:dyDescent="0.35">
      <c r="H14" s="2"/>
      <c r="I14" s="2"/>
    </row>
    <row r="15" spans="1:19" x14ac:dyDescent="0.35">
      <c r="H15" s="2"/>
      <c r="I15" s="2"/>
    </row>
    <row r="16" spans="1:19" x14ac:dyDescent="0.35">
      <c r="H16" s="2"/>
      <c r="I16" s="2"/>
    </row>
    <row r="17" spans="8:9" x14ac:dyDescent="0.35">
      <c r="H17" s="2"/>
      <c r="I17" s="2"/>
    </row>
    <row r="18" spans="8:9" x14ac:dyDescent="0.35">
      <c r="H18" s="2"/>
      <c r="I18" s="2"/>
    </row>
    <row r="19" spans="8:9" x14ac:dyDescent="0.35">
      <c r="H19" s="2"/>
      <c r="I19" s="2"/>
    </row>
    <row r="20" spans="8:9" x14ac:dyDescent="0.35">
      <c r="H20" s="2"/>
      <c r="I20" s="2"/>
    </row>
    <row r="21" spans="8:9" x14ac:dyDescent="0.35">
      <c r="H21" s="2"/>
      <c r="I21" s="2"/>
    </row>
    <row r="22" spans="8:9" x14ac:dyDescent="0.35">
      <c r="H22" s="2"/>
      <c r="I22" s="2"/>
    </row>
    <row r="23" spans="8:9" x14ac:dyDescent="0.35">
      <c r="H23" s="2"/>
      <c r="I23" s="2"/>
    </row>
  </sheetData>
  <mergeCells count="2">
    <mergeCell ref="L2:N2"/>
    <mergeCell ref="P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51FC-BE36-46D4-870B-491B33B215EA}">
  <dimension ref="A1:R26"/>
  <sheetViews>
    <sheetView zoomScale="95" zoomScaleNormal="95" workbookViewId="0"/>
  </sheetViews>
  <sheetFormatPr defaultRowHeight="14.5" x14ac:dyDescent="0.35"/>
  <cols>
    <col min="1" max="1" width="2.90625" customWidth="1"/>
    <col min="2" max="4" width="7.1796875" customWidth="1"/>
    <col min="5" max="5" width="4" customWidth="1"/>
    <col min="6" max="6" width="6.453125" customWidth="1"/>
    <col min="7" max="7" width="5.6328125" customWidth="1"/>
    <col min="8" max="8" width="3.6328125" customWidth="1"/>
    <col min="9" max="9" width="5.6328125" customWidth="1"/>
  </cols>
  <sheetData>
    <row r="1" spans="1:18" x14ac:dyDescent="0.35">
      <c r="A1" s="24" t="s">
        <v>10</v>
      </c>
      <c r="B1" s="24">
        <v>1</v>
      </c>
      <c r="C1" s="24">
        <v>2</v>
      </c>
      <c r="D1" s="24">
        <v>3</v>
      </c>
      <c r="E1" s="24"/>
      <c r="F1" s="3" t="s">
        <v>11</v>
      </c>
      <c r="H1" s="2" t="s">
        <v>12</v>
      </c>
      <c r="K1" s="35" t="s">
        <v>16</v>
      </c>
      <c r="L1" s="35"/>
      <c r="M1" s="35"/>
      <c r="O1" s="36" t="s">
        <v>17</v>
      </c>
      <c r="P1" s="36"/>
      <c r="Q1" s="36"/>
    </row>
    <row r="2" spans="1:18" x14ac:dyDescent="0.35">
      <c r="A2">
        <v>1</v>
      </c>
      <c r="B2" s="14">
        <v>0.3</v>
      </c>
      <c r="C2" s="14">
        <v>0.3</v>
      </c>
      <c r="D2" s="14">
        <v>0.4</v>
      </c>
      <c r="F2" s="15">
        <v>0.2</v>
      </c>
      <c r="H2" s="2">
        <v>3</v>
      </c>
      <c r="K2" s="30" t="s">
        <v>20</v>
      </c>
      <c r="L2" s="31" t="s">
        <v>21</v>
      </c>
      <c r="M2" s="31" t="s">
        <v>22</v>
      </c>
      <c r="N2" s="32" t="s">
        <v>18</v>
      </c>
      <c r="O2" s="31" t="s">
        <v>23</v>
      </c>
      <c r="P2" s="31" t="s">
        <v>24</v>
      </c>
      <c r="Q2" s="31" t="s">
        <v>25</v>
      </c>
      <c r="R2" s="32" t="s">
        <v>19</v>
      </c>
    </row>
    <row r="3" spans="1:18" x14ac:dyDescent="0.35">
      <c r="A3">
        <v>2</v>
      </c>
      <c r="B3" s="14">
        <v>0.3</v>
      </c>
      <c r="C3" s="14">
        <v>0.4</v>
      </c>
      <c r="D3" s="14">
        <v>0.3</v>
      </c>
      <c r="F3" s="15">
        <v>0.3</v>
      </c>
      <c r="H3" s="2">
        <v>2</v>
      </c>
      <c r="J3" t="str" cm="1">
        <f t="array" ref="J3:J5">TRANSPOSE(K2:M2)</f>
        <v>rainy</v>
      </c>
      <c r="K3" s="11" t="e" cm="1">
        <f t="array" aca="1" ref="K3" ca="1">HMM_Baum(B2:D4,F2:F4,B7:D9,H2:H26,1000)</f>
        <v>#NAME?</v>
      </c>
      <c r="L3" s="20"/>
      <c r="M3" s="20"/>
      <c r="N3" s="18"/>
      <c r="O3" s="20"/>
      <c r="P3" s="20"/>
      <c r="Q3" s="20"/>
      <c r="R3" s="18"/>
    </row>
    <row r="4" spans="1:18" x14ac:dyDescent="0.35">
      <c r="A4">
        <v>3</v>
      </c>
      <c r="B4" s="14">
        <v>0.1</v>
      </c>
      <c r="C4" s="14">
        <v>0.5</v>
      </c>
      <c r="D4" s="14">
        <v>0.4</v>
      </c>
      <c r="F4" s="15">
        <v>0.5</v>
      </c>
      <c r="H4" s="2">
        <v>2</v>
      </c>
      <c r="J4" t="str">
        <v>cloudy</v>
      </c>
      <c r="K4" s="21"/>
      <c r="N4" s="17"/>
      <c r="R4" s="17"/>
    </row>
    <row r="5" spans="1:18" x14ac:dyDescent="0.35">
      <c r="H5" s="2">
        <v>1</v>
      </c>
      <c r="J5" t="str">
        <v>sunny</v>
      </c>
      <c r="K5" s="26"/>
      <c r="L5" s="28"/>
      <c r="M5" s="28"/>
      <c r="N5" s="25"/>
      <c r="O5" s="28"/>
      <c r="P5" s="28"/>
      <c r="Q5" s="28"/>
      <c r="R5" s="25"/>
    </row>
    <row r="6" spans="1:18" x14ac:dyDescent="0.35">
      <c r="A6" s="24" t="s">
        <v>15</v>
      </c>
      <c r="B6" s="24">
        <v>1</v>
      </c>
      <c r="C6" s="24">
        <v>2</v>
      </c>
      <c r="D6" s="24">
        <v>3</v>
      </c>
      <c r="E6" s="24"/>
      <c r="F6" s="24"/>
      <c r="H6" s="2">
        <v>1</v>
      </c>
    </row>
    <row r="7" spans="1:18" x14ac:dyDescent="0.35">
      <c r="A7">
        <v>1</v>
      </c>
      <c r="B7" s="14">
        <v>0.5</v>
      </c>
      <c r="C7" s="14">
        <v>0.2</v>
      </c>
      <c r="D7" s="14">
        <v>0.3</v>
      </c>
      <c r="F7" s="24"/>
      <c r="H7" s="2">
        <v>3</v>
      </c>
      <c r="K7" s="30" t="s">
        <v>20</v>
      </c>
      <c r="L7" s="31" t="s">
        <v>21</v>
      </c>
      <c r="M7" s="31" t="s">
        <v>22</v>
      </c>
      <c r="N7" s="32" t="s">
        <v>18</v>
      </c>
      <c r="O7" s="31" t="s">
        <v>23</v>
      </c>
      <c r="P7" s="31" t="s">
        <v>24</v>
      </c>
      <c r="Q7" s="33" t="s">
        <v>25</v>
      </c>
    </row>
    <row r="8" spans="1:18" x14ac:dyDescent="0.35">
      <c r="A8">
        <v>2</v>
      </c>
      <c r="B8" s="14">
        <v>0.2</v>
      </c>
      <c r="C8" s="14">
        <v>0.6</v>
      </c>
      <c r="D8" s="14">
        <v>0.2</v>
      </c>
      <c r="F8" s="24"/>
      <c r="H8" s="2">
        <v>2</v>
      </c>
      <c r="J8" t="str" cm="1">
        <f t="array" ref="J8:J10">TRANSPOSE(K7:M7)</f>
        <v>rainy</v>
      </c>
      <c r="K8" s="11" t="e">
        <f ca="1">K3</f>
        <v>#NAME?</v>
      </c>
      <c r="L8" s="20">
        <v>0</v>
      </c>
      <c r="M8" s="19">
        <v>0</v>
      </c>
      <c r="N8" s="18">
        <f t="shared" ref="N8" si="0">N3</f>
        <v>0</v>
      </c>
      <c r="O8" s="11">
        <f>O3</f>
        <v>0</v>
      </c>
      <c r="P8" s="20">
        <v>0</v>
      </c>
      <c r="Q8" s="19">
        <v>0.7</v>
      </c>
    </row>
    <row r="9" spans="1:18" x14ac:dyDescent="0.35">
      <c r="A9">
        <v>3</v>
      </c>
      <c r="B9" s="14">
        <v>0.2</v>
      </c>
      <c r="C9" s="14">
        <v>0.5</v>
      </c>
      <c r="D9" s="14">
        <v>0.3</v>
      </c>
      <c r="F9" s="24"/>
      <c r="H9" s="2">
        <v>3</v>
      </c>
      <c r="J9" t="str">
        <v>cloudy</v>
      </c>
      <c r="K9" s="21">
        <f>4/9</f>
        <v>0.44444444444444442</v>
      </c>
      <c r="L9">
        <f>1-K9</f>
        <v>0.55555555555555558</v>
      </c>
      <c r="M9" s="22">
        <f t="shared" ref="M9:Q10" si="1">M4</f>
        <v>0</v>
      </c>
      <c r="N9" s="17">
        <v>0</v>
      </c>
      <c r="O9" s="21">
        <v>0</v>
      </c>
      <c r="P9">
        <f t="shared" ref="P9" si="2">P4</f>
        <v>0</v>
      </c>
      <c r="Q9" s="22">
        <v>0</v>
      </c>
    </row>
    <row r="10" spans="1:18" x14ac:dyDescent="0.35">
      <c r="H10" s="2">
        <v>3</v>
      </c>
      <c r="J10" t="str">
        <v>sunny</v>
      </c>
      <c r="K10" s="26">
        <v>0</v>
      </c>
      <c r="L10" s="28">
        <v>1</v>
      </c>
      <c r="M10" s="27">
        <f t="shared" si="1"/>
        <v>0</v>
      </c>
      <c r="N10" s="25">
        <f t="shared" si="1"/>
        <v>0</v>
      </c>
      <c r="O10" s="26">
        <f t="shared" si="1"/>
        <v>0</v>
      </c>
      <c r="P10" s="28">
        <v>0</v>
      </c>
      <c r="Q10" s="27">
        <f t="shared" si="1"/>
        <v>0</v>
      </c>
    </row>
    <row r="11" spans="1:18" x14ac:dyDescent="0.35">
      <c r="F11" s="24"/>
      <c r="H11" s="2">
        <v>3</v>
      </c>
    </row>
    <row r="12" spans="1:18" x14ac:dyDescent="0.35">
      <c r="B12" s="34"/>
      <c r="H12" s="2">
        <v>2</v>
      </c>
      <c r="K12" t="e" cm="1">
        <f t="array" aca="1" ref="K12" ca="1">FTEXT(K3)</f>
        <v>#NAME?</v>
      </c>
    </row>
    <row r="13" spans="1:18" x14ac:dyDescent="0.35">
      <c r="H13" s="2">
        <v>3</v>
      </c>
    </row>
    <row r="14" spans="1:18" x14ac:dyDescent="0.35">
      <c r="H14" s="2">
        <v>3</v>
      </c>
    </row>
    <row r="15" spans="1:18" x14ac:dyDescent="0.35">
      <c r="H15" s="2">
        <v>3</v>
      </c>
    </row>
    <row r="16" spans="1:18" x14ac:dyDescent="0.35">
      <c r="H16" s="2">
        <v>1</v>
      </c>
    </row>
    <row r="17" spans="8:8" x14ac:dyDescent="0.35">
      <c r="H17" s="2">
        <v>3</v>
      </c>
    </row>
    <row r="18" spans="8:8" x14ac:dyDescent="0.35">
      <c r="H18" s="2">
        <v>3</v>
      </c>
    </row>
    <row r="19" spans="8:8" x14ac:dyDescent="0.35">
      <c r="H19" s="2">
        <v>2</v>
      </c>
    </row>
    <row r="20" spans="8:8" x14ac:dyDescent="0.35">
      <c r="H20" s="2">
        <v>2</v>
      </c>
    </row>
    <row r="21" spans="8:8" x14ac:dyDescent="0.35">
      <c r="H21" s="2">
        <v>2</v>
      </c>
    </row>
    <row r="22" spans="8:8" x14ac:dyDescent="0.35">
      <c r="H22" s="2">
        <v>2</v>
      </c>
    </row>
    <row r="23" spans="8:8" x14ac:dyDescent="0.35">
      <c r="H23" s="2">
        <v>3</v>
      </c>
    </row>
    <row r="24" spans="8:8" x14ac:dyDescent="0.35">
      <c r="H24" s="2">
        <v>1</v>
      </c>
    </row>
    <row r="25" spans="8:8" x14ac:dyDescent="0.35">
      <c r="H25" s="2">
        <v>2</v>
      </c>
    </row>
    <row r="26" spans="8:8" x14ac:dyDescent="0.35">
      <c r="H26" s="2">
        <v>2</v>
      </c>
    </row>
  </sheetData>
  <mergeCells count="2">
    <mergeCell ref="K1:M1"/>
    <mergeCell ref="O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1928-C553-4241-9B05-BC03E58960A2}">
  <dimension ref="A1:S26"/>
  <sheetViews>
    <sheetView workbookViewId="0"/>
  </sheetViews>
  <sheetFormatPr defaultRowHeight="14.5" x14ac:dyDescent="0.35"/>
  <cols>
    <col min="1" max="1" width="2.90625" customWidth="1"/>
    <col min="2" max="4" width="7.1796875" customWidth="1"/>
    <col min="5" max="5" width="4" customWidth="1"/>
    <col min="6" max="6" width="6.453125" customWidth="1"/>
    <col min="7" max="7" width="5.6328125" customWidth="1"/>
    <col min="8" max="9" width="3.6328125" customWidth="1"/>
    <col min="10" max="10" width="5.6328125" customWidth="1"/>
  </cols>
  <sheetData>
    <row r="1" spans="1:19" x14ac:dyDescent="0.35">
      <c r="A1" s="24" t="s">
        <v>10</v>
      </c>
      <c r="B1" s="24">
        <v>1</v>
      </c>
      <c r="C1" s="24">
        <v>2</v>
      </c>
      <c r="D1" s="24">
        <v>3</v>
      </c>
      <c r="E1" s="24"/>
      <c r="F1" s="3" t="s">
        <v>11</v>
      </c>
      <c r="H1" s="2" t="s">
        <v>12</v>
      </c>
      <c r="I1" s="2" t="s">
        <v>12</v>
      </c>
      <c r="L1" s="35" t="s">
        <v>16</v>
      </c>
      <c r="M1" s="35"/>
      <c r="N1" s="35"/>
      <c r="P1" s="36" t="s">
        <v>17</v>
      </c>
      <c r="Q1" s="36"/>
      <c r="R1" s="36"/>
    </row>
    <row r="2" spans="1:19" x14ac:dyDescent="0.35">
      <c r="A2">
        <v>1</v>
      </c>
      <c r="B2" s="14">
        <v>0.3</v>
      </c>
      <c r="C2" s="14">
        <v>0.3</v>
      </c>
      <c r="D2" s="14">
        <v>0.4</v>
      </c>
      <c r="F2" s="15">
        <v>0.2</v>
      </c>
      <c r="H2" s="16">
        <v>1</v>
      </c>
      <c r="I2" s="16">
        <v>3</v>
      </c>
      <c r="L2" s="30" t="s">
        <v>20</v>
      </c>
      <c r="M2" s="31" t="s">
        <v>21</v>
      </c>
      <c r="N2" s="31" t="s">
        <v>22</v>
      </c>
      <c r="O2" s="32" t="s">
        <v>18</v>
      </c>
      <c r="P2" s="31" t="s">
        <v>23</v>
      </c>
      <c r="Q2" s="31" t="s">
        <v>24</v>
      </c>
      <c r="R2" s="31" t="s">
        <v>25</v>
      </c>
      <c r="S2" s="32" t="s">
        <v>19</v>
      </c>
    </row>
    <row r="3" spans="1:19" x14ac:dyDescent="0.35">
      <c r="A3">
        <v>2</v>
      </c>
      <c r="B3" s="14">
        <v>0.3</v>
      </c>
      <c r="C3" s="14">
        <v>0.4</v>
      </c>
      <c r="D3" s="14">
        <v>0.3</v>
      </c>
      <c r="F3" s="15">
        <v>0.3</v>
      </c>
      <c r="H3" s="16">
        <v>1</v>
      </c>
      <c r="I3" s="16">
        <v>1</v>
      </c>
      <c r="K3" t="str" cm="1">
        <f t="array" ref="K3:K5">TRANSPOSE(L2:N2)</f>
        <v>rainy</v>
      </c>
      <c r="L3" s="11" t="e" cm="1">
        <f t="array" aca="1" ref="L3" ca="1">HMM_BaumX(B2:D4,F2:F4,B7:D9,H2:I26,500)</f>
        <v>#NAME?</v>
      </c>
      <c r="M3" s="20"/>
      <c r="N3" s="20"/>
      <c r="O3" s="18"/>
      <c r="P3" s="20"/>
      <c r="Q3" s="20"/>
      <c r="R3" s="20"/>
      <c r="S3" s="18"/>
    </row>
    <row r="4" spans="1:19" x14ac:dyDescent="0.35">
      <c r="A4">
        <v>3</v>
      </c>
      <c r="B4" s="14">
        <v>0.1</v>
      </c>
      <c r="C4" s="14">
        <v>0.5</v>
      </c>
      <c r="D4" s="14">
        <v>0.4</v>
      </c>
      <c r="F4" s="15">
        <v>0.5</v>
      </c>
      <c r="H4" s="16">
        <v>2</v>
      </c>
      <c r="I4" s="16">
        <v>1</v>
      </c>
      <c r="K4" t="str">
        <v>cloudy</v>
      </c>
      <c r="L4" s="21"/>
      <c r="O4" s="17"/>
      <c r="S4" s="17"/>
    </row>
    <row r="5" spans="1:19" x14ac:dyDescent="0.35">
      <c r="H5" s="16">
        <v>1</v>
      </c>
      <c r="I5" s="16">
        <v>3</v>
      </c>
      <c r="K5" t="str">
        <v>sunny</v>
      </c>
      <c r="L5" s="26"/>
      <c r="M5" s="28"/>
      <c r="N5" s="28"/>
      <c r="O5" s="25"/>
      <c r="P5" s="28"/>
      <c r="Q5" s="28"/>
      <c r="R5" s="28"/>
      <c r="S5" s="25"/>
    </row>
    <row r="6" spans="1:19" x14ac:dyDescent="0.35">
      <c r="A6" s="24" t="s">
        <v>15</v>
      </c>
      <c r="B6" s="24">
        <v>1</v>
      </c>
      <c r="C6" s="24">
        <v>2</v>
      </c>
      <c r="D6" s="24">
        <v>3</v>
      </c>
      <c r="E6" s="24"/>
      <c r="F6" s="24"/>
      <c r="H6" s="16">
        <v>3</v>
      </c>
      <c r="I6" s="16">
        <v>2</v>
      </c>
    </row>
    <row r="7" spans="1:19" x14ac:dyDescent="0.35">
      <c r="A7">
        <v>1</v>
      </c>
      <c r="B7" s="14">
        <v>0.5</v>
      </c>
      <c r="C7" s="14">
        <v>0.2</v>
      </c>
      <c r="D7" s="14">
        <v>0.3</v>
      </c>
      <c r="F7" s="24"/>
      <c r="H7" s="16">
        <v>2</v>
      </c>
      <c r="I7" s="16">
        <v>2</v>
      </c>
      <c r="L7" s="30" t="s">
        <v>20</v>
      </c>
      <c r="M7" s="31" t="s">
        <v>21</v>
      </c>
      <c r="N7" s="31" t="s">
        <v>22</v>
      </c>
      <c r="O7" s="32" t="s">
        <v>18</v>
      </c>
      <c r="P7" s="31" t="s">
        <v>23</v>
      </c>
      <c r="Q7" s="31" t="s">
        <v>24</v>
      </c>
      <c r="R7" s="33" t="s">
        <v>25</v>
      </c>
    </row>
    <row r="8" spans="1:19" x14ac:dyDescent="0.35">
      <c r="A8">
        <v>2</v>
      </c>
      <c r="B8" s="14">
        <v>0.2</v>
      </c>
      <c r="C8" s="14">
        <v>0.6</v>
      </c>
      <c r="D8" s="14">
        <v>0.2</v>
      </c>
      <c r="F8" s="24"/>
      <c r="H8" s="16">
        <v>3</v>
      </c>
      <c r="I8" s="16">
        <v>2</v>
      </c>
      <c r="K8" t="str" cm="1">
        <f t="array" ref="K8:K10">TRANSPOSE(L7:N7)</f>
        <v>rainy</v>
      </c>
      <c r="L8" s="11" t="e">
        <f ca="1">IF(L3&lt;=$S$4,0,L3)</f>
        <v>#NAME?</v>
      </c>
      <c r="M8" s="20">
        <f t="shared" ref="M8:R8" si="0">IF(M3&lt;=$S$4,0,M3)</f>
        <v>0</v>
      </c>
      <c r="N8" s="20">
        <f t="shared" si="0"/>
        <v>0</v>
      </c>
      <c r="O8" s="18">
        <f t="shared" si="0"/>
        <v>0</v>
      </c>
      <c r="P8" s="20">
        <f t="shared" si="0"/>
        <v>0</v>
      </c>
      <c r="Q8" s="20">
        <f t="shared" si="0"/>
        <v>0</v>
      </c>
      <c r="R8" s="19">
        <f t="shared" si="0"/>
        <v>0</v>
      </c>
    </row>
    <row r="9" spans="1:19" x14ac:dyDescent="0.35">
      <c r="A9">
        <v>3</v>
      </c>
      <c r="B9" s="14">
        <v>0.2</v>
      </c>
      <c r="C9" s="14">
        <v>0.5</v>
      </c>
      <c r="D9" s="14">
        <v>0.3</v>
      </c>
      <c r="F9" s="24"/>
      <c r="H9" s="16">
        <v>1</v>
      </c>
      <c r="I9" s="16">
        <v>3</v>
      </c>
      <c r="K9" t="str">
        <v>cloudy</v>
      </c>
      <c r="L9" s="21">
        <f t="shared" ref="L9:R10" si="1">IF(L4&lt;=$S$4,0,L4)</f>
        <v>0</v>
      </c>
      <c r="M9">
        <f t="shared" si="1"/>
        <v>0</v>
      </c>
      <c r="N9">
        <f t="shared" si="1"/>
        <v>0</v>
      </c>
      <c r="O9" s="17">
        <f t="shared" si="1"/>
        <v>0</v>
      </c>
      <c r="P9">
        <f t="shared" si="1"/>
        <v>0</v>
      </c>
      <c r="Q9">
        <f t="shared" si="1"/>
        <v>0</v>
      </c>
      <c r="R9" s="22">
        <f t="shared" si="1"/>
        <v>0</v>
      </c>
    </row>
    <row r="10" spans="1:19" x14ac:dyDescent="0.35">
      <c r="H10" s="16">
        <v>2</v>
      </c>
      <c r="I10" s="16">
        <v>2</v>
      </c>
      <c r="K10" t="str">
        <v>sunny</v>
      </c>
      <c r="L10" s="26">
        <f t="shared" si="1"/>
        <v>0</v>
      </c>
      <c r="M10" s="28">
        <f t="shared" si="1"/>
        <v>0</v>
      </c>
      <c r="N10" s="28">
        <f t="shared" si="1"/>
        <v>0</v>
      </c>
      <c r="O10" s="25">
        <f t="shared" si="1"/>
        <v>0</v>
      </c>
      <c r="P10" s="28">
        <v>0</v>
      </c>
      <c r="Q10" s="28">
        <f t="shared" si="1"/>
        <v>0</v>
      </c>
      <c r="R10" s="27">
        <f t="shared" si="1"/>
        <v>0</v>
      </c>
    </row>
    <row r="11" spans="1:19" x14ac:dyDescent="0.35">
      <c r="F11" s="24"/>
      <c r="H11" s="16">
        <v>2</v>
      </c>
      <c r="I11" s="16">
        <v>2</v>
      </c>
    </row>
    <row r="12" spans="1:19" x14ac:dyDescent="0.35">
      <c r="B12" s="34" t="s">
        <v>26</v>
      </c>
      <c r="H12" s="16">
        <v>2</v>
      </c>
      <c r="I12" s="16">
        <v>2</v>
      </c>
      <c r="L12" t="e" cm="1">
        <f t="array" aca="1" ref="L12" ca="1">FTEXT(L3)</f>
        <v>#NAME?</v>
      </c>
    </row>
    <row r="13" spans="1:19" x14ac:dyDescent="0.35">
      <c r="H13" s="16">
        <v>1</v>
      </c>
      <c r="I13" s="16">
        <v>3</v>
      </c>
    </row>
    <row r="14" spans="1:19" x14ac:dyDescent="0.35">
      <c r="H14" s="16">
        <v>1</v>
      </c>
      <c r="I14" s="16">
        <v>2</v>
      </c>
      <c r="L14" s="30" t="s">
        <v>20</v>
      </c>
      <c r="M14" s="31" t="s">
        <v>21</v>
      </c>
      <c r="N14" s="31" t="s">
        <v>22</v>
      </c>
      <c r="O14" s="32" t="s">
        <v>18</v>
      </c>
      <c r="P14" s="31" t="s">
        <v>23</v>
      </c>
      <c r="Q14" s="31" t="s">
        <v>24</v>
      </c>
      <c r="R14" s="33" t="s">
        <v>25</v>
      </c>
    </row>
    <row r="15" spans="1:19" x14ac:dyDescent="0.35">
      <c r="H15" s="16">
        <v>2</v>
      </c>
      <c r="I15" s="16">
        <v>1</v>
      </c>
      <c r="K15" t="str" cm="1">
        <f t="array" ref="K15:K17">TRANSPOSE(L14:N14)</f>
        <v>rainy</v>
      </c>
      <c r="L15" s="21" t="e" cm="1">
        <f t="array" aca="1" ref="L15" ca="1">HMM_Params(H2:H26,I2:I26)</f>
        <v>#NAME?</v>
      </c>
      <c r="O15" s="18"/>
      <c r="R15" s="22"/>
    </row>
    <row r="16" spans="1:19" x14ac:dyDescent="0.35">
      <c r="H16" s="16">
        <v>3</v>
      </c>
      <c r="I16" s="16">
        <v>2</v>
      </c>
      <c r="K16" t="str">
        <v>cloudy</v>
      </c>
      <c r="L16" s="21"/>
      <c r="O16" s="17"/>
      <c r="R16" s="22"/>
    </row>
    <row r="17" spans="8:18" x14ac:dyDescent="0.35">
      <c r="H17" s="16">
        <v>3</v>
      </c>
      <c r="I17" s="16">
        <v>2</v>
      </c>
      <c r="K17" t="str">
        <v>sunny</v>
      </c>
      <c r="L17" s="26"/>
      <c r="M17" s="28"/>
      <c r="N17" s="28"/>
      <c r="O17" s="25"/>
      <c r="P17" s="28"/>
      <c r="Q17" s="28"/>
      <c r="R17" s="27"/>
    </row>
    <row r="18" spans="8:18" x14ac:dyDescent="0.35">
      <c r="H18" s="16">
        <v>2</v>
      </c>
      <c r="I18" s="16">
        <v>2</v>
      </c>
    </row>
    <row r="19" spans="8:18" x14ac:dyDescent="0.35">
      <c r="H19" s="16">
        <v>2</v>
      </c>
      <c r="I19" s="16">
        <v>1</v>
      </c>
    </row>
    <row r="20" spans="8:18" x14ac:dyDescent="0.35">
      <c r="H20" s="16">
        <v>2</v>
      </c>
      <c r="I20" s="16">
        <v>2</v>
      </c>
    </row>
    <row r="21" spans="8:18" x14ac:dyDescent="0.35">
      <c r="H21" s="16">
        <v>2</v>
      </c>
      <c r="I21" s="16">
        <v>1</v>
      </c>
    </row>
    <row r="22" spans="8:18" x14ac:dyDescent="0.35">
      <c r="H22" s="16">
        <v>3</v>
      </c>
      <c r="I22" s="16">
        <v>3</v>
      </c>
    </row>
    <row r="23" spans="8:18" x14ac:dyDescent="0.35">
      <c r="H23" s="16">
        <v>2</v>
      </c>
      <c r="I23" s="16">
        <v>1</v>
      </c>
    </row>
    <row r="24" spans="8:18" x14ac:dyDescent="0.35">
      <c r="H24" s="16">
        <v>1</v>
      </c>
      <c r="I24" s="16">
        <v>1</v>
      </c>
    </row>
    <row r="25" spans="8:18" x14ac:dyDescent="0.35">
      <c r="H25" s="16">
        <v>1</v>
      </c>
      <c r="I25" s="16">
        <v>2</v>
      </c>
    </row>
    <row r="26" spans="8:18" x14ac:dyDescent="0.35">
      <c r="H26" s="16">
        <v>1</v>
      </c>
      <c r="I26" s="16">
        <v>3</v>
      </c>
    </row>
  </sheetData>
  <mergeCells count="2">
    <mergeCell ref="L1:N1"/>
    <mergeCell ref="P1:R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C234-473C-4D24-939F-3C74F99FA50B}">
  <dimension ref="A1:U12"/>
  <sheetViews>
    <sheetView workbookViewId="0"/>
  </sheetViews>
  <sheetFormatPr defaultRowHeight="14.5" x14ac:dyDescent="0.35"/>
  <cols>
    <col min="1" max="1" width="2.90625" style="2" customWidth="1"/>
    <col min="2" max="4" width="7.1796875" customWidth="1"/>
    <col min="5" max="8" width="6.453125" customWidth="1"/>
    <col min="9" max="10" width="5.6328125" customWidth="1"/>
    <col min="11" max="21" width="3.6328125" customWidth="1"/>
  </cols>
  <sheetData>
    <row r="1" spans="1:21" x14ac:dyDescent="0.35">
      <c r="A1" s="2" t="s">
        <v>10</v>
      </c>
      <c r="B1" s="24">
        <v>1</v>
      </c>
      <c r="C1" s="24">
        <v>2</v>
      </c>
      <c r="D1" s="24">
        <v>3</v>
      </c>
      <c r="E1" s="3" t="s">
        <v>11</v>
      </c>
      <c r="F1" s="24">
        <v>1</v>
      </c>
      <c r="G1" s="24">
        <v>2</v>
      </c>
      <c r="H1" s="24">
        <v>3</v>
      </c>
      <c r="K1" s="35" t="s">
        <v>27</v>
      </c>
      <c r="L1" s="35"/>
      <c r="M1" s="35"/>
      <c r="N1" s="35"/>
      <c r="O1" s="35"/>
      <c r="P1" s="35"/>
      <c r="Q1" s="35"/>
      <c r="R1" s="35"/>
      <c r="S1" s="35"/>
      <c r="T1" s="35"/>
      <c r="U1" s="2"/>
    </row>
    <row r="2" spans="1:21" x14ac:dyDescent="0.35">
      <c r="A2" s="2">
        <v>1</v>
      </c>
      <c r="B2" s="14">
        <v>0.3</v>
      </c>
      <c r="C2" s="14">
        <v>0.3</v>
      </c>
      <c r="D2" s="14">
        <v>0.4</v>
      </c>
      <c r="E2" s="15">
        <v>0.2</v>
      </c>
      <c r="F2" s="14">
        <v>0.5</v>
      </c>
      <c r="G2" s="14">
        <v>0.2</v>
      </c>
      <c r="H2" s="14">
        <v>0.3</v>
      </c>
      <c r="K2" s="16">
        <v>3</v>
      </c>
      <c r="L2" s="16">
        <v>1</v>
      </c>
      <c r="M2" s="16">
        <v>2</v>
      </c>
      <c r="N2" s="16">
        <v>2</v>
      </c>
      <c r="O2" s="16">
        <v>3</v>
      </c>
      <c r="P2" s="16">
        <v>1</v>
      </c>
      <c r="Q2" s="16">
        <v>2</v>
      </c>
      <c r="R2" s="16">
        <v>2</v>
      </c>
      <c r="S2" s="16">
        <v>1</v>
      </c>
      <c r="T2" s="16">
        <v>2</v>
      </c>
      <c r="U2" s="2"/>
    </row>
    <row r="3" spans="1:21" x14ac:dyDescent="0.35">
      <c r="A3" s="2">
        <v>2</v>
      </c>
      <c r="B3" s="14">
        <v>0.3</v>
      </c>
      <c r="C3" s="14">
        <v>0.4</v>
      </c>
      <c r="D3" s="14">
        <v>0.3</v>
      </c>
      <c r="E3" s="15">
        <v>0.3</v>
      </c>
      <c r="F3" s="14">
        <v>0.2</v>
      </c>
      <c r="G3" s="14">
        <v>0.6</v>
      </c>
      <c r="H3" s="14">
        <v>0.2</v>
      </c>
      <c r="K3" s="16">
        <v>1</v>
      </c>
      <c r="L3" s="16">
        <v>1</v>
      </c>
      <c r="M3" s="16">
        <v>2</v>
      </c>
      <c r="N3" s="16">
        <v>2</v>
      </c>
      <c r="O3" s="16">
        <v>3</v>
      </c>
      <c r="P3" s="16">
        <v>1</v>
      </c>
      <c r="Q3" s="16">
        <v>2</v>
      </c>
      <c r="R3" s="16">
        <v>3</v>
      </c>
      <c r="S3" s="16">
        <v>3</v>
      </c>
      <c r="T3" s="16">
        <v>1</v>
      </c>
      <c r="U3" s="2"/>
    </row>
    <row r="4" spans="1:21" x14ac:dyDescent="0.35">
      <c r="A4" s="2">
        <v>3</v>
      </c>
      <c r="B4" s="14">
        <v>0.1</v>
      </c>
      <c r="C4" s="14">
        <v>0.5</v>
      </c>
      <c r="D4" s="14">
        <v>0.4</v>
      </c>
      <c r="E4" s="15">
        <v>0.5</v>
      </c>
      <c r="F4" s="14">
        <v>0.2</v>
      </c>
      <c r="G4" s="14">
        <v>0.5</v>
      </c>
      <c r="H4" s="14">
        <v>0.3</v>
      </c>
      <c r="K4" s="16">
        <v>1</v>
      </c>
      <c r="L4" s="16">
        <v>3</v>
      </c>
      <c r="M4" s="16">
        <v>3</v>
      </c>
      <c r="N4" s="16">
        <v>3</v>
      </c>
      <c r="O4" s="16">
        <v>3</v>
      </c>
      <c r="P4" s="16">
        <v>1</v>
      </c>
      <c r="Q4" s="16">
        <v>1</v>
      </c>
      <c r="R4" s="16">
        <v>1</v>
      </c>
      <c r="S4" s="16">
        <v>3</v>
      </c>
      <c r="T4" s="16">
        <v>1</v>
      </c>
      <c r="U4" s="2"/>
    </row>
    <row r="5" spans="1:21" x14ac:dyDescent="0.35">
      <c r="K5" s="16">
        <v>3</v>
      </c>
      <c r="L5" s="16">
        <v>2</v>
      </c>
      <c r="M5" s="16">
        <v>1</v>
      </c>
      <c r="N5" s="16">
        <v>1</v>
      </c>
      <c r="O5" s="16">
        <v>1</v>
      </c>
      <c r="P5" s="16">
        <v>2</v>
      </c>
      <c r="Q5" s="16">
        <v>1</v>
      </c>
      <c r="R5" s="16">
        <v>1</v>
      </c>
      <c r="S5" s="16">
        <v>1</v>
      </c>
      <c r="T5" s="16">
        <v>1</v>
      </c>
      <c r="U5" s="2"/>
    </row>
    <row r="6" spans="1:21" x14ac:dyDescent="0.35">
      <c r="K6" s="16">
        <v>1</v>
      </c>
      <c r="L6" s="16">
        <v>2</v>
      </c>
      <c r="M6" s="16">
        <v>1</v>
      </c>
      <c r="N6" s="16">
        <v>3</v>
      </c>
      <c r="O6" s="16">
        <v>1</v>
      </c>
      <c r="P6" s="16">
        <v>1</v>
      </c>
      <c r="Q6" s="16">
        <v>2</v>
      </c>
      <c r="R6" s="16">
        <v>2</v>
      </c>
      <c r="S6" s="16">
        <v>2</v>
      </c>
      <c r="T6" s="16">
        <v>1</v>
      </c>
      <c r="U6" s="2"/>
    </row>
    <row r="7" spans="1:21" x14ac:dyDescent="0.35">
      <c r="A7" s="2" t="s">
        <v>10</v>
      </c>
      <c r="B7" s="24">
        <v>1</v>
      </c>
      <c r="C7" s="24">
        <v>2</v>
      </c>
      <c r="D7" s="24">
        <v>3</v>
      </c>
      <c r="E7" s="3" t="s">
        <v>11</v>
      </c>
      <c r="F7" s="24">
        <v>1</v>
      </c>
      <c r="G7" s="24">
        <v>2</v>
      </c>
      <c r="H7" s="24">
        <v>3</v>
      </c>
      <c r="K7" s="16">
        <v>2</v>
      </c>
      <c r="L7" s="16">
        <v>1</v>
      </c>
      <c r="M7" s="16">
        <v>2</v>
      </c>
      <c r="N7" s="16">
        <v>2</v>
      </c>
      <c r="O7" s="16">
        <v>2</v>
      </c>
      <c r="P7" s="16">
        <v>2</v>
      </c>
      <c r="Q7" s="16">
        <v>2</v>
      </c>
      <c r="R7" s="16">
        <v>3</v>
      </c>
      <c r="S7" s="16">
        <v>3</v>
      </c>
      <c r="T7" s="16">
        <v>1</v>
      </c>
      <c r="U7" s="2"/>
    </row>
    <row r="8" spans="1:21" x14ac:dyDescent="0.35">
      <c r="A8" s="2">
        <v>1</v>
      </c>
      <c r="B8" s="14" t="e" cm="1">
        <f t="array" aca="1" ref="B8" ca="1">HMM_BaumX(B2:D4,E2:E4,F2:H4,K2:T11,1000)</f>
        <v>#NAME?</v>
      </c>
      <c r="C8" s="14"/>
      <c r="D8" s="14"/>
      <c r="E8" s="15"/>
      <c r="F8" s="14"/>
      <c r="G8" s="14"/>
      <c r="H8" s="14"/>
      <c r="K8" s="16">
        <v>1</v>
      </c>
      <c r="L8" s="16">
        <v>3</v>
      </c>
      <c r="M8" s="16">
        <v>3</v>
      </c>
      <c r="N8" s="16">
        <v>2</v>
      </c>
      <c r="O8" s="16">
        <v>1</v>
      </c>
      <c r="P8" s="16">
        <v>3</v>
      </c>
      <c r="Q8" s="16">
        <v>3</v>
      </c>
      <c r="R8" s="16">
        <v>2</v>
      </c>
      <c r="S8" s="16">
        <v>2</v>
      </c>
      <c r="T8" s="16">
        <v>2</v>
      </c>
      <c r="U8" s="2"/>
    </row>
    <row r="9" spans="1:21" x14ac:dyDescent="0.35">
      <c r="A9" s="2">
        <v>2</v>
      </c>
      <c r="B9" s="14"/>
      <c r="C9" s="14"/>
      <c r="D9" s="14"/>
      <c r="E9" s="15"/>
      <c r="F9" s="14"/>
      <c r="G9" s="14"/>
      <c r="H9" s="14"/>
      <c r="K9" s="16">
        <v>2</v>
      </c>
      <c r="L9" s="16">
        <v>1</v>
      </c>
      <c r="M9" s="16">
        <v>3</v>
      </c>
      <c r="N9" s="16">
        <v>3</v>
      </c>
      <c r="O9" s="16">
        <v>2</v>
      </c>
      <c r="P9" s="16">
        <v>1</v>
      </c>
      <c r="Q9" s="16">
        <v>3</v>
      </c>
      <c r="R9" s="16">
        <v>2</v>
      </c>
      <c r="S9" s="16">
        <v>3</v>
      </c>
      <c r="T9" s="16">
        <v>2</v>
      </c>
      <c r="U9" s="2"/>
    </row>
    <row r="10" spans="1:21" x14ac:dyDescent="0.35">
      <c r="A10" s="2">
        <v>3</v>
      </c>
      <c r="B10" s="14"/>
      <c r="C10" s="14"/>
      <c r="D10" s="14"/>
      <c r="E10" s="15"/>
      <c r="F10" s="14"/>
      <c r="G10" s="14"/>
      <c r="H10" s="14"/>
      <c r="K10" s="16">
        <v>1</v>
      </c>
      <c r="L10" s="16">
        <v>1</v>
      </c>
      <c r="M10" s="16">
        <v>2</v>
      </c>
      <c r="N10" s="16">
        <v>2</v>
      </c>
      <c r="O10" s="16">
        <v>2</v>
      </c>
      <c r="P10" s="16">
        <v>1</v>
      </c>
      <c r="Q10" s="16">
        <v>1</v>
      </c>
      <c r="R10" s="16">
        <v>1</v>
      </c>
      <c r="S10" s="16">
        <v>1</v>
      </c>
      <c r="T10" s="16">
        <v>3</v>
      </c>
      <c r="U10" s="2"/>
    </row>
    <row r="11" spans="1:21" x14ac:dyDescent="0.35">
      <c r="K11" s="16">
        <v>2</v>
      </c>
      <c r="L11" s="16">
        <v>1</v>
      </c>
      <c r="M11" s="16">
        <v>2</v>
      </c>
      <c r="N11" s="16">
        <v>1</v>
      </c>
      <c r="O11" s="16">
        <v>2</v>
      </c>
      <c r="P11" s="16">
        <v>1</v>
      </c>
      <c r="Q11" s="16">
        <v>1</v>
      </c>
      <c r="R11" s="16">
        <v>3</v>
      </c>
      <c r="S11" s="16">
        <v>3</v>
      </c>
      <c r="T11" s="16">
        <v>1</v>
      </c>
      <c r="U11" s="2"/>
    </row>
    <row r="12" spans="1:21" x14ac:dyDescent="0.35"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</sheetData>
  <mergeCells count="1">
    <mergeCell ref="K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</vt:lpstr>
      <vt:lpstr>Baum</vt:lpstr>
      <vt:lpstr>Baum 1</vt:lpstr>
      <vt:lpstr>Baum 2</vt:lpstr>
      <vt:lpstr>Baum 3</vt:lpstr>
      <vt:lpstr>Baum 4</vt:lpstr>
      <vt:lpstr>Baum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2026-08-06T08:42:29Z</dcterms:created>
  <dcterms:modified xsi:type="dcterms:W3CDTF">2026-08-06T08:49:14Z</dcterms:modified>
</cp:coreProperties>
</file>