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A2AC8FD7-E98B-4619-9197-DB99F0D0BC7D}" xr6:coauthVersionLast="47" xr6:coauthVersionMax="47" xr10:uidLastSave="{21B79F23-A450-4DA4-B66C-A77830002318}"/>
  <bookViews>
    <workbookView xWindow="-110" yWindow="-110" windowWidth="19420" windowHeight="10300" xr2:uid="{53D3A79F-6F99-4AAB-80CC-1C1975070D9B}"/>
  </bookViews>
  <sheets>
    <sheet name="Title" sheetId="2" r:id="rId1"/>
    <sheet name="Slopes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4" i="1" l="1"/>
  <c r="S23" i="1"/>
  <c r="S22" i="1"/>
  <c r="M21" i="1" a="1"/>
  <c r="A15" i="1" a="1"/>
  <c r="L22" i="1" a="1"/>
  <c r="L24" i="1" s="1"/>
  <c r="I21" i="1"/>
  <c r="I20" i="1"/>
  <c r="I19" i="1"/>
  <c r="N18" i="1"/>
  <c r="I18" i="1"/>
  <c r="I17" i="1"/>
  <c r="M16" i="1"/>
  <c r="I16" i="1"/>
  <c r="I15" i="1"/>
  <c r="I14" i="1"/>
  <c r="I13" i="1"/>
  <c r="M12" i="1"/>
  <c r="M18" i="1" s="1"/>
  <c r="I12" i="1"/>
  <c r="I11" i="1"/>
  <c r="I10" i="1"/>
  <c r="I9" i="1"/>
  <c r="I8" i="1"/>
  <c r="I7" i="1"/>
  <c r="I6" i="1"/>
  <c r="I5" i="1"/>
  <c r="N24" i="1" l="1"/>
  <c r="M24" i="1"/>
  <c r="N23" i="1"/>
  <c r="M23" i="1"/>
  <c r="N22" i="1"/>
  <c r="M22" i="1"/>
  <c r="N21" i="1"/>
  <c r="M21" i="1"/>
  <c r="N16" i="1" s="1"/>
  <c r="A15" i="1"/>
  <c r="M17" i="1"/>
  <c r="L22" i="1"/>
  <c r="L23" i="1"/>
  <c r="R24" i="1" l="1"/>
  <c r="Q24" i="1"/>
  <c r="O24" i="1"/>
  <c r="P24" i="1" s="1"/>
  <c r="Q22" i="1"/>
  <c r="O22" i="1"/>
  <c r="P22" i="1" s="1"/>
  <c r="R22" i="1"/>
  <c r="Q23" i="1"/>
  <c r="R23" i="1"/>
  <c r="O23" i="1"/>
  <c r="P23" i="1" s="1"/>
  <c r="R21" i="1"/>
  <c r="Q21" i="1"/>
  <c r="O21" i="1"/>
  <c r="P21" i="1" s="1"/>
  <c r="O16" i="1" l="1"/>
  <c r="M9" i="1"/>
  <c r="N17" i="1"/>
  <c r="P10" i="1" l="1"/>
  <c r="O17" i="1"/>
  <c r="M11" i="1" s="1"/>
  <c r="P8" i="1"/>
  <c r="P9" i="1" s="1"/>
  <c r="M10" i="1"/>
  <c r="M8" i="1"/>
  <c r="P16" i="1" l="1"/>
  <c r="Q16" i="1" s="1"/>
  <c r="R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<sst xmlns="http://schemas.openxmlformats.org/spreadsheetml/2006/main" count="44" uniqueCount="41">
  <si>
    <t>Testing two slopes</t>
  </si>
  <si>
    <t>Men</t>
  </si>
  <si>
    <t>Women</t>
  </si>
  <si>
    <t>Cig</t>
  </si>
  <si>
    <t>Life Exp</t>
  </si>
  <si>
    <t>x</t>
  </si>
  <si>
    <t>g</t>
  </si>
  <si>
    <t>xg</t>
  </si>
  <si>
    <t>y</t>
  </si>
  <si>
    <t>Regression Analysis</t>
  </si>
  <si>
    <t>OVERALL FIT</t>
  </si>
  <si>
    <t>Multiple R</t>
  </si>
  <si>
    <t>AIC</t>
  </si>
  <si>
    <t>R Square</t>
  </si>
  <si>
    <t>AICc</t>
  </si>
  <si>
    <t>Adjusted R Square</t>
  </si>
  <si>
    <t>SBC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</si>
  <si>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</si>
  <si>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</si>
  <si>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</si>
  <si>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</si>
  <si>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</si>
  <si>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</si>
  <si>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</si>
  <si>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</si>
  <si>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</si>
  <si>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</si>
  <si>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</si>
  <si>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</si>
  <si>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</si>
  <si>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</si>
  <si>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</si>
  <si>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</si>
  <si>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</si>
  <si>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</si>
  <si>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</si>
  <si>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</si>
  <si>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Real Statistics Using Excel</t>
  </si>
  <si>
    <t>Updated</t>
  </si>
  <si>
    <t>Copyright © 2013 - 2025 Charles Zaiontz</t>
  </si>
  <si>
    <t>Comparing slopes and intercepts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</si>
</sst>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1111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7" xfId="0" applyFont="1" applyBorder="1" applyAlignment="1">
      <alignment horizontal="center"/>
    </xf>
    <xf numFmtId="15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Charles/Documents/A%20Real%20Statistics%202019/Spreadsheets/Rel%206.2%20testing%202.xlsx" TargetMode="External"/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9370-7364-48C6-A39E-8D4350C881C8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37</v>
      </c>
    </row>
    <row r="2" spans="1:2" x14ac:dyDescent="0.35">
      <c r="A2" t="s">
        <v>40</v>
      </c>
    </row>
    <row r="4" spans="1:2" x14ac:dyDescent="0.35">
      <c r="A4" t="s">
        <v>38</v>
      </c>
      <c r="B4" s="15">
        <v>45947</v>
      </c>
    </row>
    <row r="6" spans="1:2" x14ac:dyDescent="0.35">
      <c r="A6" s="16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94A5-70D4-4081-97BC-B8E1D330CACB}">
  <sheetPr codeName="Sheet2"/>
  <dimension ref="A1:S33"/>
  <sheetViews>
    <sheetView workbookViewId="0"/>
  </sheetViews>
  <sheetFormatPr defaultRowHeight="14.5" x14ac:dyDescent="0.35"/>
  <cols>
    <col min="3" max="3" width="4.1796875" customWidth="1"/>
    <col min="6" max="6" width="5.1796875" customWidth="1"/>
    <col min="7" max="10" width="5.7265625" customWidth="1"/>
    <col min="11" max="11" width="5.90625" customWidth="1"/>
    <col min="12" max="12" width="15.90625" customWidth="1"/>
  </cols>
  <sheetData>
    <row r="1" spans="1:18" x14ac:dyDescent="0.35">
      <c r="A1" s="1" t="s">
        <v>0</v>
      </c>
      <c r="B1" s="1"/>
    </row>
    <row r="2" spans="1:18" x14ac:dyDescent="0.35">
      <c r="A2" s="1"/>
      <c r="B2" s="1"/>
    </row>
    <row r="3" spans="1:18" x14ac:dyDescent="0.35">
      <c r="A3" s="17" t="s">
        <v>1</v>
      </c>
      <c r="B3" s="17"/>
      <c r="D3" s="17" t="s">
        <v>2</v>
      </c>
      <c r="E3" s="17"/>
      <c r="F3" s="2"/>
    </row>
    <row r="4" spans="1:18" x14ac:dyDescent="0.35">
      <c r="A4" s="3" t="s">
        <v>3</v>
      </c>
      <c r="B4" s="3" t="s">
        <v>4</v>
      </c>
      <c r="D4" s="3" t="s">
        <v>3</v>
      </c>
      <c r="E4" s="3" t="s">
        <v>4</v>
      </c>
      <c r="F4" s="2"/>
      <c r="G4" s="4" t="s">
        <v>5</v>
      </c>
      <c r="H4" s="4" t="s">
        <v>6</v>
      </c>
      <c r="I4" s="4" t="s">
        <v>7</v>
      </c>
      <c r="J4" s="4" t="s">
        <v>8</v>
      </c>
    </row>
    <row r="5" spans="1:18" x14ac:dyDescent="0.35">
      <c r="A5" s="5">
        <v>5</v>
      </c>
      <c r="B5" s="5">
        <v>80</v>
      </c>
      <c r="D5" s="5">
        <v>22</v>
      </c>
      <c r="E5" s="5">
        <v>88</v>
      </c>
      <c r="F5" s="5"/>
      <c r="G5" s="5">
        <v>5</v>
      </c>
      <c r="H5" s="5">
        <v>0</v>
      </c>
      <c r="I5" s="5">
        <f>G5*H5</f>
        <v>0</v>
      </c>
      <c r="J5" s="5">
        <v>80</v>
      </c>
      <c r="L5" t="s">
        <v>9</v>
      </c>
    </row>
    <row r="6" spans="1:18" x14ac:dyDescent="0.35">
      <c r="A6" s="5">
        <v>23</v>
      </c>
      <c r="B6" s="5">
        <v>78</v>
      </c>
      <c r="D6" s="5">
        <v>7</v>
      </c>
      <c r="E6" s="5">
        <v>95</v>
      </c>
      <c r="F6" s="5"/>
      <c r="G6" s="5">
        <v>23</v>
      </c>
      <c r="H6" s="5">
        <v>0</v>
      </c>
      <c r="I6" s="5">
        <f t="shared" ref="I6:I21" si="0">G6*H6</f>
        <v>0</v>
      </c>
      <c r="J6" s="5">
        <v>78</v>
      </c>
    </row>
    <row r="7" spans="1:18" ht="15" thickBot="1" x14ac:dyDescent="0.4">
      <c r="A7" s="5">
        <v>25</v>
      </c>
      <c r="B7" s="5">
        <v>60</v>
      </c>
      <c r="D7" s="5">
        <v>20</v>
      </c>
      <c r="E7" s="5">
        <v>86</v>
      </c>
      <c r="F7" s="5"/>
      <c r="G7" s="5">
        <v>25</v>
      </c>
      <c r="H7" s="5">
        <v>0</v>
      </c>
      <c r="I7" s="5">
        <f t="shared" si="0"/>
        <v>0</v>
      </c>
      <c r="J7" s="5">
        <v>60</v>
      </c>
      <c r="L7" s="6" t="s">
        <v>10</v>
      </c>
      <c r="M7" s="6"/>
      <c r="O7" s="6"/>
      <c r="P7" s="6"/>
    </row>
    <row r="8" spans="1:18" ht="15" thickTop="1" x14ac:dyDescent="0.35">
      <c r="A8" s="5">
        <v>48</v>
      </c>
      <c r="B8" s="5">
        <v>53</v>
      </c>
      <c r="D8" s="5">
        <v>23</v>
      </c>
      <c r="E8" s="5">
        <v>60</v>
      </c>
      <c r="F8" s="5"/>
      <c r="G8" s="5">
        <v>48</v>
      </c>
      <c r="H8" s="5">
        <v>0</v>
      </c>
      <c r="I8" s="5">
        <f t="shared" si="0"/>
        <v>0</v>
      </c>
      <c r="J8" s="5">
        <v>53</v>
      </c>
      <c r="L8" t="s">
        <v>11</v>
      </c>
      <c r="M8" t="e">
        <f ca="1">SQRT(M9)</f>
        <v>#NAME?</v>
      </c>
      <c r="O8" t="s">
        <v>12</v>
      </c>
      <c r="P8" t="e">
        <f ca="1">M12*LN(N17/M12)+2*(M16+1)</f>
        <v>#NAME?</v>
      </c>
    </row>
    <row r="9" spans="1:18" x14ac:dyDescent="0.35">
      <c r="A9" s="5">
        <v>17</v>
      </c>
      <c r="B9" s="5">
        <v>85</v>
      </c>
      <c r="D9" s="5">
        <v>15</v>
      </c>
      <c r="E9" s="5">
        <v>82</v>
      </c>
      <c r="F9" s="5"/>
      <c r="G9" s="5">
        <v>17</v>
      </c>
      <c r="H9" s="5">
        <v>0</v>
      </c>
      <c r="I9" s="5">
        <f t="shared" si="0"/>
        <v>0</v>
      </c>
      <c r="J9" s="5">
        <v>85</v>
      </c>
      <c r="L9" t="s">
        <v>13</v>
      </c>
      <c r="M9" t="e">
        <f ca="1">N16/N18</f>
        <v>#NAME?</v>
      </c>
      <c r="O9" t="s">
        <v>14</v>
      </c>
      <c r="P9" t="e">
        <f ca="1">P8+2*(M16+2)*(M16+3)/(M12-M16-3)</f>
        <v>#NAME?</v>
      </c>
    </row>
    <row r="10" spans="1:18" x14ac:dyDescent="0.35">
      <c r="A10" s="5">
        <v>8</v>
      </c>
      <c r="B10" s="5">
        <v>84</v>
      </c>
      <c r="D10" s="5">
        <v>34</v>
      </c>
      <c r="E10" s="5">
        <v>75</v>
      </c>
      <c r="F10" s="5"/>
      <c r="G10" s="5">
        <v>8</v>
      </c>
      <c r="H10" s="5">
        <v>0</v>
      </c>
      <c r="I10" s="5">
        <f t="shared" si="0"/>
        <v>0</v>
      </c>
      <c r="J10" s="5">
        <v>84</v>
      </c>
      <c r="L10" t="s">
        <v>15</v>
      </c>
      <c r="M10" t="e">
        <f ca="1">1-(1-M9)*(M12-1)/(M12-M16-1)</f>
        <v>#NAME?</v>
      </c>
      <c r="O10" s="7" t="s">
        <v>16</v>
      </c>
      <c r="P10" s="7" t="e">
        <f ca="1">M12*LN(N17/M12)+(M16+1)*LN(M12)</f>
        <v>#NAME?</v>
      </c>
    </row>
    <row r="11" spans="1:18" x14ac:dyDescent="0.35">
      <c r="A11" s="5">
        <v>4</v>
      </c>
      <c r="B11" s="5">
        <v>73</v>
      </c>
      <c r="D11" s="5">
        <v>4</v>
      </c>
      <c r="E11" s="5">
        <v>80</v>
      </c>
      <c r="F11" s="5"/>
      <c r="G11" s="5">
        <v>4</v>
      </c>
      <c r="H11" s="5">
        <v>0</v>
      </c>
      <c r="I11" s="5">
        <f t="shared" si="0"/>
        <v>0</v>
      </c>
      <c r="J11" s="5">
        <v>73</v>
      </c>
      <c r="L11" t="s">
        <v>17</v>
      </c>
      <c r="M11" t="e">
        <f ca="1">SQRT(O17)</f>
        <v>#NAME?</v>
      </c>
    </row>
    <row r="12" spans="1:18" x14ac:dyDescent="0.35">
      <c r="A12" s="8">
        <v>26</v>
      </c>
      <c r="B12" s="8">
        <v>79</v>
      </c>
      <c r="D12" s="5">
        <v>40</v>
      </c>
      <c r="E12" s="5">
        <v>68</v>
      </c>
      <c r="F12" s="5"/>
      <c r="G12" s="5">
        <v>26</v>
      </c>
      <c r="H12" s="5">
        <v>0</v>
      </c>
      <c r="I12" s="5">
        <f t="shared" si="0"/>
        <v>0</v>
      </c>
      <c r="J12" s="5">
        <v>79</v>
      </c>
      <c r="L12" s="7" t="s">
        <v>18</v>
      </c>
      <c r="M12" s="7">
        <f>COUNT(J5:J21)</f>
        <v>17</v>
      </c>
    </row>
    <row r="13" spans="1:18" x14ac:dyDescent="0.35">
      <c r="A13" s="5"/>
      <c r="B13" s="5"/>
      <c r="D13" s="8">
        <v>8</v>
      </c>
      <c r="E13" s="8">
        <v>78</v>
      </c>
      <c r="F13" s="5"/>
      <c r="G13" s="5">
        <v>22</v>
      </c>
      <c r="H13" s="5">
        <v>1</v>
      </c>
      <c r="I13" s="5">
        <f t="shared" si="0"/>
        <v>22</v>
      </c>
      <c r="J13" s="5">
        <v>88</v>
      </c>
    </row>
    <row r="14" spans="1:18" ht="15" thickBot="1" x14ac:dyDescent="0.4">
      <c r="A14" s="5"/>
      <c r="B14" s="5"/>
      <c r="D14" s="2"/>
      <c r="E14" s="2"/>
      <c r="F14" s="5"/>
      <c r="G14" s="5">
        <v>7</v>
      </c>
      <c r="H14" s="5">
        <v>1</v>
      </c>
      <c r="I14" s="5">
        <f t="shared" si="0"/>
        <v>7</v>
      </c>
      <c r="J14" s="5">
        <v>95</v>
      </c>
      <c r="L14" t="s">
        <v>19</v>
      </c>
      <c r="P14" s="5" t="s">
        <v>20</v>
      </c>
      <c r="Q14" s="5">
        <v>0.05</v>
      </c>
    </row>
    <row r="15" spans="1:18" ht="15" thickTop="1" x14ac:dyDescent="0.35">
      <c r="A15" s="9" t="e" cm="1">
        <f t="array" aca="1" ref="A15" ca="1">SlopesTest(A5:A12,B5:B12,D5:D13,E5:E13,,TRUE)</f>
        <v>#NAME?</v>
      </c>
      <c r="B15" s="10"/>
      <c r="D15" s="5"/>
      <c r="E15" s="5"/>
      <c r="F15" s="5"/>
      <c r="G15" s="5">
        <v>20</v>
      </c>
      <c r="H15" s="5">
        <v>1</v>
      </c>
      <c r="I15" s="5">
        <f t="shared" si="0"/>
        <v>20</v>
      </c>
      <c r="J15" s="5">
        <v>86</v>
      </c>
      <c r="L15" s="14"/>
      <c r="M15" s="14" t="s">
        <v>21</v>
      </c>
      <c r="N15" s="14" t="s">
        <v>22</v>
      </c>
      <c r="O15" s="14" t="s">
        <v>23</v>
      </c>
      <c r="P15" s="14" t="s">
        <v>24</v>
      </c>
      <c r="Q15" s="14" t="s">
        <v>25</v>
      </c>
      <c r="R15" s="14" t="s">
        <v>26</v>
      </c>
    </row>
    <row r="16" spans="1:18" x14ac:dyDescent="0.35">
      <c r="A16" s="11"/>
      <c r="B16" s="12"/>
      <c r="D16" s="5"/>
      <c r="E16" s="5"/>
      <c r="F16" s="5"/>
      <c r="G16" s="5">
        <v>23</v>
      </c>
      <c r="H16" s="5">
        <v>1</v>
      </c>
      <c r="I16" s="5">
        <f t="shared" si="0"/>
        <v>23</v>
      </c>
      <c r="J16" s="5">
        <v>60</v>
      </c>
      <c r="L16" t="s">
        <v>27</v>
      </c>
      <c r="M16">
        <f>COUNT(G5:I5)</f>
        <v>3</v>
      </c>
      <c r="N16" t="e">
        <f ca="1">DEVSQ(MMULT(DEsign(G5:I21),M21:M24))</f>
        <v>#NAME?</v>
      </c>
      <c r="O16" t="e">
        <f ca="1">N16/M16</f>
        <v>#NAME?</v>
      </c>
      <c r="P16" t="e">
        <f ca="1">O16/O17</f>
        <v>#NAME?</v>
      </c>
      <c r="Q16" t="e">
        <f ca="1">_xlfn.F.DIST.RT(P16,M16,M17)</f>
        <v>#NAME?</v>
      </c>
      <c r="R16" s="5" t="e">
        <f ca="1">IF(Q16&lt;Q14,"yes","no")</f>
        <v>#NAME?</v>
      </c>
    </row>
    <row r="17" spans="1:19" x14ac:dyDescent="0.35">
      <c r="A17" s="11"/>
      <c r="B17" s="12"/>
      <c r="D17" s="5"/>
      <c r="E17" s="5"/>
      <c r="F17" s="5"/>
      <c r="G17" s="5">
        <v>15</v>
      </c>
      <c r="H17" s="5">
        <v>1</v>
      </c>
      <c r="I17" s="5">
        <f t="shared" si="0"/>
        <v>15</v>
      </c>
      <c r="J17" s="5">
        <v>82</v>
      </c>
      <c r="L17" t="s">
        <v>28</v>
      </c>
      <c r="M17">
        <f>M18-M16</f>
        <v>13</v>
      </c>
      <c r="N17" t="e">
        <f ca="1">N18-N16</f>
        <v>#NAME?</v>
      </c>
      <c r="O17" t="e">
        <f ca="1">N17/M17</f>
        <v>#NAME?</v>
      </c>
    </row>
    <row r="18" spans="1:19" x14ac:dyDescent="0.35">
      <c r="A18" s="11"/>
      <c r="B18" s="13"/>
      <c r="D18" s="5"/>
      <c r="E18" s="5"/>
      <c r="F18" s="5"/>
      <c r="G18" s="5">
        <v>34</v>
      </c>
      <c r="H18" s="5">
        <v>1</v>
      </c>
      <c r="I18" s="5">
        <f t="shared" si="0"/>
        <v>34</v>
      </c>
      <c r="J18" s="5">
        <v>75</v>
      </c>
      <c r="L18" s="7" t="s">
        <v>29</v>
      </c>
      <c r="M18" s="7">
        <f>M12-1</f>
        <v>16</v>
      </c>
      <c r="N18" s="7">
        <f>DEVSQ(J5:J21)</f>
        <v>1941.5294117647059</v>
      </c>
      <c r="O18" s="7"/>
      <c r="P18" s="7"/>
      <c r="Q18" s="7"/>
      <c r="R18" s="7"/>
    </row>
    <row r="19" spans="1:19" ht="15" thickBot="1" x14ac:dyDescent="0.4">
      <c r="A19" s="5"/>
      <c r="B19" s="5"/>
      <c r="D19" s="5"/>
      <c r="E19" s="5"/>
      <c r="F19" s="5"/>
      <c r="G19" s="5">
        <v>4</v>
      </c>
      <c r="H19" s="5">
        <v>1</v>
      </c>
      <c r="I19" s="5">
        <f t="shared" si="0"/>
        <v>4</v>
      </c>
      <c r="J19" s="5">
        <v>80</v>
      </c>
    </row>
    <row r="20" spans="1:19" ht="15" thickTop="1" x14ac:dyDescent="0.35">
      <c r="D20" s="5"/>
      <c r="E20" s="5"/>
      <c r="G20" s="5">
        <v>40</v>
      </c>
      <c r="H20" s="5">
        <v>1</v>
      </c>
      <c r="I20" s="5">
        <f t="shared" si="0"/>
        <v>40</v>
      </c>
      <c r="J20" s="5">
        <v>68</v>
      </c>
      <c r="L20" s="14"/>
      <c r="M20" s="14" t="s">
        <v>30</v>
      </c>
      <c r="N20" s="14" t="s">
        <v>31</v>
      </c>
      <c r="O20" s="14" t="s">
        <v>32</v>
      </c>
      <c r="P20" s="14" t="s">
        <v>25</v>
      </c>
      <c r="Q20" s="14" t="s">
        <v>33</v>
      </c>
      <c r="R20" s="14" t="s">
        <v>34</v>
      </c>
      <c r="S20" s="14" t="s">
        <v>35</v>
      </c>
    </row>
    <row r="21" spans="1:19" x14ac:dyDescent="0.35">
      <c r="G21" s="8">
        <v>8</v>
      </c>
      <c r="H21" s="8">
        <v>1</v>
      </c>
      <c r="I21" s="8">
        <f t="shared" si="0"/>
        <v>8</v>
      </c>
      <c r="J21" s="8">
        <v>78</v>
      </c>
      <c r="L21" t="s">
        <v>36</v>
      </c>
      <c r="M21" t="e">
        <f t="array" aca="1" ref="M21:N24" ca="1">RegCoeff(G5:I21,J5:J21)</f>
        <v>#NAME?</v>
      </c>
      <c r="N21" t="e">
        <f ca="1"/>
        <v>#NAME?</v>
      </c>
      <c r="O21" t="e">
        <f ca="1">M21/N21</f>
        <v>#NAME?</v>
      </c>
      <c r="P21" t="e">
        <f ca="1">_xlfn.T.DIST.2T(ABS(O21),$M$17)</f>
        <v>#NAME?</v>
      </c>
      <c r="Q21" t="e">
        <f ca="1">M21-_xlfn.T.INV.2T(Q$14,$M$17)*N21</f>
        <v>#NAME?</v>
      </c>
      <c r="R21" t="e">
        <f ca="1">M21+_xlfn.T.INV.2T(Q$14,$M$17)*N21</f>
        <v>#NAME?</v>
      </c>
    </row>
    <row r="22" spans="1:19" x14ac:dyDescent="0.35">
      <c r="L22" t="str">
        <f t="array" ref="L22:L24">TRANSPOSE(G4:I4)</f>
        <v>x</v>
      </c>
      <c r="M22" t="e">
        <f ca="1"/>
        <v>#NAME?</v>
      </c>
      <c r="N22" t="e">
        <f ca="1"/>
        <v>#NAME?</v>
      </c>
      <c r="O22" t="e">
        <f t="shared" ref="O22:O24" ca="1" si="1">M22/N22</f>
        <v>#NAME?</v>
      </c>
      <c r="P22" t="e">
        <f t="shared" ref="P22:P24" ca="1" si="2">_xlfn.T.DIST.2T(ABS(O22),$M$17)</f>
        <v>#NAME?</v>
      </c>
      <c r="Q22" t="e">
        <f t="shared" ref="Q22:Q24" ca="1" si="3">M22-_xlfn.T.INV.2T(Q$14,$M$17)*N22</f>
        <v>#NAME?</v>
      </c>
      <c r="R22" t="e">
        <f t="shared" ref="R22:R24" ca="1" si="4">M22+_xlfn.T.INV.2T(Q$14,$M$17)*N22</f>
        <v>#NAME?</v>
      </c>
      <c r="S22" t="e">
        <f ca="1">VIF(G5:I21,1)</f>
        <v>#NAME?</v>
      </c>
    </row>
    <row r="23" spans="1:19" x14ac:dyDescent="0.35">
      <c r="L23" t="str">
        <v>g</v>
      </c>
      <c r="M23" t="e">
        <f ca="1"/>
        <v>#NAME?</v>
      </c>
      <c r="N23" t="e">
        <f ca="1"/>
        <v>#NAME?</v>
      </c>
      <c r="O23" t="e">
        <f t="shared" ca="1" si="1"/>
        <v>#NAME?</v>
      </c>
      <c r="P23" t="e">
        <f t="shared" ca="1" si="2"/>
        <v>#NAME?</v>
      </c>
      <c r="Q23" t="e">
        <f t="shared" ca="1" si="3"/>
        <v>#NAME?</v>
      </c>
      <c r="R23" t="e">
        <f t="shared" ca="1" si="4"/>
        <v>#NAME?</v>
      </c>
      <c r="S23" t="e">
        <f ca="1">VIF(G5:I21,2)</f>
        <v>#NAME?</v>
      </c>
    </row>
    <row r="24" spans="1:19" x14ac:dyDescent="0.35">
      <c r="L24" s="7" t="str">
        <v>xg</v>
      </c>
      <c r="M24" s="7" t="e">
        <f ca="1"/>
        <v>#NAME?</v>
      </c>
      <c r="N24" s="7" t="e">
        <f ca="1"/>
        <v>#NAME?</v>
      </c>
      <c r="O24" s="7" t="e">
        <f t="shared" ca="1" si="1"/>
        <v>#NAME?</v>
      </c>
      <c r="P24" s="7" t="e">
        <f t="shared" ca="1" si="2"/>
        <v>#NAME?</v>
      </c>
      <c r="Q24" s="7" t="e">
        <f t="shared" ca="1" si="3"/>
        <v>#NAME?</v>
      </c>
      <c r="R24" s="7" t="e">
        <f t="shared" ca="1" si="4"/>
        <v>#NAME?</v>
      </c>
      <c r="S24" s="7" t="e">
        <f ca="1">VIF(G5:I21,3)</f>
        <v>#NAME?</v>
      </c>
    </row>
    <row r="27" spans="1:19" x14ac:dyDescent="0.35">
      <c r="G27" s="5"/>
      <c r="H27" s="5"/>
      <c r="I27" s="5"/>
      <c r="J27" s="5"/>
    </row>
    <row r="28" spans="1:19" x14ac:dyDescent="0.35">
      <c r="G28" s="5"/>
      <c r="H28" s="5"/>
      <c r="I28" s="5"/>
      <c r="J28" s="5"/>
    </row>
    <row r="29" spans="1:19" x14ac:dyDescent="0.35">
      <c r="G29" s="5"/>
      <c r="H29" s="5"/>
      <c r="I29" s="5"/>
      <c r="J29" s="5"/>
    </row>
    <row r="30" spans="1:19" x14ac:dyDescent="0.35">
      <c r="G30" s="5"/>
      <c r="H30" s="5"/>
      <c r="I30" s="5"/>
      <c r="J30" s="5"/>
    </row>
    <row r="31" spans="1:19" x14ac:dyDescent="0.35">
      <c r="G31" s="5"/>
      <c r="H31" s="5"/>
      <c r="I31" s="5"/>
      <c r="J31" s="5"/>
    </row>
    <row r="32" spans="1:19" x14ac:dyDescent="0.35">
      <c r="G32" s="5"/>
      <c r="H32" s="5"/>
      <c r="I32" s="5"/>
      <c r="J32" s="5"/>
    </row>
    <row r="33" spans="7:10" x14ac:dyDescent="0.35">
      <c r="G33" s="5"/>
      <c r="H33" s="5"/>
      <c r="I33" s="5"/>
      <c r="J33" s="5"/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Slopes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2025-10-17T19:52:57Z</dcterms:created>
  <dcterms:modified xsi:type="dcterms:W3CDTF">2026-05-19T20:44:10Z</dcterms:modified>
</cp:coreProperties>
</file>