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540631CA-6038-45D8-B47B-B0CE48F19C96}" xr6:coauthVersionLast="47" xr6:coauthVersionMax="47" xr10:uidLastSave="{187B0F9B-CEAE-4B65-8FCF-95AFFA68B49D}"/>
  <bookViews>
    <workbookView xWindow="-110" yWindow="-110" windowWidth="19420" windowHeight="10300" tabRatio="581" xr2:uid="{5BED60DB-CDD4-4109-BFA3-C9BF4B01A6D1}"/>
  </bookViews>
  <sheets>
    <sheet name="Title" sheetId="3" r:id="rId1"/>
    <sheet name="PCA" sheetId="1" r:id="rId2"/>
    <sheet name="Factor" sheetId="2" r:id="rId3"/>
    <sheet name="FAScore" sheetId="4" r:id="rId4"/>
  </sheets>
  <externalReferences>
    <externalReference r:id="rId5"/>
    <externalReference r:id="rId6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45" i="2" l="1"/>
  <c r="BY45" i="2" s="1"/>
  <c r="BW45" i="2"/>
  <c r="J43" i="2"/>
  <c r="K43" i="2" s="1"/>
  <c r="L43" i="2" s="1"/>
  <c r="D43" i="2"/>
  <c r="E43" i="2" s="1"/>
  <c r="C43" i="2"/>
  <c r="BG42" i="2"/>
  <c r="BF42" i="2"/>
  <c r="BE42" i="2"/>
  <c r="BB42" i="2"/>
  <c r="AZ42" i="2" a="1"/>
  <c r="BY32" i="2"/>
  <c r="BW32" i="2"/>
  <c r="BX32" i="2" s="1"/>
  <c r="C30" i="2"/>
  <c r="D30" i="2" s="1"/>
  <c r="E30" i="2" s="1"/>
  <c r="F30" i="2" s="1"/>
  <c r="G30" i="2" s="1"/>
  <c r="H30" i="2" s="1"/>
  <c r="I30" i="2" s="1"/>
  <c r="J30" i="2" s="1"/>
  <c r="DX29" i="2"/>
  <c r="DQ28" i="2"/>
  <c r="DQ29" i="2" s="1"/>
  <c r="DQ30" i="2" s="1"/>
  <c r="DQ31" i="2" s="1"/>
  <c r="DQ32" i="2" s="1"/>
  <c r="DQ33" i="2" s="1"/>
  <c r="DQ34" i="2" s="1"/>
  <c r="DQ35" i="2" s="1"/>
  <c r="DQ36" i="2" s="1"/>
  <c r="DQ37" i="2" s="1"/>
  <c r="DQ38" i="2" s="1"/>
  <c r="DQ39" i="2" s="1"/>
  <c r="DQ40" i="2" s="1"/>
  <c r="DQ41" i="2" s="1"/>
  <c r="DQ42" i="2" s="1"/>
  <c r="DQ43" i="2" s="1"/>
  <c r="DQ44" i="2" s="1"/>
  <c r="DQ45" i="2" s="1"/>
  <c r="DQ46" i="2" s="1"/>
  <c r="DQ47" i="2" s="1"/>
  <c r="DQ48" i="2" s="1"/>
  <c r="DQ49" i="2" s="1"/>
  <c r="DQ50" i="2" s="1"/>
  <c r="DQ51" i="2" s="1"/>
  <c r="DQ52" i="2" s="1"/>
  <c r="DQ53" i="2" s="1"/>
  <c r="DQ54" i="2" s="1"/>
  <c r="DQ55" i="2" s="1"/>
  <c r="DQ56" i="2" s="1"/>
  <c r="DQ57" i="2" s="1"/>
  <c r="DQ58" i="2" s="1"/>
  <c r="DQ59" i="2" s="1"/>
  <c r="DQ60" i="2" s="1"/>
  <c r="DQ61" i="2" s="1"/>
  <c r="DQ62" i="2" s="1"/>
  <c r="DQ63" i="2" s="1"/>
  <c r="DQ64" i="2" s="1"/>
  <c r="DQ65" i="2" s="1"/>
  <c r="DQ66" i="2" s="1"/>
  <c r="DQ67" i="2" s="1"/>
  <c r="DQ68" i="2" s="1"/>
  <c r="DQ69" i="2" s="1"/>
  <c r="DQ70" i="2" s="1"/>
  <c r="DQ71" i="2" s="1"/>
  <c r="DQ72" i="2" s="1"/>
  <c r="DQ73" i="2" s="1"/>
  <c r="DQ74" i="2" s="1"/>
  <c r="DQ75" i="2" s="1"/>
  <c r="DQ76" i="2" s="1"/>
  <c r="DQ77" i="2" s="1"/>
  <c r="DQ78" i="2" s="1"/>
  <c r="DQ79" i="2" s="1"/>
  <c r="DQ80" i="2" s="1"/>
  <c r="DQ81" i="2" s="1"/>
  <c r="DQ82" i="2" s="1"/>
  <c r="DQ83" i="2" s="1"/>
  <c r="DQ84" i="2" s="1"/>
  <c r="DQ85" i="2" s="1"/>
  <c r="DQ86" i="2" s="1"/>
  <c r="DQ87" i="2" s="1"/>
  <c r="DQ88" i="2" s="1"/>
  <c r="DQ89" i="2" s="1"/>
  <c r="DQ90" i="2" s="1"/>
  <c r="DQ91" i="2" s="1"/>
  <c r="DQ92" i="2" s="1"/>
  <c r="DQ93" i="2" s="1"/>
  <c r="DQ94" i="2" s="1"/>
  <c r="DQ95" i="2" s="1"/>
  <c r="DQ96" i="2" s="1"/>
  <c r="DQ97" i="2" s="1"/>
  <c r="DQ98" i="2" s="1"/>
  <c r="DQ99" i="2" s="1"/>
  <c r="DQ100" i="2" s="1"/>
  <c r="DQ101" i="2" s="1"/>
  <c r="DQ102" i="2" s="1"/>
  <c r="DQ103" i="2" s="1"/>
  <c r="DQ104" i="2" s="1"/>
  <c r="DQ105" i="2" s="1"/>
  <c r="DQ106" i="2" s="1"/>
  <c r="DQ107" i="2" s="1"/>
  <c r="DQ108" i="2" s="1"/>
  <c r="DQ109" i="2" s="1"/>
  <c r="DQ110" i="2" s="1"/>
  <c r="DQ111" i="2" s="1"/>
  <c r="DQ112" i="2" s="1"/>
  <c r="DQ113" i="2" s="1"/>
  <c r="DQ114" i="2" s="1"/>
  <c r="DQ115" i="2" s="1"/>
  <c r="DQ116" i="2" s="1"/>
  <c r="DQ117" i="2" s="1"/>
  <c r="DQ118" i="2" s="1"/>
  <c r="DQ119" i="2" s="1"/>
  <c r="DQ120" i="2" s="1"/>
  <c r="DQ121" i="2" s="1"/>
  <c r="DQ122" i="2" s="1"/>
  <c r="DQ123" i="2" s="1"/>
  <c r="DQ124" i="2" s="1"/>
  <c r="DQ125" i="2" s="1"/>
  <c r="DQ126" i="2" s="1"/>
  <c r="DQ127" i="2" s="1"/>
  <c r="DQ128" i="2" s="1"/>
  <c r="DQ129" i="2" s="1"/>
  <c r="DQ130" i="2" s="1"/>
  <c r="DQ131" i="2" s="1"/>
  <c r="DQ132" i="2" s="1"/>
  <c r="DQ133" i="2" s="1"/>
  <c r="DQ134" i="2" s="1"/>
  <c r="DQ135" i="2" s="1"/>
  <c r="DQ136" i="2" s="1"/>
  <c r="DQ137" i="2" s="1"/>
  <c r="DQ138" i="2" s="1"/>
  <c r="DQ139" i="2" s="1"/>
  <c r="DQ140" i="2" s="1"/>
  <c r="DQ141" i="2" s="1"/>
  <c r="DQ142" i="2" s="1"/>
  <c r="DQ143" i="2" s="1"/>
  <c r="DQ144" i="2" s="1"/>
  <c r="DQ145" i="2" s="1"/>
  <c r="EJ27" i="2"/>
  <c r="EJ28" i="2" s="1"/>
  <c r="EJ29" i="2" s="1"/>
  <c r="DX27" i="2"/>
  <c r="DX28" i="2" s="1"/>
  <c r="DQ27" i="2"/>
  <c r="EM25" i="2"/>
  <c r="EN25" i="2" s="1"/>
  <c r="EL25" i="2"/>
  <c r="EG25" i="2"/>
  <c r="EF25" i="2"/>
  <c r="EE25" i="2"/>
  <c r="EB25" i="2"/>
  <c r="DZ25" i="2"/>
  <c r="EA25" i="2" s="1"/>
  <c r="DT25" i="2"/>
  <c r="DU25" i="2" s="1"/>
  <c r="DS25" i="2"/>
  <c r="DG25" i="2"/>
  <c r="DH25" i="2" s="1"/>
  <c r="DI25" i="2" s="1"/>
  <c r="CO25" i="2"/>
  <c r="CP25" i="2" s="1"/>
  <c r="CQ25" i="2" s="1"/>
  <c r="CG23" i="2"/>
  <c r="CG24" i="2" s="1"/>
  <c r="CG25" i="2" s="1"/>
  <c r="CG26" i="2" s="1"/>
  <c r="CG27" i="2" s="1"/>
  <c r="CG28" i="2" s="1"/>
  <c r="CG29" i="2" s="1"/>
  <c r="CG30" i="2" s="1"/>
  <c r="CG31" i="2" s="1"/>
  <c r="CG32" i="2" s="1"/>
  <c r="CG33" i="2" s="1"/>
  <c r="CG34" i="2" s="1"/>
  <c r="CG35" i="2" s="1"/>
  <c r="CG36" i="2" s="1"/>
  <c r="CG37" i="2" s="1"/>
  <c r="CG38" i="2" s="1"/>
  <c r="CG39" i="2" s="1"/>
  <c r="CG40" i="2" s="1"/>
  <c r="CG41" i="2" s="1"/>
  <c r="CG42" i="2" s="1"/>
  <c r="CG43" i="2" s="1"/>
  <c r="CG44" i="2" s="1"/>
  <c r="CG45" i="2" s="1"/>
  <c r="CG46" i="2" s="1"/>
  <c r="CG47" i="2" s="1"/>
  <c r="CG48" i="2" s="1"/>
  <c r="CG49" i="2" s="1"/>
  <c r="CG50" i="2" s="1"/>
  <c r="CG51" i="2" s="1"/>
  <c r="CG52" i="2" s="1"/>
  <c r="CG53" i="2" s="1"/>
  <c r="CG54" i="2" s="1"/>
  <c r="CG55" i="2" s="1"/>
  <c r="CG56" i="2" s="1"/>
  <c r="CG57" i="2" s="1"/>
  <c r="CG58" i="2" s="1"/>
  <c r="CG59" i="2" s="1"/>
  <c r="CG60" i="2" s="1"/>
  <c r="CG61" i="2" s="1"/>
  <c r="CG62" i="2" s="1"/>
  <c r="CG63" i="2" s="1"/>
  <c r="CG64" i="2" s="1"/>
  <c r="CG65" i="2" s="1"/>
  <c r="CG66" i="2" s="1"/>
  <c r="CG67" i="2" s="1"/>
  <c r="CG68" i="2" s="1"/>
  <c r="CG69" i="2" s="1"/>
  <c r="CG70" i="2" s="1"/>
  <c r="CG71" i="2" s="1"/>
  <c r="CG72" i="2" s="1"/>
  <c r="CG73" i="2" s="1"/>
  <c r="CG74" i="2" s="1"/>
  <c r="CG75" i="2" s="1"/>
  <c r="CG76" i="2" s="1"/>
  <c r="CG77" i="2" s="1"/>
  <c r="CG78" i="2" s="1"/>
  <c r="CG79" i="2" s="1"/>
  <c r="CG80" i="2" s="1"/>
  <c r="CG81" i="2" s="1"/>
  <c r="CG82" i="2" s="1"/>
  <c r="CG83" i="2" s="1"/>
  <c r="CG84" i="2" s="1"/>
  <c r="CG85" i="2" s="1"/>
  <c r="CG86" i="2" s="1"/>
  <c r="CG87" i="2" s="1"/>
  <c r="CG88" i="2" s="1"/>
  <c r="CG89" i="2" s="1"/>
  <c r="CG90" i="2" s="1"/>
  <c r="CG91" i="2" s="1"/>
  <c r="CG92" i="2" s="1"/>
  <c r="CG93" i="2" s="1"/>
  <c r="CG94" i="2" s="1"/>
  <c r="CG95" i="2" s="1"/>
  <c r="CG96" i="2" s="1"/>
  <c r="CG97" i="2" s="1"/>
  <c r="CG98" i="2" s="1"/>
  <c r="CG99" i="2" s="1"/>
  <c r="CG100" i="2" s="1"/>
  <c r="CG101" i="2" s="1"/>
  <c r="CG102" i="2" s="1"/>
  <c r="CG103" i="2" s="1"/>
  <c r="CG104" i="2" s="1"/>
  <c r="CG105" i="2" s="1"/>
  <c r="CG106" i="2" s="1"/>
  <c r="CG107" i="2" s="1"/>
  <c r="CG108" i="2" s="1"/>
  <c r="CG109" i="2" s="1"/>
  <c r="CG110" i="2" s="1"/>
  <c r="CG111" i="2" s="1"/>
  <c r="CG112" i="2" s="1"/>
  <c r="CG113" i="2" s="1"/>
  <c r="CG114" i="2" s="1"/>
  <c r="CG115" i="2" s="1"/>
  <c r="CG116" i="2" s="1"/>
  <c r="CG117" i="2" s="1"/>
  <c r="CG118" i="2" s="1"/>
  <c r="CG119" i="2" s="1"/>
  <c r="CG120" i="2" s="1"/>
  <c r="CG121" i="2" s="1"/>
  <c r="CG122" i="2" s="1"/>
  <c r="CG123" i="2" s="1"/>
  <c r="CG124" i="2" s="1"/>
  <c r="CG125" i="2" s="1"/>
  <c r="CG126" i="2" s="1"/>
  <c r="CG127" i="2" s="1"/>
  <c r="CG128" i="2" s="1"/>
  <c r="CG129" i="2" s="1"/>
  <c r="CG130" i="2" s="1"/>
  <c r="CG131" i="2" s="1"/>
  <c r="CG132" i="2" s="1"/>
  <c r="CG133" i="2" s="1"/>
  <c r="CG134" i="2" s="1"/>
  <c r="CG135" i="2" s="1"/>
  <c r="CG136" i="2" s="1"/>
  <c r="CG137" i="2" s="1"/>
  <c r="CG138" i="2" s="1"/>
  <c r="CY20" i="2"/>
  <c r="CY21" i="2" s="1"/>
  <c r="CY22" i="2" s="1"/>
  <c r="CY23" i="2" s="1"/>
  <c r="CY24" i="2" s="1"/>
  <c r="CY25" i="2" s="1"/>
  <c r="CY26" i="2" s="1"/>
  <c r="CY27" i="2" s="1"/>
  <c r="CY28" i="2" s="1"/>
  <c r="CY29" i="2" s="1"/>
  <c r="CY30" i="2" s="1"/>
  <c r="CY31" i="2" s="1"/>
  <c r="CY32" i="2" s="1"/>
  <c r="CY33" i="2" s="1"/>
  <c r="CY34" i="2" s="1"/>
  <c r="CY35" i="2" s="1"/>
  <c r="CY36" i="2" s="1"/>
  <c r="CY37" i="2" s="1"/>
  <c r="CY38" i="2" s="1"/>
  <c r="CY39" i="2" s="1"/>
  <c r="CY40" i="2" s="1"/>
  <c r="CY41" i="2" s="1"/>
  <c r="CY42" i="2" s="1"/>
  <c r="CY43" i="2" s="1"/>
  <c r="CY44" i="2" s="1"/>
  <c r="CY45" i="2" s="1"/>
  <c r="CY46" i="2" s="1"/>
  <c r="CY47" i="2" s="1"/>
  <c r="CY48" i="2" s="1"/>
  <c r="CY49" i="2" s="1"/>
  <c r="CY50" i="2" s="1"/>
  <c r="CY51" i="2" s="1"/>
  <c r="CY52" i="2" s="1"/>
  <c r="CY53" i="2" s="1"/>
  <c r="CY54" i="2" s="1"/>
  <c r="CY55" i="2" s="1"/>
  <c r="CY56" i="2" s="1"/>
  <c r="CY57" i="2" s="1"/>
  <c r="CY58" i="2" s="1"/>
  <c r="CY59" i="2" s="1"/>
  <c r="CY60" i="2" s="1"/>
  <c r="CY61" i="2" s="1"/>
  <c r="CY62" i="2" s="1"/>
  <c r="CY63" i="2" s="1"/>
  <c r="CY64" i="2" s="1"/>
  <c r="CY65" i="2" s="1"/>
  <c r="CY66" i="2" s="1"/>
  <c r="CY67" i="2" s="1"/>
  <c r="CY68" i="2" s="1"/>
  <c r="CY69" i="2" s="1"/>
  <c r="CY70" i="2" s="1"/>
  <c r="CY71" i="2" s="1"/>
  <c r="CY72" i="2" s="1"/>
  <c r="CY73" i="2" s="1"/>
  <c r="CY74" i="2" s="1"/>
  <c r="CY75" i="2" s="1"/>
  <c r="CY76" i="2" s="1"/>
  <c r="CY77" i="2" s="1"/>
  <c r="CY78" i="2" s="1"/>
  <c r="CY79" i="2" s="1"/>
  <c r="CY80" i="2" s="1"/>
  <c r="CY81" i="2" s="1"/>
  <c r="CY82" i="2" s="1"/>
  <c r="CY83" i="2" s="1"/>
  <c r="CY84" i="2" s="1"/>
  <c r="CY85" i="2" s="1"/>
  <c r="CY86" i="2" s="1"/>
  <c r="CY87" i="2" s="1"/>
  <c r="CY88" i="2" s="1"/>
  <c r="CY89" i="2" s="1"/>
  <c r="CY90" i="2" s="1"/>
  <c r="CY91" i="2" s="1"/>
  <c r="CY92" i="2" s="1"/>
  <c r="CY93" i="2" s="1"/>
  <c r="CY94" i="2" s="1"/>
  <c r="CY95" i="2" s="1"/>
  <c r="CY96" i="2" s="1"/>
  <c r="CY97" i="2" s="1"/>
  <c r="CY98" i="2" s="1"/>
  <c r="CY99" i="2" s="1"/>
  <c r="CY100" i="2" s="1"/>
  <c r="CY101" i="2" s="1"/>
  <c r="CY102" i="2" s="1"/>
  <c r="CY103" i="2" s="1"/>
  <c r="CY104" i="2" s="1"/>
  <c r="CY105" i="2" s="1"/>
  <c r="CY106" i="2" s="1"/>
  <c r="CY107" i="2" s="1"/>
  <c r="CY108" i="2" s="1"/>
  <c r="CY109" i="2" s="1"/>
  <c r="CY110" i="2" s="1"/>
  <c r="CY111" i="2" s="1"/>
  <c r="CY112" i="2" s="1"/>
  <c r="CY113" i="2" s="1"/>
  <c r="CY114" i="2" s="1"/>
  <c r="CY115" i="2" s="1"/>
  <c r="CY116" i="2" s="1"/>
  <c r="CY117" i="2" s="1"/>
  <c r="CY118" i="2" s="1"/>
  <c r="CY119" i="2" s="1"/>
  <c r="CY120" i="2" s="1"/>
  <c r="CY121" i="2" s="1"/>
  <c r="CY122" i="2" s="1"/>
  <c r="CY123" i="2" s="1"/>
  <c r="CY124" i="2" s="1"/>
  <c r="CY125" i="2" s="1"/>
  <c r="CY126" i="2" s="1"/>
  <c r="CY127" i="2" s="1"/>
  <c r="CY128" i="2" s="1"/>
  <c r="CY129" i="2" s="1"/>
  <c r="CY130" i="2" s="1"/>
  <c r="CY131" i="2" s="1"/>
  <c r="CY132" i="2" s="1"/>
  <c r="CY133" i="2" s="1"/>
  <c r="CY134" i="2" s="1"/>
  <c r="CY135" i="2" s="1"/>
  <c r="CY136" i="2" s="1"/>
  <c r="CY137" i="2" s="1"/>
  <c r="CY138" i="2" s="1"/>
  <c r="CG20" i="2"/>
  <c r="CG21" i="2" s="1"/>
  <c r="CG22" i="2" s="1"/>
  <c r="DA18" i="2"/>
  <c r="DB18" i="2" s="1"/>
  <c r="DC18" i="2" s="1"/>
  <c r="CJ18" i="2"/>
  <c r="CK18" i="2" s="1"/>
  <c r="CI18" i="2"/>
  <c r="BX18" i="2"/>
  <c r="BY18" i="2" s="1"/>
  <c r="BW18" i="2"/>
  <c r="BW5" i="2"/>
  <c r="BX5" i="2" s="1"/>
  <c r="BY5" i="2" s="1"/>
  <c r="J129" i="1"/>
  <c r="I129" i="1"/>
  <c r="H129" i="1"/>
  <c r="G129" i="1"/>
  <c r="F129" i="1"/>
  <c r="E129" i="1"/>
  <c r="D129" i="1"/>
  <c r="C129" i="1"/>
  <c r="B129" i="1"/>
  <c r="J128" i="1"/>
  <c r="I128" i="1"/>
  <c r="H128" i="1"/>
  <c r="G128" i="1"/>
  <c r="F128" i="1"/>
  <c r="E128" i="1"/>
  <c r="D128" i="1"/>
  <c r="C128" i="1"/>
  <c r="B128" i="1"/>
  <c r="J127" i="1"/>
  <c r="AF122" i="1" s="1"/>
  <c r="I127" i="1"/>
  <c r="H127" i="1"/>
  <c r="AD120" i="1" s="1"/>
  <c r="G127" i="1"/>
  <c r="F127" i="1"/>
  <c r="E127" i="1"/>
  <c r="AA119" i="1" s="1"/>
  <c r="D127" i="1"/>
  <c r="C127" i="1"/>
  <c r="B127" i="1"/>
  <c r="X122" i="1" s="1"/>
  <c r="J126" i="1"/>
  <c r="I126" i="1"/>
  <c r="AE117" i="1" s="1"/>
  <c r="H126" i="1"/>
  <c r="G126" i="1"/>
  <c r="AC86" i="1" s="1"/>
  <c r="F126" i="1"/>
  <c r="AB69" i="1" s="1"/>
  <c r="E126" i="1"/>
  <c r="D126" i="1"/>
  <c r="Z116" i="1" s="1"/>
  <c r="C126" i="1"/>
  <c r="Y119" i="1" s="1"/>
  <c r="B126" i="1"/>
  <c r="J125" i="1"/>
  <c r="I125" i="1"/>
  <c r="H125" i="1"/>
  <c r="G125" i="1"/>
  <c r="F125" i="1"/>
  <c r="E125" i="1"/>
  <c r="D125" i="1"/>
  <c r="C125" i="1"/>
  <c r="B125" i="1"/>
  <c r="AE123" i="1"/>
  <c r="AD123" i="1"/>
  <c r="Y123" i="1"/>
  <c r="Z122" i="1"/>
  <c r="Y122" i="1"/>
  <c r="AF121" i="1"/>
  <c r="AE121" i="1"/>
  <c r="AC121" i="1"/>
  <c r="Z121" i="1"/>
  <c r="Y121" i="1"/>
  <c r="AF120" i="1"/>
  <c r="AE120" i="1"/>
  <c r="Z120" i="1"/>
  <c r="X120" i="1"/>
  <c r="AF119" i="1"/>
  <c r="Z119" i="1"/>
  <c r="X119" i="1"/>
  <c r="AF118" i="1"/>
  <c r="AD118" i="1"/>
  <c r="Z118" i="1"/>
  <c r="X118" i="1"/>
  <c r="AF117" i="1"/>
  <c r="Y117" i="1"/>
  <c r="X117" i="1"/>
  <c r="AF116" i="1"/>
  <c r="AD116" i="1"/>
  <c r="AA116" i="1"/>
  <c r="Y116" i="1"/>
  <c r="X116" i="1"/>
  <c r="AE115" i="1"/>
  <c r="AD115" i="1"/>
  <c r="Y115" i="1"/>
  <c r="Z114" i="1"/>
  <c r="Y114" i="1"/>
  <c r="AF113" i="1"/>
  <c r="AE113" i="1"/>
  <c r="Z113" i="1"/>
  <c r="Y113" i="1"/>
  <c r="X113" i="1"/>
  <c r="AF112" i="1"/>
  <c r="AE112" i="1"/>
  <c r="Z112" i="1"/>
  <c r="X112" i="1"/>
  <c r="AF111" i="1"/>
  <c r="Z111" i="1"/>
  <c r="X111" i="1"/>
  <c r="AF110" i="1"/>
  <c r="AD110" i="1"/>
  <c r="Z110" i="1"/>
  <c r="Y110" i="1"/>
  <c r="X110" i="1"/>
  <c r="AF109" i="1"/>
  <c r="Y109" i="1"/>
  <c r="X109" i="1"/>
  <c r="AF108" i="1"/>
  <c r="AD108" i="1"/>
  <c r="Y108" i="1"/>
  <c r="X108" i="1"/>
  <c r="AF107" i="1"/>
  <c r="AE107" i="1"/>
  <c r="AD107" i="1"/>
  <c r="Z107" i="1"/>
  <c r="Y107" i="1"/>
  <c r="X107" i="1"/>
  <c r="AF106" i="1"/>
  <c r="Z106" i="1"/>
  <c r="Y106" i="1"/>
  <c r="X106" i="1"/>
  <c r="AF105" i="1"/>
  <c r="AE105" i="1"/>
  <c r="AC105" i="1"/>
  <c r="Z105" i="1"/>
  <c r="Y105" i="1"/>
  <c r="X105" i="1"/>
  <c r="AF104" i="1"/>
  <c r="AE104" i="1"/>
  <c r="Z104" i="1"/>
  <c r="X104" i="1"/>
  <c r="A104" i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F103" i="1"/>
  <c r="Z103" i="1"/>
  <c r="Y103" i="1"/>
  <c r="X103" i="1"/>
  <c r="AF102" i="1"/>
  <c r="AE102" i="1"/>
  <c r="AC102" i="1"/>
  <c r="Z102" i="1"/>
  <c r="Y102" i="1"/>
  <c r="X102" i="1"/>
  <c r="AF101" i="1"/>
  <c r="AE101" i="1"/>
  <c r="AD101" i="1"/>
  <c r="Z101" i="1"/>
  <c r="Y101" i="1"/>
  <c r="X101" i="1"/>
  <c r="AF100" i="1"/>
  <c r="Y100" i="1"/>
  <c r="X100" i="1"/>
  <c r="AF99" i="1"/>
  <c r="AA99" i="1"/>
  <c r="Z99" i="1"/>
  <c r="Y99" i="1"/>
  <c r="X99" i="1"/>
  <c r="AF98" i="1"/>
  <c r="AE98" i="1"/>
  <c r="AC98" i="1"/>
  <c r="Z98" i="1"/>
  <c r="Y98" i="1"/>
  <c r="X98" i="1"/>
  <c r="AF97" i="1"/>
  <c r="AE97" i="1"/>
  <c r="AD97" i="1"/>
  <c r="Z97" i="1"/>
  <c r="Y97" i="1"/>
  <c r="X97" i="1"/>
  <c r="AF96" i="1"/>
  <c r="Z96" i="1"/>
  <c r="Y96" i="1"/>
  <c r="X96" i="1"/>
  <c r="AF95" i="1"/>
  <c r="Z95" i="1"/>
  <c r="Y95" i="1"/>
  <c r="X95" i="1"/>
  <c r="AF94" i="1"/>
  <c r="AE94" i="1"/>
  <c r="AC94" i="1"/>
  <c r="Z94" i="1"/>
  <c r="Y94" i="1"/>
  <c r="X94" i="1"/>
  <c r="AF93" i="1"/>
  <c r="AE93" i="1"/>
  <c r="AD93" i="1"/>
  <c r="Z93" i="1"/>
  <c r="Y93" i="1"/>
  <c r="X93" i="1"/>
  <c r="AF92" i="1"/>
  <c r="Z92" i="1"/>
  <c r="Y92" i="1"/>
  <c r="X92" i="1"/>
  <c r="AF91" i="1"/>
  <c r="AA91" i="1"/>
  <c r="Z91" i="1"/>
  <c r="Y91" i="1"/>
  <c r="X91" i="1"/>
  <c r="AF90" i="1"/>
  <c r="AE90" i="1"/>
  <c r="Z90" i="1"/>
  <c r="Y90" i="1"/>
  <c r="X90" i="1"/>
  <c r="AF89" i="1"/>
  <c r="AE89" i="1"/>
  <c r="AD89" i="1"/>
  <c r="Z89" i="1"/>
  <c r="Y89" i="1"/>
  <c r="X89" i="1"/>
  <c r="AF88" i="1"/>
  <c r="Z88" i="1"/>
  <c r="Y88" i="1"/>
  <c r="X88" i="1"/>
  <c r="AF87" i="1"/>
  <c r="Z87" i="1"/>
  <c r="Y87" i="1"/>
  <c r="X87" i="1"/>
  <c r="AF86" i="1"/>
  <c r="AE86" i="1"/>
  <c r="Z86" i="1"/>
  <c r="Y86" i="1"/>
  <c r="X86" i="1"/>
  <c r="AF85" i="1"/>
  <c r="AE85" i="1"/>
  <c r="AD85" i="1"/>
  <c r="Z85" i="1"/>
  <c r="Y85" i="1"/>
  <c r="X85" i="1"/>
  <c r="AF84" i="1"/>
  <c r="AD84" i="1"/>
  <c r="Z84" i="1"/>
  <c r="Y84" i="1"/>
  <c r="X84" i="1"/>
  <c r="AF83" i="1"/>
  <c r="Z83" i="1"/>
  <c r="Y83" i="1"/>
  <c r="X83" i="1"/>
  <c r="AF82" i="1"/>
  <c r="AE82" i="1"/>
  <c r="Z82" i="1"/>
  <c r="Y82" i="1"/>
  <c r="X82" i="1"/>
  <c r="AF81" i="1"/>
  <c r="AE81" i="1"/>
  <c r="AD81" i="1"/>
  <c r="Z81" i="1"/>
  <c r="Y81" i="1"/>
  <c r="X81" i="1"/>
  <c r="AF80" i="1"/>
  <c r="AD80" i="1"/>
  <c r="Z80" i="1"/>
  <c r="Y80" i="1"/>
  <c r="X80" i="1"/>
  <c r="AF79" i="1"/>
  <c r="AE79" i="1"/>
  <c r="Z79" i="1"/>
  <c r="Y79" i="1"/>
  <c r="X79" i="1"/>
  <c r="AF78" i="1"/>
  <c r="AE78" i="1"/>
  <c r="AC78" i="1"/>
  <c r="Z78" i="1"/>
  <c r="Y78" i="1"/>
  <c r="X78" i="1"/>
  <c r="AF77" i="1"/>
  <c r="AE77" i="1"/>
  <c r="AD77" i="1"/>
  <c r="Z77" i="1"/>
  <c r="Y77" i="1"/>
  <c r="X77" i="1"/>
  <c r="AF76" i="1"/>
  <c r="AD76" i="1"/>
  <c r="Z76" i="1"/>
  <c r="Y76" i="1"/>
  <c r="X76" i="1"/>
  <c r="AF75" i="1"/>
  <c r="AE75" i="1"/>
  <c r="Z75" i="1"/>
  <c r="Y75" i="1"/>
  <c r="X75" i="1"/>
  <c r="AF74" i="1"/>
  <c r="AE74" i="1"/>
  <c r="Z74" i="1"/>
  <c r="Y74" i="1"/>
  <c r="X74" i="1"/>
  <c r="AF73" i="1"/>
  <c r="AE73" i="1"/>
  <c r="Z73" i="1"/>
  <c r="Y73" i="1"/>
  <c r="X73" i="1"/>
  <c r="AF72" i="1"/>
  <c r="AE72" i="1"/>
  <c r="AD72" i="1"/>
  <c r="Z72" i="1"/>
  <c r="Y72" i="1"/>
  <c r="X72" i="1"/>
  <c r="AF71" i="1"/>
  <c r="AD71" i="1"/>
  <c r="Z71" i="1"/>
  <c r="Y71" i="1"/>
  <c r="X71" i="1"/>
  <c r="AF70" i="1"/>
  <c r="AE70" i="1"/>
  <c r="AD70" i="1"/>
  <c r="Z70" i="1"/>
  <c r="Y70" i="1"/>
  <c r="X70" i="1"/>
  <c r="AF69" i="1"/>
  <c r="AE69" i="1"/>
  <c r="AC69" i="1"/>
  <c r="Z69" i="1"/>
  <c r="Y69" i="1"/>
  <c r="X69" i="1"/>
  <c r="AF68" i="1"/>
  <c r="AE68" i="1"/>
  <c r="AD68" i="1"/>
  <c r="Z68" i="1"/>
  <c r="Y68" i="1"/>
  <c r="X68" i="1"/>
  <c r="AF67" i="1"/>
  <c r="AD67" i="1"/>
  <c r="Z67" i="1"/>
  <c r="Y67" i="1"/>
  <c r="X67" i="1"/>
  <c r="AF66" i="1"/>
  <c r="AE66" i="1"/>
  <c r="AD66" i="1"/>
  <c r="Z66" i="1"/>
  <c r="Y66" i="1"/>
  <c r="X66" i="1"/>
  <c r="AF65" i="1"/>
  <c r="AE65" i="1"/>
  <c r="Z65" i="1"/>
  <c r="Y65" i="1"/>
  <c r="X65" i="1"/>
  <c r="AF64" i="1"/>
  <c r="AE64" i="1"/>
  <c r="AD64" i="1"/>
  <c r="AA64" i="1"/>
  <c r="Z64" i="1"/>
  <c r="Y64" i="1"/>
  <c r="X64" i="1"/>
  <c r="AF63" i="1"/>
  <c r="AE63" i="1"/>
  <c r="AD63" i="1"/>
  <c r="Z63" i="1"/>
  <c r="Y63" i="1"/>
  <c r="X63" i="1"/>
  <c r="AF62" i="1"/>
  <c r="AE62" i="1"/>
  <c r="AD62" i="1"/>
  <c r="Z62" i="1"/>
  <c r="Y62" i="1"/>
  <c r="X62" i="1"/>
  <c r="AS61" i="1" a="1"/>
  <c r="AS68" i="1" s="1"/>
  <c r="AF61" i="1"/>
  <c r="AE61" i="1"/>
  <c r="AD61" i="1"/>
  <c r="AB61" i="1"/>
  <c r="Z61" i="1"/>
  <c r="Y61" i="1"/>
  <c r="X61" i="1"/>
  <c r="AF60" i="1"/>
  <c r="AE60" i="1"/>
  <c r="AD60" i="1"/>
  <c r="Z60" i="1"/>
  <c r="Y60" i="1"/>
  <c r="X60" i="1"/>
  <c r="AF59" i="1"/>
  <c r="AE59" i="1"/>
  <c r="AD59" i="1"/>
  <c r="AA59" i="1"/>
  <c r="Z59" i="1"/>
  <c r="Y59" i="1"/>
  <c r="X59" i="1"/>
  <c r="AF58" i="1"/>
  <c r="AE58" i="1"/>
  <c r="AD58" i="1"/>
  <c r="Z58" i="1"/>
  <c r="Y58" i="1"/>
  <c r="X58" i="1"/>
  <c r="AF57" i="1"/>
  <c r="AE57" i="1"/>
  <c r="AD57" i="1"/>
  <c r="Z57" i="1"/>
  <c r="Y57" i="1"/>
  <c r="X57" i="1"/>
  <c r="AF56" i="1"/>
  <c r="AE56" i="1"/>
  <c r="AD56" i="1"/>
  <c r="AA56" i="1"/>
  <c r="Z56" i="1"/>
  <c r="Y56" i="1"/>
  <c r="X56" i="1"/>
  <c r="AF55" i="1"/>
  <c r="AE55" i="1"/>
  <c r="AD55" i="1"/>
  <c r="AC55" i="1"/>
  <c r="Z55" i="1"/>
  <c r="Y55" i="1"/>
  <c r="X55" i="1"/>
  <c r="AF54" i="1"/>
  <c r="AE54" i="1"/>
  <c r="AD54" i="1"/>
  <c r="AA54" i="1"/>
  <c r="Z54" i="1"/>
  <c r="Y54" i="1"/>
  <c r="X54" i="1"/>
  <c r="AF53" i="1"/>
  <c r="AE53" i="1"/>
  <c r="AD53" i="1"/>
  <c r="AC53" i="1"/>
  <c r="Z53" i="1"/>
  <c r="Y53" i="1"/>
  <c r="X53" i="1"/>
  <c r="AF52" i="1"/>
  <c r="AE52" i="1"/>
  <c r="AD52" i="1"/>
  <c r="AC52" i="1"/>
  <c r="AA52" i="1"/>
  <c r="Z52" i="1"/>
  <c r="Y52" i="1"/>
  <c r="X52" i="1"/>
  <c r="AF51" i="1"/>
  <c r="AE51" i="1"/>
  <c r="AD51" i="1"/>
  <c r="AC51" i="1"/>
  <c r="Z51" i="1"/>
  <c r="Y51" i="1"/>
  <c r="X51" i="1"/>
  <c r="AF50" i="1"/>
  <c r="AE50" i="1"/>
  <c r="AD50" i="1"/>
  <c r="AA50" i="1"/>
  <c r="Z50" i="1"/>
  <c r="Y50" i="1"/>
  <c r="X50" i="1"/>
  <c r="AF49" i="1"/>
  <c r="AE49" i="1"/>
  <c r="AD49" i="1"/>
  <c r="AC49" i="1"/>
  <c r="Z49" i="1"/>
  <c r="Y49" i="1"/>
  <c r="X49" i="1"/>
  <c r="AF48" i="1"/>
  <c r="AE48" i="1"/>
  <c r="AD48" i="1"/>
  <c r="AC48" i="1"/>
  <c r="Z48" i="1"/>
  <c r="Y48" i="1"/>
  <c r="X48" i="1"/>
  <c r="AF47" i="1"/>
  <c r="AE47" i="1"/>
  <c r="AD47" i="1"/>
  <c r="Z47" i="1"/>
  <c r="Y47" i="1"/>
  <c r="X47" i="1"/>
  <c r="AF46" i="1"/>
  <c r="AE46" i="1"/>
  <c r="AD46" i="1"/>
  <c r="Z46" i="1"/>
  <c r="Y46" i="1"/>
  <c r="X46" i="1"/>
  <c r="AF45" i="1"/>
  <c r="AE45" i="1"/>
  <c r="AD45" i="1"/>
  <c r="Z45" i="1"/>
  <c r="Y45" i="1"/>
  <c r="X45" i="1"/>
  <c r="AF44" i="1"/>
  <c r="AE44" i="1"/>
  <c r="AD44" i="1"/>
  <c r="Z44" i="1"/>
  <c r="Y44" i="1"/>
  <c r="X44" i="1"/>
  <c r="AF43" i="1"/>
  <c r="AE43" i="1"/>
  <c r="AD43" i="1"/>
  <c r="Z43" i="1"/>
  <c r="Y43" i="1"/>
  <c r="X43" i="1"/>
  <c r="AF42" i="1"/>
  <c r="AE42" i="1"/>
  <c r="AD42" i="1"/>
  <c r="Z42" i="1"/>
  <c r="Y42" i="1"/>
  <c r="X42" i="1"/>
  <c r="AF41" i="1"/>
  <c r="AE41" i="1"/>
  <c r="AD41" i="1"/>
  <c r="Z41" i="1"/>
  <c r="Y41" i="1"/>
  <c r="X41" i="1"/>
  <c r="AF40" i="1"/>
  <c r="AE40" i="1"/>
  <c r="AD40" i="1"/>
  <c r="AC40" i="1"/>
  <c r="Z40" i="1"/>
  <c r="Y40" i="1"/>
  <c r="X40" i="1"/>
  <c r="AF39" i="1"/>
  <c r="AE39" i="1"/>
  <c r="AD39" i="1"/>
  <c r="Z39" i="1"/>
  <c r="Y39" i="1"/>
  <c r="X39" i="1"/>
  <c r="AF38" i="1"/>
  <c r="AE38" i="1"/>
  <c r="AD38" i="1"/>
  <c r="AA38" i="1"/>
  <c r="Z38" i="1"/>
  <c r="Y38" i="1"/>
  <c r="X38" i="1"/>
  <c r="AF37" i="1"/>
  <c r="AE37" i="1"/>
  <c r="AD37" i="1"/>
  <c r="Z37" i="1"/>
  <c r="Y37" i="1"/>
  <c r="X37" i="1"/>
  <c r="AF36" i="1"/>
  <c r="AE36" i="1"/>
  <c r="AD36" i="1"/>
  <c r="Z36" i="1"/>
  <c r="Y36" i="1"/>
  <c r="X36" i="1"/>
  <c r="AF35" i="1"/>
  <c r="AE35" i="1"/>
  <c r="AD35" i="1"/>
  <c r="Z35" i="1"/>
  <c r="Y35" i="1"/>
  <c r="X35" i="1"/>
  <c r="AF34" i="1"/>
  <c r="AE34" i="1"/>
  <c r="AD34" i="1"/>
  <c r="AC34" i="1"/>
  <c r="AA34" i="1"/>
  <c r="Z34" i="1"/>
  <c r="Y34" i="1"/>
  <c r="X34" i="1"/>
  <c r="AF33" i="1"/>
  <c r="AE33" i="1"/>
  <c r="AD33" i="1"/>
  <c r="AC33" i="1"/>
  <c r="AB33" i="1"/>
  <c r="Z33" i="1"/>
  <c r="Y33" i="1"/>
  <c r="X33" i="1"/>
  <c r="AF32" i="1"/>
  <c r="AE32" i="1"/>
  <c r="AD32" i="1"/>
  <c r="Z32" i="1"/>
  <c r="Y32" i="1"/>
  <c r="X32" i="1"/>
  <c r="AF31" i="1"/>
  <c r="AE31" i="1"/>
  <c r="AD31" i="1"/>
  <c r="Z31" i="1"/>
  <c r="Y31" i="1"/>
  <c r="X31" i="1"/>
  <c r="AF30" i="1"/>
  <c r="AE30" i="1"/>
  <c r="AD30" i="1"/>
  <c r="AC30" i="1"/>
  <c r="Z30" i="1"/>
  <c r="Y30" i="1"/>
  <c r="X30" i="1"/>
  <c r="AF29" i="1"/>
  <c r="AE29" i="1"/>
  <c r="AD29" i="1"/>
  <c r="Z29" i="1"/>
  <c r="Y29" i="1"/>
  <c r="X29" i="1"/>
  <c r="AF28" i="1"/>
  <c r="AE28" i="1"/>
  <c r="AD28" i="1"/>
  <c r="Z28" i="1"/>
  <c r="Y28" i="1"/>
  <c r="X28" i="1"/>
  <c r="AF27" i="1"/>
  <c r="AE27" i="1"/>
  <c r="AD27" i="1"/>
  <c r="Z27" i="1"/>
  <c r="Y27" i="1"/>
  <c r="X27" i="1"/>
  <c r="AF26" i="1"/>
  <c r="AE26" i="1"/>
  <c r="AD26" i="1"/>
  <c r="AC26" i="1"/>
  <c r="Z26" i="1"/>
  <c r="Y26" i="1"/>
  <c r="X26" i="1"/>
  <c r="AF25" i="1"/>
  <c r="AE25" i="1"/>
  <c r="AD25" i="1"/>
  <c r="Z25" i="1"/>
  <c r="Y25" i="1"/>
  <c r="X25" i="1"/>
  <c r="AF24" i="1"/>
  <c r="AE24" i="1"/>
  <c r="AD24" i="1"/>
  <c r="AB24" i="1"/>
  <c r="Z24" i="1"/>
  <c r="Y24" i="1"/>
  <c r="X24" i="1"/>
  <c r="AF23" i="1"/>
  <c r="AE23" i="1"/>
  <c r="AD23" i="1"/>
  <c r="AA23" i="1"/>
  <c r="Z23" i="1"/>
  <c r="Y23" i="1"/>
  <c r="X23" i="1"/>
  <c r="AF22" i="1"/>
  <c r="AE22" i="1"/>
  <c r="AD22" i="1"/>
  <c r="AC22" i="1"/>
  <c r="AB22" i="1"/>
  <c r="Z22" i="1"/>
  <c r="Y22" i="1"/>
  <c r="X22" i="1"/>
  <c r="AF21" i="1"/>
  <c r="AE21" i="1"/>
  <c r="AD21" i="1"/>
  <c r="AC21" i="1"/>
  <c r="Z21" i="1"/>
  <c r="Y21" i="1"/>
  <c r="X21" i="1"/>
  <c r="AF20" i="1"/>
  <c r="AE20" i="1"/>
  <c r="AD20" i="1"/>
  <c r="AB20" i="1"/>
  <c r="Z20" i="1"/>
  <c r="Y20" i="1"/>
  <c r="X20" i="1"/>
  <c r="AF19" i="1"/>
  <c r="AE19" i="1"/>
  <c r="AD19" i="1"/>
  <c r="AC19" i="1"/>
  <c r="AB19" i="1"/>
  <c r="Z19" i="1"/>
  <c r="Y19" i="1"/>
  <c r="X19" i="1"/>
  <c r="AF18" i="1"/>
  <c r="AE18" i="1"/>
  <c r="AD18" i="1"/>
  <c r="AC18" i="1"/>
  <c r="AB18" i="1"/>
  <c r="Z18" i="1"/>
  <c r="Y18" i="1"/>
  <c r="X18" i="1"/>
  <c r="AF17" i="1"/>
  <c r="AE17" i="1"/>
  <c r="AD17" i="1"/>
  <c r="Z17" i="1"/>
  <c r="Y17" i="1"/>
  <c r="X17" i="1"/>
  <c r="AF16" i="1"/>
  <c r="AE16" i="1"/>
  <c r="AD16" i="1"/>
  <c r="AA16" i="1"/>
  <c r="Z16" i="1"/>
  <c r="Y16" i="1"/>
  <c r="X16" i="1"/>
  <c r="AF15" i="1"/>
  <c r="AE15" i="1"/>
  <c r="AD15" i="1"/>
  <c r="AC15" i="1"/>
  <c r="AB15" i="1"/>
  <c r="Z15" i="1"/>
  <c r="Y15" i="1"/>
  <c r="X15" i="1"/>
  <c r="AF14" i="1"/>
  <c r="AE14" i="1"/>
  <c r="AD14" i="1"/>
  <c r="AC14" i="1"/>
  <c r="AA14" i="1"/>
  <c r="Z14" i="1"/>
  <c r="Y14" i="1"/>
  <c r="X14" i="1"/>
  <c r="AF13" i="1"/>
  <c r="AE13" i="1"/>
  <c r="AD13" i="1"/>
  <c r="Z13" i="1"/>
  <c r="Y13" i="1"/>
  <c r="X13" i="1"/>
  <c r="AF12" i="1"/>
  <c r="AE12" i="1"/>
  <c r="AD12" i="1"/>
  <c r="AC12" i="1"/>
  <c r="Z12" i="1"/>
  <c r="Y12" i="1"/>
  <c r="X12" i="1"/>
  <c r="AF11" i="1"/>
  <c r="AE11" i="1"/>
  <c r="AD11" i="1"/>
  <c r="AC11" i="1"/>
  <c r="Z11" i="1"/>
  <c r="Y11" i="1"/>
  <c r="X11" i="1"/>
  <c r="AF10" i="1"/>
  <c r="AE10" i="1"/>
  <c r="AD10" i="1"/>
  <c r="Z10" i="1"/>
  <c r="Y10" i="1"/>
  <c r="X10" i="1"/>
  <c r="AF9" i="1"/>
  <c r="AE9" i="1"/>
  <c r="AD9" i="1"/>
  <c r="Z9" i="1"/>
  <c r="Y9" i="1"/>
  <c r="X9" i="1"/>
  <c r="AF8" i="1"/>
  <c r="AE8" i="1"/>
  <c r="AD8" i="1"/>
  <c r="AC8" i="1"/>
  <c r="Z8" i="1"/>
  <c r="Y8" i="1"/>
  <c r="X8" i="1"/>
  <c r="AF7" i="1"/>
  <c r="AE7" i="1"/>
  <c r="AD7" i="1"/>
  <c r="AC7" i="1"/>
  <c r="Z7" i="1"/>
  <c r="Y7" i="1"/>
  <c r="X7" i="1"/>
  <c r="AF6" i="1"/>
  <c r="AE6" i="1"/>
  <c r="AD6" i="1"/>
  <c r="Z6" i="1"/>
  <c r="Y6" i="1"/>
  <c r="X6" i="1"/>
  <c r="AF5" i="1"/>
  <c r="AE5" i="1"/>
  <c r="AD5" i="1"/>
  <c r="AA5" i="1"/>
  <c r="Z5" i="1"/>
  <c r="Y5" i="1"/>
  <c r="X5" i="1"/>
  <c r="W5" i="1"/>
  <c r="W6" i="1" s="1"/>
  <c r="W7" i="1" s="1"/>
  <c r="W8" i="1" s="1"/>
  <c r="W9" i="1" s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AF4" i="1"/>
  <c r="AE4" i="1"/>
  <c r="AD4" i="1"/>
  <c r="AC4" i="1"/>
  <c r="Z4" i="1"/>
  <c r="Y4" i="1"/>
  <c r="X4" i="1"/>
  <c r="S3" i="1"/>
  <c r="H5" i="2" s="1"/>
  <c r="Q3" i="1"/>
  <c r="F5" i="2" s="1"/>
  <c r="P3" i="1"/>
  <c r="E5" i="2" s="1"/>
  <c r="M3" i="1" a="1"/>
  <c r="O3" i="1" s="1"/>
  <c r="D5" i="2" s="1"/>
  <c r="A1" i="4" a="1"/>
  <c r="CA36" i="2" a="1"/>
  <c r="AI4" i="1" a="1"/>
  <c r="M4" i="1" a="1"/>
  <c r="A1" i="4" l="1"/>
  <c r="CA36" i="2"/>
  <c r="N12" i="1"/>
  <c r="AQ12" i="1"/>
  <c r="AM7" i="1"/>
  <c r="AL5" i="1"/>
  <c r="M8" i="1"/>
  <c r="B10" i="2" s="1"/>
  <c r="Q9" i="1"/>
  <c r="M4" i="1"/>
  <c r="B6" i="2" s="1"/>
  <c r="Q11" i="1"/>
  <c r="F13" i="2" s="1"/>
  <c r="Q4" i="1"/>
  <c r="F6" i="2" s="1"/>
  <c r="U11" i="1"/>
  <c r="J13" i="2" s="1"/>
  <c r="U9" i="1"/>
  <c r="J11" i="2" s="1"/>
  <c r="T5" i="1"/>
  <c r="I7" i="2" s="1"/>
  <c r="O6" i="1"/>
  <c r="D8" i="2" s="1"/>
  <c r="R7" i="1"/>
  <c r="G9" i="2" s="1"/>
  <c r="O4" i="1"/>
  <c r="D6" i="2" s="1"/>
  <c r="M6" i="1"/>
  <c r="B8" i="2" s="1"/>
  <c r="T7" i="1"/>
  <c r="I9" i="2" s="1"/>
  <c r="S9" i="1"/>
  <c r="H11" i="2" s="1"/>
  <c r="S11" i="1"/>
  <c r="H13" i="2" s="1"/>
  <c r="AL6" i="1"/>
  <c r="S4" i="1"/>
  <c r="H6" i="2" s="1"/>
  <c r="Q6" i="1"/>
  <c r="F8" i="2" s="1"/>
  <c r="O8" i="1"/>
  <c r="D10" i="2" s="1"/>
  <c r="N10" i="1"/>
  <c r="O12" i="1"/>
  <c r="D14" i="2" s="1"/>
  <c r="AM8" i="1"/>
  <c r="U4" i="1"/>
  <c r="J6" i="2" s="1"/>
  <c r="S6" i="1"/>
  <c r="H8" i="2" s="1"/>
  <c r="Q8" i="1"/>
  <c r="F10" i="2" s="1"/>
  <c r="Q10" i="1"/>
  <c r="F12" i="2" s="1"/>
  <c r="Q12" i="1"/>
  <c r="F14" i="2" s="1"/>
  <c r="AM9" i="1"/>
  <c r="N5" i="1"/>
  <c r="C7" i="2" s="1"/>
  <c r="U6" i="1"/>
  <c r="J8" i="2" s="1"/>
  <c r="S8" i="1"/>
  <c r="H10" i="2" s="1"/>
  <c r="S10" i="1"/>
  <c r="H12" i="2" s="1"/>
  <c r="S12" i="1"/>
  <c r="H14" i="2" s="1"/>
  <c r="AM10" i="1"/>
  <c r="P5" i="1"/>
  <c r="E7" i="2" s="1"/>
  <c r="N7" i="1"/>
  <c r="C9" i="2" s="1"/>
  <c r="U8" i="1"/>
  <c r="J10" i="2" s="1"/>
  <c r="U10" i="1"/>
  <c r="J12" i="2" s="1"/>
  <c r="AM11" i="1"/>
  <c r="R5" i="1"/>
  <c r="G7" i="2" s="1"/>
  <c r="P7" i="1"/>
  <c r="E9" i="2" s="1"/>
  <c r="N9" i="1"/>
  <c r="C11" i="2" s="1"/>
  <c r="O11" i="1"/>
  <c r="D13" i="2" s="1"/>
  <c r="AL4" i="1"/>
  <c r="AM12" i="1"/>
  <c r="AS62" i="1"/>
  <c r="N4" i="1"/>
  <c r="C6" i="2" s="1"/>
  <c r="M5" i="1"/>
  <c r="B7" i="2" s="1"/>
  <c r="U5" i="1"/>
  <c r="J7" i="2" s="1"/>
  <c r="T6" i="1"/>
  <c r="I8" i="2" s="1"/>
  <c r="S7" i="1"/>
  <c r="H9" i="2" s="1"/>
  <c r="R8" i="1"/>
  <c r="G10" i="2" s="1"/>
  <c r="R9" i="1"/>
  <c r="G11" i="2" s="1"/>
  <c r="R10" i="1"/>
  <c r="G12" i="2" s="1"/>
  <c r="R11" i="1"/>
  <c r="G13" i="2" s="1"/>
  <c r="R12" i="1"/>
  <c r="G14" i="2" s="1"/>
  <c r="AM4" i="1"/>
  <c r="AM5" i="1"/>
  <c r="AN6" i="1"/>
  <c r="AN7" i="1"/>
  <c r="AN8" i="1"/>
  <c r="AN9" i="1"/>
  <c r="AN10" i="1"/>
  <c r="AN11" i="1"/>
  <c r="AN12" i="1"/>
  <c r="AS69" i="1"/>
  <c r="AN4" i="1"/>
  <c r="AO5" i="1"/>
  <c r="AO6" i="1"/>
  <c r="AO7" i="1"/>
  <c r="AO8" i="1"/>
  <c r="AO9" i="1"/>
  <c r="AO10" i="1"/>
  <c r="AO11" i="1"/>
  <c r="AP12" i="1"/>
  <c r="P4" i="1"/>
  <c r="E6" i="2" s="1"/>
  <c r="O5" i="1"/>
  <c r="D7" i="2" s="1"/>
  <c r="N6" i="1"/>
  <c r="C8" i="2" s="1"/>
  <c r="M7" i="1"/>
  <c r="B9" i="2" s="1"/>
  <c r="U7" i="1"/>
  <c r="J9" i="2" s="1"/>
  <c r="T8" i="1"/>
  <c r="I10" i="2" s="1"/>
  <c r="T9" i="1"/>
  <c r="I11" i="2" s="1"/>
  <c r="T10" i="1"/>
  <c r="I12" i="2" s="1"/>
  <c r="T11" i="1"/>
  <c r="I13" i="2" s="1"/>
  <c r="T12" i="1"/>
  <c r="I14" i="2" s="1"/>
  <c r="AP4" i="1"/>
  <c r="AP5" i="1"/>
  <c r="AP6" i="1"/>
  <c r="AP7" i="1"/>
  <c r="AP8" i="1"/>
  <c r="AP9" i="1"/>
  <c r="AP10" i="1"/>
  <c r="AQ11" i="1"/>
  <c r="AO12" i="1"/>
  <c r="AP11" i="1"/>
  <c r="AQ10" i="1"/>
  <c r="AI10" i="1"/>
  <c r="AJ9" i="1"/>
  <c r="AK8" i="1"/>
  <c r="AL7" i="1"/>
  <c r="AM6" i="1"/>
  <c r="AN5" i="1"/>
  <c r="AO4" i="1"/>
  <c r="AQ4" i="1"/>
  <c r="AQ5" i="1"/>
  <c r="AQ6" i="1"/>
  <c r="AQ7" i="1"/>
  <c r="AQ8" i="1"/>
  <c r="AQ9" i="1"/>
  <c r="AI11" i="1"/>
  <c r="AI12" i="1"/>
  <c r="R4" i="1"/>
  <c r="G6" i="2" s="1"/>
  <c r="Q5" i="1"/>
  <c r="F7" i="2" s="1"/>
  <c r="P6" i="1"/>
  <c r="E8" i="2" s="1"/>
  <c r="O7" i="1"/>
  <c r="D9" i="2" s="1"/>
  <c r="N8" i="1"/>
  <c r="C10" i="2" s="1"/>
  <c r="M9" i="1"/>
  <c r="B11" i="2" s="1"/>
  <c r="M10" i="1"/>
  <c r="B12" i="2" s="1"/>
  <c r="M11" i="1"/>
  <c r="B13" i="2" s="1"/>
  <c r="AI4" i="1"/>
  <c r="AI5" i="1"/>
  <c r="AI6" i="1"/>
  <c r="AI7" i="1"/>
  <c r="AI8" i="1"/>
  <c r="AI9" i="1"/>
  <c r="AJ10" i="1"/>
  <c r="AJ11" i="1"/>
  <c r="AJ12" i="1"/>
  <c r="AS61" i="1"/>
  <c r="AJ4" i="1"/>
  <c r="AJ5" i="1"/>
  <c r="AJ6" i="1"/>
  <c r="AJ7" i="1"/>
  <c r="AJ8" i="1"/>
  <c r="AK9" i="1"/>
  <c r="AK10" i="1"/>
  <c r="AK11" i="1"/>
  <c r="AK12" i="1"/>
  <c r="U12" i="1"/>
  <c r="M12" i="1"/>
  <c r="B14" i="2" s="1"/>
  <c r="N11" i="1"/>
  <c r="C13" i="2" s="1"/>
  <c r="O10" i="1"/>
  <c r="D12" i="2" s="1"/>
  <c r="P9" i="1"/>
  <c r="E11" i="2" s="1"/>
  <c r="T4" i="1"/>
  <c r="I6" i="2" s="1"/>
  <c r="S5" i="1"/>
  <c r="H7" i="2" s="1"/>
  <c r="R6" i="1"/>
  <c r="G8" i="2" s="1"/>
  <c r="Q7" i="1"/>
  <c r="F9" i="2" s="1"/>
  <c r="P8" i="1"/>
  <c r="E10" i="2" s="1"/>
  <c r="O9" i="1"/>
  <c r="D11" i="2" s="1"/>
  <c r="P10" i="1"/>
  <c r="E12" i="2" s="1"/>
  <c r="P11" i="1"/>
  <c r="E13" i="2" s="1"/>
  <c r="P12" i="1"/>
  <c r="E14" i="2" s="1"/>
  <c r="AK4" i="1"/>
  <c r="AK5" i="1"/>
  <c r="AK6" i="1"/>
  <c r="AK7" i="1"/>
  <c r="AL8" i="1"/>
  <c r="AL9" i="1"/>
  <c r="AL10" i="1"/>
  <c r="AL11" i="1"/>
  <c r="AL12" i="1"/>
  <c r="F11" i="2"/>
  <c r="C14" i="2"/>
  <c r="AB73" i="1"/>
  <c r="AB82" i="1"/>
  <c r="AB86" i="1"/>
  <c r="R3" i="1"/>
  <c r="G5" i="2" s="1"/>
  <c r="C12" i="2"/>
  <c r="AA15" i="1"/>
  <c r="AA19" i="1"/>
  <c r="AB23" i="1"/>
  <c r="AB52" i="1"/>
  <c r="AA53" i="1"/>
  <c r="AC61" i="1"/>
  <c r="AC73" i="1"/>
  <c r="AC82" i="1"/>
  <c r="AA95" i="1"/>
  <c r="AB98" i="1"/>
  <c r="AB105" i="1"/>
  <c r="AB94" i="1"/>
  <c r="AB121" i="1"/>
  <c r="AA121" i="1"/>
  <c r="AA113" i="1"/>
  <c r="AA105" i="1"/>
  <c r="AA102" i="1"/>
  <c r="AA98" i="1"/>
  <c r="AA94" i="1"/>
  <c r="AA90" i="1"/>
  <c r="AA86" i="1"/>
  <c r="AA82" i="1"/>
  <c r="AA78" i="1"/>
  <c r="AA73" i="1"/>
  <c r="AA69" i="1"/>
  <c r="AA65" i="1"/>
  <c r="AA118" i="1"/>
  <c r="AA110" i="1"/>
  <c r="AA33" i="1"/>
  <c r="AA30" i="1"/>
  <c r="AA26" i="1"/>
  <c r="AA123" i="1"/>
  <c r="AA115" i="1"/>
  <c r="AA107" i="1"/>
  <c r="AA101" i="1"/>
  <c r="AA97" i="1"/>
  <c r="AA93" i="1"/>
  <c r="AA89" i="1"/>
  <c r="AA85" i="1"/>
  <c r="AA81" i="1"/>
  <c r="AA77" i="1"/>
  <c r="AA72" i="1"/>
  <c r="AA68" i="1"/>
  <c r="AA66" i="1"/>
  <c r="AA62" i="1"/>
  <c r="AA55" i="1"/>
  <c r="AA51" i="1"/>
  <c r="AA47" i="1"/>
  <c r="AA43" i="1"/>
  <c r="AA40" i="1"/>
  <c r="AA120" i="1"/>
  <c r="AA112" i="1"/>
  <c r="AA104" i="1"/>
  <c r="AA39" i="1"/>
  <c r="AA31" i="1"/>
  <c r="AA29" i="1"/>
  <c r="AA25" i="1"/>
  <c r="AA21" i="1"/>
  <c r="AA11" i="1"/>
  <c r="AA7" i="1"/>
  <c r="AA117" i="1"/>
  <c r="AA109" i="1"/>
  <c r="AA100" i="1"/>
  <c r="AA96" i="1"/>
  <c r="AA92" i="1"/>
  <c r="AA88" i="1"/>
  <c r="AA84" i="1"/>
  <c r="AA80" i="1"/>
  <c r="AA76" i="1"/>
  <c r="AA71" i="1"/>
  <c r="AA67" i="1"/>
  <c r="AA63" i="1"/>
  <c r="AA122" i="1"/>
  <c r="AA114" i="1"/>
  <c r="AA106" i="1"/>
  <c r="AA37" i="1"/>
  <c r="AA28" i="1"/>
  <c r="AA24" i="1"/>
  <c r="AA20" i="1"/>
  <c r="AA17" i="1"/>
  <c r="AA10" i="1"/>
  <c r="AA6" i="1"/>
  <c r="AB6" i="1"/>
  <c r="AA8" i="1"/>
  <c r="AB16" i="1"/>
  <c r="AB17" i="1"/>
  <c r="AB34" i="1"/>
  <c r="AA35" i="1"/>
  <c r="AA36" i="1"/>
  <c r="AB37" i="1"/>
  <c r="AA41" i="1"/>
  <c r="AB56" i="1"/>
  <c r="AA57" i="1"/>
  <c r="AA60" i="1"/>
  <c r="AB65" i="1"/>
  <c r="AB90" i="1"/>
  <c r="AA108" i="1"/>
  <c r="AA111" i="1"/>
  <c r="AB116" i="1"/>
  <c r="AC123" i="1"/>
  <c r="AC115" i="1"/>
  <c r="AC107" i="1"/>
  <c r="AC101" i="1"/>
  <c r="AC97" i="1"/>
  <c r="AC93" i="1"/>
  <c r="AC89" i="1"/>
  <c r="AC85" i="1"/>
  <c r="AC81" i="1"/>
  <c r="AC77" i="1"/>
  <c r="AC72" i="1"/>
  <c r="AC68" i="1"/>
  <c r="AC66" i="1"/>
  <c r="AC62" i="1"/>
  <c r="AC120" i="1"/>
  <c r="AC112" i="1"/>
  <c r="AC104" i="1"/>
  <c r="AC39" i="1"/>
  <c r="AC31" i="1"/>
  <c r="AC29" i="1"/>
  <c r="AC25" i="1"/>
  <c r="AC117" i="1"/>
  <c r="AC109" i="1"/>
  <c r="AC100" i="1"/>
  <c r="AC96" i="1"/>
  <c r="AC92" i="1"/>
  <c r="AC88" i="1"/>
  <c r="AC84" i="1"/>
  <c r="AC80" i="1"/>
  <c r="AC76" i="1"/>
  <c r="AC71" i="1"/>
  <c r="AC67" i="1"/>
  <c r="AC63" i="1"/>
  <c r="AC59" i="1"/>
  <c r="AC58" i="1"/>
  <c r="AC54" i="1"/>
  <c r="AC50" i="1"/>
  <c r="AC46" i="1"/>
  <c r="AC42" i="1"/>
  <c r="AC38" i="1"/>
  <c r="AC32" i="1"/>
  <c r="AC122" i="1"/>
  <c r="AC114" i="1"/>
  <c r="AC106" i="1"/>
  <c r="AC37" i="1"/>
  <c r="AC28" i="1"/>
  <c r="AC24" i="1"/>
  <c r="AC20" i="1"/>
  <c r="AC17" i="1"/>
  <c r="AC10" i="1"/>
  <c r="AC6" i="1"/>
  <c r="AC119" i="1"/>
  <c r="AC111" i="1"/>
  <c r="AC103" i="1"/>
  <c r="AC99" i="1"/>
  <c r="AC95" i="1"/>
  <c r="AC91" i="1"/>
  <c r="AC87" i="1"/>
  <c r="AC83" i="1"/>
  <c r="AC79" i="1"/>
  <c r="AC75" i="1"/>
  <c r="AC74" i="1"/>
  <c r="AC70" i="1"/>
  <c r="AC64" i="1"/>
  <c r="AC116" i="1"/>
  <c r="AC108" i="1"/>
  <c r="AC41" i="1"/>
  <c r="AC35" i="1"/>
  <c r="AC27" i="1"/>
  <c r="AC23" i="1"/>
  <c r="AC16" i="1"/>
  <c r="AC13" i="1"/>
  <c r="AC9" i="1"/>
  <c r="AC5" i="1"/>
  <c r="T3" i="1"/>
  <c r="I5" i="2" s="1"/>
  <c r="AB5" i="1"/>
  <c r="M3" i="1"/>
  <c r="U3" i="1"/>
  <c r="J5" i="2" s="1"/>
  <c r="AB8" i="1"/>
  <c r="AA9" i="1"/>
  <c r="AB30" i="1"/>
  <c r="AB35" i="1"/>
  <c r="AC36" i="1"/>
  <c r="AB41" i="1"/>
  <c r="AA42" i="1"/>
  <c r="AC43" i="1"/>
  <c r="AA44" i="1"/>
  <c r="AC56" i="1"/>
  <c r="AC57" i="1"/>
  <c r="AA58" i="1"/>
  <c r="AC60" i="1"/>
  <c r="AC65" i="1"/>
  <c r="AC90" i="1"/>
  <c r="AB108" i="1"/>
  <c r="AC118" i="1"/>
  <c r="AB7" i="1"/>
  <c r="N3" i="1"/>
  <c r="C5" i="2" s="1"/>
  <c r="AB9" i="1"/>
  <c r="AB10" i="1"/>
  <c r="AB11" i="1"/>
  <c r="AA12" i="1"/>
  <c r="AB44" i="1"/>
  <c r="AA45" i="1"/>
  <c r="AA70" i="1"/>
  <c r="AA75" i="1"/>
  <c r="AB113" i="1"/>
  <c r="AA4" i="1"/>
  <c r="AB12" i="1"/>
  <c r="AA13" i="1"/>
  <c r="AB26" i="1"/>
  <c r="AA27" i="1"/>
  <c r="AB28" i="1"/>
  <c r="AA32" i="1"/>
  <c r="AC44" i="1"/>
  <c r="AC45" i="1"/>
  <c r="AA46" i="1"/>
  <c r="AC47" i="1"/>
  <c r="AA48" i="1"/>
  <c r="AA79" i="1"/>
  <c r="AA103" i="1"/>
  <c r="AC110" i="1"/>
  <c r="AC113" i="1"/>
  <c r="AB118" i="1"/>
  <c r="AB110" i="1"/>
  <c r="AB123" i="1"/>
  <c r="AB115" i="1"/>
  <c r="AB107" i="1"/>
  <c r="AB101" i="1"/>
  <c r="AB97" i="1"/>
  <c r="AB93" i="1"/>
  <c r="AB89" i="1"/>
  <c r="AB85" i="1"/>
  <c r="AB81" i="1"/>
  <c r="AB77" i="1"/>
  <c r="AB72" i="1"/>
  <c r="AB68" i="1"/>
  <c r="AB66" i="1"/>
  <c r="AB62" i="1"/>
  <c r="AB55" i="1"/>
  <c r="AB51" i="1"/>
  <c r="AB47" i="1"/>
  <c r="AB43" i="1"/>
  <c r="AB40" i="1"/>
  <c r="AB120" i="1"/>
  <c r="AB112" i="1"/>
  <c r="AB104" i="1"/>
  <c r="AB39" i="1"/>
  <c r="AB31" i="1"/>
  <c r="AB29" i="1"/>
  <c r="AB25" i="1"/>
  <c r="AB21" i="1"/>
  <c r="AB117" i="1"/>
  <c r="AB109" i="1"/>
  <c r="AB100" i="1"/>
  <c r="AB96" i="1"/>
  <c r="AB92" i="1"/>
  <c r="AB88" i="1"/>
  <c r="AB84" i="1"/>
  <c r="AB80" i="1"/>
  <c r="AB76" i="1"/>
  <c r="AB71" i="1"/>
  <c r="AB67" i="1"/>
  <c r="AB63" i="1"/>
  <c r="AB59" i="1"/>
  <c r="AB58" i="1"/>
  <c r="AB54" i="1"/>
  <c r="AB50" i="1"/>
  <c r="AB46" i="1"/>
  <c r="AB42" i="1"/>
  <c r="AB38" i="1"/>
  <c r="AB32" i="1"/>
  <c r="AB14" i="1"/>
  <c r="AB122" i="1"/>
  <c r="AB114" i="1"/>
  <c r="AB106" i="1"/>
  <c r="AB119" i="1"/>
  <c r="AB111" i="1"/>
  <c r="AB103" i="1"/>
  <c r="AB99" i="1"/>
  <c r="AB95" i="1"/>
  <c r="AB91" i="1"/>
  <c r="AB87" i="1"/>
  <c r="AB83" i="1"/>
  <c r="AB79" i="1"/>
  <c r="AB75" i="1"/>
  <c r="AB74" i="1"/>
  <c r="AB70" i="1"/>
  <c r="AB64" i="1"/>
  <c r="AB60" i="1"/>
  <c r="AB57" i="1"/>
  <c r="AB53" i="1"/>
  <c r="AB49" i="1"/>
  <c r="AB45" i="1"/>
  <c r="AB36" i="1"/>
  <c r="AB4" i="1"/>
  <c r="AB13" i="1"/>
  <c r="AA18" i="1"/>
  <c r="AA22" i="1"/>
  <c r="AB27" i="1"/>
  <c r="AB48" i="1"/>
  <c r="AA49" i="1"/>
  <c r="AA61" i="1"/>
  <c r="AA74" i="1"/>
  <c r="AB78" i="1"/>
  <c r="AA83" i="1"/>
  <c r="AA87" i="1"/>
  <c r="AB102" i="1"/>
  <c r="AS63" i="1"/>
  <c r="CA6" i="2" s="1" a="1"/>
  <c r="AD65" i="1"/>
  <c r="AD69" i="1"/>
  <c r="AD73" i="1"/>
  <c r="AD78" i="1"/>
  <c r="AD82" i="1"/>
  <c r="AD86" i="1"/>
  <c r="AD90" i="1"/>
  <c r="AD94" i="1"/>
  <c r="AD98" i="1"/>
  <c r="Z100" i="1"/>
  <c r="AD102" i="1"/>
  <c r="Y104" i="1"/>
  <c r="AD105" i="1"/>
  <c r="Z109" i="1"/>
  <c r="AE110" i="1"/>
  <c r="Y112" i="1"/>
  <c r="AD113" i="1"/>
  <c r="X115" i="1"/>
  <c r="AF115" i="1"/>
  <c r="Z117" i="1"/>
  <c r="AE118" i="1"/>
  <c r="Y120" i="1"/>
  <c r="AD121" i="1"/>
  <c r="X123" i="1"/>
  <c r="AF123" i="1"/>
  <c r="AS64" i="1"/>
  <c r="AS65" i="1"/>
  <c r="AD74" i="1"/>
  <c r="AD75" i="1"/>
  <c r="AD79" i="1"/>
  <c r="AD83" i="1"/>
  <c r="AD87" i="1"/>
  <c r="AD91" i="1"/>
  <c r="AD95" i="1"/>
  <c r="AD99" i="1"/>
  <c r="AD103" i="1"/>
  <c r="AE108" i="1"/>
  <c r="AD111" i="1"/>
  <c r="Z115" i="1"/>
  <c r="AE116" i="1"/>
  <c r="Y118" i="1"/>
  <c r="AD119" i="1"/>
  <c r="X121" i="1"/>
  <c r="Z123" i="1"/>
  <c r="AZ43" i="2" a="1"/>
  <c r="AS66" i="1"/>
  <c r="AE83" i="1"/>
  <c r="AE87" i="1"/>
  <c r="AE91" i="1"/>
  <c r="AE95" i="1"/>
  <c r="AE99" i="1"/>
  <c r="AE103" i="1"/>
  <c r="AD106" i="1"/>
  <c r="AE111" i="1"/>
  <c r="AD114" i="1"/>
  <c r="AE119" i="1"/>
  <c r="AD122" i="1"/>
  <c r="AS67" i="1"/>
  <c r="AD88" i="1"/>
  <c r="AD92" i="1"/>
  <c r="AD96" i="1"/>
  <c r="AD100" i="1"/>
  <c r="AE106" i="1"/>
  <c r="AD109" i="1"/>
  <c r="AE114" i="1"/>
  <c r="AD117" i="1"/>
  <c r="AE122" i="1"/>
  <c r="AE67" i="1"/>
  <c r="AE71" i="1"/>
  <c r="AE76" i="1"/>
  <c r="AE80" i="1"/>
  <c r="AE84" i="1"/>
  <c r="AE88" i="1"/>
  <c r="AE92" i="1"/>
  <c r="AE96" i="1"/>
  <c r="AE100" i="1"/>
  <c r="AD104" i="1"/>
  <c r="Z108" i="1"/>
  <c r="AE109" i="1"/>
  <c r="Y111" i="1"/>
  <c r="AD112" i="1"/>
  <c r="X114" i="1"/>
  <c r="AF114" i="1"/>
  <c r="BD42" i="2"/>
  <c r="BA42" i="2"/>
  <c r="BH42" i="2"/>
  <c r="AZ42" i="2"/>
  <c r="BC42" i="2"/>
  <c r="M18" i="1" a="1"/>
  <c r="AI18" i="1" a="1"/>
  <c r="AQ26" i="1" l="1"/>
  <c r="AM22" i="1"/>
  <c r="AN19" i="1"/>
  <c r="AN22" i="1"/>
  <c r="AI25" i="1"/>
  <c r="AM38" i="1" s="1"/>
  <c r="AJ21" i="1"/>
  <c r="AN34" i="1" s="1"/>
  <c r="AK23" i="1"/>
  <c r="AO36" i="1" s="1"/>
  <c r="AL21" i="1"/>
  <c r="AP34" i="1" s="1"/>
  <c r="AL22" i="1"/>
  <c r="AP35" i="1" s="1"/>
  <c r="AM25" i="1"/>
  <c r="AN27" i="1"/>
  <c r="AM20" i="1"/>
  <c r="AN26" i="1"/>
  <c r="AN20" i="1"/>
  <c r="AO21" i="1"/>
  <c r="AI26" i="1"/>
  <c r="AM39" i="1" s="1"/>
  <c r="AP19" i="1"/>
  <c r="AL27" i="1"/>
  <c r="AP40" i="1" s="1"/>
  <c r="AP24" i="1"/>
  <c r="AN21" i="1"/>
  <c r="AP20" i="1"/>
  <c r="AJ27" i="1"/>
  <c r="AN40" i="1" s="1"/>
  <c r="AJ23" i="1"/>
  <c r="AN36" i="1" s="1"/>
  <c r="AL25" i="1"/>
  <c r="AP38" i="1" s="1"/>
  <c r="AL23" i="1"/>
  <c r="AP36" i="1" s="1"/>
  <c r="AP18" i="1"/>
  <c r="AJ24" i="1"/>
  <c r="AN37" i="1" s="1"/>
  <c r="AM24" i="1"/>
  <c r="AI19" i="1"/>
  <c r="AM32" i="1" s="1"/>
  <c r="AO22" i="1"/>
  <c r="AQ19" i="1"/>
  <c r="AL26" i="1"/>
  <c r="AP39" i="1" s="1"/>
  <c r="AO23" i="1"/>
  <c r="AL18" i="1"/>
  <c r="AP31" i="1" s="1"/>
  <c r="AM19" i="1"/>
  <c r="AP27" i="1"/>
  <c r="AM21" i="1"/>
  <c r="AP21" i="1"/>
  <c r="AO24" i="1"/>
  <c r="AQ20" i="1"/>
  <c r="AJ18" i="1"/>
  <c r="AN31" i="1" s="1"/>
  <c r="AK26" i="1"/>
  <c r="AO39" i="1" s="1"/>
  <c r="AM26" i="1"/>
  <c r="AK19" i="1"/>
  <c r="AO32" i="1" s="1"/>
  <c r="AK20" i="1"/>
  <c r="AO33" i="1" s="1"/>
  <c r="AO19" i="1"/>
  <c r="AN23" i="1"/>
  <c r="AN25" i="1"/>
  <c r="AP25" i="1"/>
  <c r="AO18" i="1"/>
  <c r="AO25" i="1"/>
  <c r="AQ21" i="1"/>
  <c r="AQ27" i="1"/>
  <c r="AQ18" i="1"/>
  <c r="AK27" i="1"/>
  <c r="AO40" i="1" s="1"/>
  <c r="AM27" i="1"/>
  <c r="AP22" i="1"/>
  <c r="AO26" i="1"/>
  <c r="AQ22" i="1"/>
  <c r="AI27" i="1"/>
  <c r="AM40" i="1" s="1"/>
  <c r="AQ40" i="1" s="1"/>
  <c r="AI20" i="1"/>
  <c r="AM33" i="1" s="1"/>
  <c r="AK18" i="1"/>
  <c r="AO31" i="1" s="1"/>
  <c r="AQ24" i="1"/>
  <c r="AK25" i="1"/>
  <c r="AO38" i="1" s="1"/>
  <c r="AI22" i="1"/>
  <c r="AM35" i="1" s="1"/>
  <c r="AP23" i="1"/>
  <c r="AO20" i="1"/>
  <c r="AP26" i="1"/>
  <c r="AO27" i="1"/>
  <c r="AQ23" i="1"/>
  <c r="AJ26" i="1"/>
  <c r="AN39" i="1" s="1"/>
  <c r="AI21" i="1"/>
  <c r="AM34" i="1" s="1"/>
  <c r="AQ34" i="1" s="1"/>
  <c r="AN24" i="1"/>
  <c r="AQ25" i="1"/>
  <c r="AL24" i="1"/>
  <c r="AP37" i="1" s="1"/>
  <c r="AI23" i="1"/>
  <c r="AM36" i="1" s="1"/>
  <c r="AJ19" i="1"/>
  <c r="AN32" i="1" s="1"/>
  <c r="AK21" i="1"/>
  <c r="AO34" i="1" s="1"/>
  <c r="AL19" i="1"/>
  <c r="AP32" i="1" s="1"/>
  <c r="AI18" i="1"/>
  <c r="AM31" i="1" s="1"/>
  <c r="AM18" i="1"/>
  <c r="AN18" i="1"/>
  <c r="AM23" i="1"/>
  <c r="AI24" i="1"/>
  <c r="AM37" i="1" s="1"/>
  <c r="AQ37" i="1" s="1"/>
  <c r="AJ20" i="1"/>
  <c r="AN33" i="1" s="1"/>
  <c r="AK22" i="1"/>
  <c r="AO35" i="1" s="1"/>
  <c r="AL20" i="1"/>
  <c r="AP33" i="1" s="1"/>
  <c r="AJ22" i="1"/>
  <c r="AN35" i="1" s="1"/>
  <c r="AK24" i="1"/>
  <c r="AO37" i="1" s="1"/>
  <c r="AJ25" i="1"/>
  <c r="AN38" i="1" s="1"/>
  <c r="U27" i="1"/>
  <c r="U24" i="1"/>
  <c r="R25" i="1"/>
  <c r="U21" i="1"/>
  <c r="M19" i="1"/>
  <c r="M59" i="1" s="1"/>
  <c r="O21" i="1"/>
  <c r="T34" i="1" s="1"/>
  <c r="O19" i="1"/>
  <c r="O59" i="1" s="1"/>
  <c r="O22" i="1"/>
  <c r="P23" i="1"/>
  <c r="P63" i="1" s="1"/>
  <c r="P26" i="1"/>
  <c r="T21" i="1"/>
  <c r="N18" i="1"/>
  <c r="S31" i="1" s="1"/>
  <c r="R18" i="1"/>
  <c r="U25" i="1"/>
  <c r="S24" i="1"/>
  <c r="M23" i="1"/>
  <c r="M63" i="1" s="1"/>
  <c r="M20" i="1"/>
  <c r="R33" i="1" s="1"/>
  <c r="P20" i="1"/>
  <c r="P60" i="1" s="1"/>
  <c r="Q27" i="1"/>
  <c r="S21" i="1"/>
  <c r="P18" i="1"/>
  <c r="U31" i="1" s="1"/>
  <c r="S19" i="1"/>
  <c r="R19" i="1"/>
  <c r="U26" i="1"/>
  <c r="T23" i="1"/>
  <c r="M24" i="1"/>
  <c r="R37" i="1" s="1"/>
  <c r="M21" i="1"/>
  <c r="O23" i="1"/>
  <c r="T36" i="1" s="1"/>
  <c r="P21" i="1"/>
  <c r="U22" i="1"/>
  <c r="M25" i="1"/>
  <c r="M65" i="1" s="1"/>
  <c r="N22" i="1"/>
  <c r="P22" i="1"/>
  <c r="M22" i="1"/>
  <c r="R35" i="1" s="1"/>
  <c r="T25" i="1"/>
  <c r="Q22" i="1"/>
  <c r="S23" i="1"/>
  <c r="Q20" i="1"/>
  <c r="R20" i="1"/>
  <c r="O24" i="1"/>
  <c r="T37" i="1" s="1"/>
  <c r="R26" i="1"/>
  <c r="T27" i="1"/>
  <c r="Q24" i="1"/>
  <c r="Q21" i="1"/>
  <c r="R21" i="1"/>
  <c r="S20" i="1"/>
  <c r="S26" i="1"/>
  <c r="Q19" i="1"/>
  <c r="S18" i="1"/>
  <c r="Q25" i="1"/>
  <c r="R22" i="1"/>
  <c r="N21" i="1"/>
  <c r="M27" i="1"/>
  <c r="N24" i="1"/>
  <c r="S37" i="1" s="1"/>
  <c r="O26" i="1"/>
  <c r="O66" i="1" s="1"/>
  <c r="P24" i="1"/>
  <c r="Q23" i="1"/>
  <c r="S22" i="1"/>
  <c r="R23" i="1"/>
  <c r="T18" i="1"/>
  <c r="O20" i="1"/>
  <c r="O60" i="1" s="1"/>
  <c r="N25" i="1"/>
  <c r="N65" i="1" s="1"/>
  <c r="O27" i="1"/>
  <c r="P25" i="1"/>
  <c r="U38" i="1" s="1"/>
  <c r="R24" i="1"/>
  <c r="T19" i="1"/>
  <c r="P19" i="1"/>
  <c r="P59" i="1" s="1"/>
  <c r="N26" i="1"/>
  <c r="R27" i="1"/>
  <c r="T26" i="1"/>
  <c r="S25" i="1"/>
  <c r="T20" i="1"/>
  <c r="Q18" i="1"/>
  <c r="N27" i="1"/>
  <c r="S40" i="1" s="1"/>
  <c r="U18" i="1"/>
  <c r="T24" i="1"/>
  <c r="S27" i="1"/>
  <c r="T22" i="1"/>
  <c r="P27" i="1"/>
  <c r="U40" i="1" s="1"/>
  <c r="U19" i="1"/>
  <c r="N19" i="1"/>
  <c r="N59" i="1" s="1"/>
  <c r="U23" i="1"/>
  <c r="Q26" i="1"/>
  <c r="U20" i="1"/>
  <c r="M18" i="1"/>
  <c r="R31" i="1" s="1"/>
  <c r="N20" i="1"/>
  <c r="N60" i="1" s="1"/>
  <c r="O18" i="1"/>
  <c r="T31" i="1" s="1"/>
  <c r="M26" i="1"/>
  <c r="M66" i="1" s="1"/>
  <c r="N23" i="1"/>
  <c r="N63" i="1" s="1"/>
  <c r="O25" i="1"/>
  <c r="T38" i="1" s="1"/>
  <c r="AJ14" i="1"/>
  <c r="J14" i="2"/>
  <c r="M62" i="1"/>
  <c r="N14" i="1"/>
  <c r="AU61" i="1" a="1"/>
  <c r="AU69" i="1" s="1"/>
  <c r="Y6" i="2"/>
  <c r="Y8" i="2" s="1"/>
  <c r="Y12" i="2" s="1"/>
  <c r="O64" i="1"/>
  <c r="AU65" i="1"/>
  <c r="AU64" i="1"/>
  <c r="CA7" i="2"/>
  <c r="CA14" i="2"/>
  <c r="CA6" i="2"/>
  <c r="CA13" i="2"/>
  <c r="CA12" i="2"/>
  <c r="CA10" i="2"/>
  <c r="CA9" i="2"/>
  <c r="CA8" i="2"/>
  <c r="CA11" i="2"/>
  <c r="BD44" i="2"/>
  <c r="S33" i="1"/>
  <c r="O67" i="1"/>
  <c r="T40" i="1"/>
  <c r="S34" i="1"/>
  <c r="N61" i="1"/>
  <c r="L4" i="1" a="1"/>
  <c r="AI3" i="1" a="1"/>
  <c r="B5" i="2"/>
  <c r="S32" i="1"/>
  <c r="U37" i="1"/>
  <c r="P64" i="1"/>
  <c r="R34" i="1"/>
  <c r="M61" i="1"/>
  <c r="P61" i="1"/>
  <c r="U34" i="1"/>
  <c r="O63" i="1"/>
  <c r="P66" i="1"/>
  <c r="U39" i="1"/>
  <c r="T33" i="1"/>
  <c r="N62" i="1"/>
  <c r="S35" i="1"/>
  <c r="U36" i="1"/>
  <c r="O62" i="1"/>
  <c r="T35" i="1"/>
  <c r="BC44" i="2"/>
  <c r="BA43" i="2"/>
  <c r="BA44" i="2" s="1"/>
  <c r="BF43" i="2"/>
  <c r="BF44" i="2" s="1"/>
  <c r="BE43" i="2"/>
  <c r="BE44" i="2" s="1"/>
  <c r="BH43" i="2"/>
  <c r="BH44" i="2" s="1"/>
  <c r="BD43" i="2"/>
  <c r="BC43" i="2"/>
  <c r="BB43" i="2"/>
  <c r="BB44" i="2" s="1"/>
  <c r="BG43" i="2"/>
  <c r="BG44" i="2" s="1"/>
  <c r="AZ43" i="2"/>
  <c r="AZ44" i="2" s="1"/>
  <c r="T39" i="1"/>
  <c r="AI61" i="1" a="1"/>
  <c r="N66" i="1"/>
  <c r="S39" i="1"/>
  <c r="U35" i="1"/>
  <c r="P62" i="1"/>
  <c r="BK26" i="2" a="1"/>
  <c r="R40" i="1"/>
  <c r="M67" i="1"/>
  <c r="B18" i="2" a="1"/>
  <c r="R38" i="1" l="1"/>
  <c r="M32" i="1" a="1"/>
  <c r="S38" i="1"/>
  <c r="P65" i="1"/>
  <c r="M60" i="1"/>
  <c r="N67" i="1"/>
  <c r="R36" i="1"/>
  <c r="P67" i="1"/>
  <c r="AQ35" i="1"/>
  <c r="AQ32" i="1"/>
  <c r="AQ38" i="1"/>
  <c r="R39" i="1"/>
  <c r="T32" i="1"/>
  <c r="AU61" i="1"/>
  <c r="U32" i="1"/>
  <c r="AQ36" i="1"/>
  <c r="AQ39" i="1"/>
  <c r="R32" i="1"/>
  <c r="N64" i="1"/>
  <c r="AU62" i="1"/>
  <c r="M64" i="1"/>
  <c r="O61" i="1"/>
  <c r="AU63" i="1"/>
  <c r="E27" i="2"/>
  <c r="I21" i="2"/>
  <c r="G26" i="2"/>
  <c r="I19" i="2"/>
  <c r="D19" i="2"/>
  <c r="B19" i="2"/>
  <c r="B24" i="2"/>
  <c r="F22" i="2"/>
  <c r="B25" i="2"/>
  <c r="E22" i="2"/>
  <c r="E34" i="2" s="1"/>
  <c r="J21" i="2"/>
  <c r="J33" i="2" s="1"/>
  <c r="G23" i="2"/>
  <c r="G35" i="2" s="1"/>
  <c r="I24" i="2"/>
  <c r="C21" i="2"/>
  <c r="J18" i="2"/>
  <c r="E18" i="2"/>
  <c r="C25" i="2"/>
  <c r="F21" i="2"/>
  <c r="C23" i="2"/>
  <c r="H27" i="2"/>
  <c r="F24" i="2"/>
  <c r="D18" i="2"/>
  <c r="D22" i="2"/>
  <c r="D34" i="2" s="1"/>
  <c r="D20" i="2"/>
  <c r="D32" i="2" s="1"/>
  <c r="J27" i="2"/>
  <c r="C19" i="2"/>
  <c r="F26" i="2"/>
  <c r="H20" i="2"/>
  <c r="E21" i="2"/>
  <c r="E33" i="2" s="1"/>
  <c r="D27" i="2"/>
  <c r="B27" i="2"/>
  <c r="E20" i="2"/>
  <c r="E32" i="2" s="1"/>
  <c r="G27" i="2"/>
  <c r="G39" i="2" s="1"/>
  <c r="B22" i="2"/>
  <c r="C26" i="2"/>
  <c r="F20" i="2"/>
  <c r="H19" i="2"/>
  <c r="E23" i="2"/>
  <c r="B23" i="2"/>
  <c r="H24" i="2"/>
  <c r="F23" i="2"/>
  <c r="J20" i="2"/>
  <c r="J25" i="2"/>
  <c r="J37" i="2" s="1"/>
  <c r="I25" i="2"/>
  <c r="I37" i="2" s="1"/>
  <c r="I23" i="2"/>
  <c r="I35" i="2" s="1"/>
  <c r="F25" i="2"/>
  <c r="D25" i="2"/>
  <c r="D37" i="2" s="1"/>
  <c r="H22" i="2"/>
  <c r="H34" i="2" s="1"/>
  <c r="D24" i="2"/>
  <c r="B18" i="2"/>
  <c r="I27" i="2"/>
  <c r="I26" i="2"/>
  <c r="C24" i="2"/>
  <c r="J26" i="2"/>
  <c r="J38" i="2" s="1"/>
  <c r="J24" i="2"/>
  <c r="J36" i="2" s="1"/>
  <c r="G24" i="2"/>
  <c r="E24" i="2"/>
  <c r="E36" i="2" s="1"/>
  <c r="J23" i="2"/>
  <c r="J35" i="2" s="1"/>
  <c r="G25" i="2"/>
  <c r="G37" i="2" s="1"/>
  <c r="B26" i="2"/>
  <c r="H23" i="2"/>
  <c r="C22" i="2"/>
  <c r="G20" i="2"/>
  <c r="C27" i="2"/>
  <c r="H21" i="2"/>
  <c r="I18" i="2"/>
  <c r="F19" i="2"/>
  <c r="I22" i="2"/>
  <c r="I34" i="2" s="1"/>
  <c r="G22" i="2"/>
  <c r="G34" i="2" s="1"/>
  <c r="D26" i="2"/>
  <c r="E19" i="2"/>
  <c r="E31" i="2" s="1"/>
  <c r="E25" i="2"/>
  <c r="E37" i="2" s="1"/>
  <c r="H25" i="2"/>
  <c r="B20" i="2"/>
  <c r="B32" i="2" s="1"/>
  <c r="B21" i="2"/>
  <c r="I20" i="2"/>
  <c r="G21" i="2"/>
  <c r="D21" i="2"/>
  <c r="G18" i="2"/>
  <c r="D23" i="2"/>
  <c r="H18" i="2"/>
  <c r="C20" i="2"/>
  <c r="J19" i="2"/>
  <c r="J31" i="2" s="1"/>
  <c r="J22" i="2"/>
  <c r="J34" i="2" s="1"/>
  <c r="F18" i="2"/>
  <c r="C18" i="2"/>
  <c r="G19" i="2"/>
  <c r="E26" i="2"/>
  <c r="E38" i="2" s="1"/>
  <c r="H26" i="2"/>
  <c r="F27" i="2"/>
  <c r="AH32" i="1" a="1"/>
  <c r="AH40" i="1" s="1"/>
  <c r="O65" i="1"/>
  <c r="U33" i="1"/>
  <c r="S36" i="1"/>
  <c r="AU68" i="1"/>
  <c r="Y5" i="2"/>
  <c r="Y9" i="2" s="1"/>
  <c r="Y13" i="2" s="1"/>
  <c r="AQ33" i="1"/>
  <c r="AU67" i="1"/>
  <c r="AU66" i="1"/>
  <c r="AD5" i="2" a="1"/>
  <c r="AO5" i="2" a="1"/>
  <c r="AJ3" i="1"/>
  <c r="AK3" i="1"/>
  <c r="AQ3" i="1"/>
  <c r="AI3" i="1"/>
  <c r="AP3" i="1"/>
  <c r="AN3" i="1"/>
  <c r="AO3" i="1"/>
  <c r="AM3" i="1"/>
  <c r="AL3" i="1"/>
  <c r="CA19" i="2" a="1"/>
  <c r="L11" i="1"/>
  <c r="L10" i="1"/>
  <c r="L9" i="1"/>
  <c r="L7" i="1"/>
  <c r="L8" i="1"/>
  <c r="L12" i="1"/>
  <c r="L6" i="1"/>
  <c r="L5" i="1"/>
  <c r="L4" i="1"/>
  <c r="BL26" i="2"/>
  <c r="BS26" i="2"/>
  <c r="BK26" i="2"/>
  <c r="BR26" i="2"/>
  <c r="BQ26" i="2"/>
  <c r="BP26" i="2"/>
  <c r="BN26" i="2"/>
  <c r="BM26" i="2"/>
  <c r="BO26" i="2"/>
  <c r="AQ69" i="1"/>
  <c r="AI69" i="1"/>
  <c r="AJ68" i="1"/>
  <c r="AK67" i="1"/>
  <c r="AL66" i="1"/>
  <c r="AM65" i="1"/>
  <c r="AN64" i="1"/>
  <c r="AO63" i="1"/>
  <c r="AP62" i="1"/>
  <c r="AQ61" i="1"/>
  <c r="AI61" i="1"/>
  <c r="AP69" i="1"/>
  <c r="AQ68" i="1"/>
  <c r="AI68" i="1"/>
  <c r="AJ67" i="1"/>
  <c r="AK66" i="1"/>
  <c r="AL65" i="1"/>
  <c r="AM64" i="1"/>
  <c r="AN63" i="1"/>
  <c r="AO62" i="1"/>
  <c r="AP61" i="1"/>
  <c r="AO69" i="1"/>
  <c r="AP68" i="1"/>
  <c r="AQ67" i="1"/>
  <c r="AI67" i="1"/>
  <c r="AJ66" i="1"/>
  <c r="AK65" i="1"/>
  <c r="AL64" i="1"/>
  <c r="AM63" i="1"/>
  <c r="AN62" i="1"/>
  <c r="AO61" i="1"/>
  <c r="AN69" i="1"/>
  <c r="AO68" i="1"/>
  <c r="AP67" i="1"/>
  <c r="AQ66" i="1"/>
  <c r="AI66" i="1"/>
  <c r="AJ65" i="1"/>
  <c r="AM69" i="1"/>
  <c r="AN68" i="1"/>
  <c r="AO67" i="1"/>
  <c r="AP66" i="1"/>
  <c r="AQ65" i="1"/>
  <c r="AI65" i="1"/>
  <c r="AJ64" i="1"/>
  <c r="AK63" i="1"/>
  <c r="AL62" i="1"/>
  <c r="AM61" i="1"/>
  <c r="AM67" i="1"/>
  <c r="AQ64" i="1"/>
  <c r="AJ63" i="1"/>
  <c r="AL61" i="1"/>
  <c r="AL69" i="1"/>
  <c r="AL67" i="1"/>
  <c r="AP64" i="1"/>
  <c r="AI63" i="1"/>
  <c r="AK61" i="1"/>
  <c r="AL68" i="1"/>
  <c r="AQ63" i="1"/>
  <c r="AJ62" i="1"/>
  <c r="AK69" i="1"/>
  <c r="AO66" i="1"/>
  <c r="AO64" i="1"/>
  <c r="AQ62" i="1"/>
  <c r="AJ61" i="1"/>
  <c r="AJ69" i="1"/>
  <c r="AN66" i="1"/>
  <c r="AK64" i="1"/>
  <c r="AM62" i="1"/>
  <c r="AM68" i="1"/>
  <c r="AM66" i="1"/>
  <c r="AI64" i="1"/>
  <c r="AK62" i="1"/>
  <c r="AP65" i="1"/>
  <c r="AK68" i="1"/>
  <c r="AO65" i="1"/>
  <c r="AP63" i="1"/>
  <c r="AI62" i="1"/>
  <c r="AN67" i="1"/>
  <c r="AN65" i="1"/>
  <c r="AL63" i="1"/>
  <c r="AN61" i="1"/>
  <c r="M39" i="1"/>
  <c r="M38" i="1"/>
  <c r="M37" i="1"/>
  <c r="M35" i="1"/>
  <c r="M40" i="1"/>
  <c r="M36" i="1"/>
  <c r="M34" i="1"/>
  <c r="M33" i="1"/>
  <c r="M32" i="1"/>
  <c r="BK27" i="2" a="1"/>
  <c r="C38" i="2" l="1"/>
  <c r="B37" i="2"/>
  <c r="F31" i="2"/>
  <c r="B39" i="2"/>
  <c r="C35" i="2"/>
  <c r="B36" i="2"/>
  <c r="B38" i="2"/>
  <c r="F32" i="2"/>
  <c r="C32" i="2"/>
  <c r="D38" i="2"/>
  <c r="F37" i="2"/>
  <c r="B34" i="2"/>
  <c r="F36" i="2"/>
  <c r="F34" i="2"/>
  <c r="F39" i="2"/>
  <c r="F33" i="2"/>
  <c r="C36" i="2"/>
  <c r="F35" i="2"/>
  <c r="C37" i="2"/>
  <c r="AH32" i="1"/>
  <c r="C39" i="2"/>
  <c r="K39" i="2" s="1"/>
  <c r="B33" i="2"/>
  <c r="B35" i="2"/>
  <c r="F38" i="2"/>
  <c r="AH39" i="1"/>
  <c r="D35" i="2"/>
  <c r="G36" i="2"/>
  <c r="H39" i="2"/>
  <c r="AH35" i="1"/>
  <c r="AH34" i="1"/>
  <c r="AH36" i="1"/>
  <c r="D33" i="2"/>
  <c r="D39" i="2"/>
  <c r="AZ32" i="2" a="1"/>
  <c r="B31" i="2"/>
  <c r="BV6" i="2" a="1"/>
  <c r="BK19" i="2" a="1"/>
  <c r="AH38" i="1"/>
  <c r="AH37" i="1"/>
  <c r="AH33" i="1"/>
  <c r="I32" i="2"/>
  <c r="I38" i="2"/>
  <c r="H36" i="2"/>
  <c r="H32" i="2"/>
  <c r="G31" i="2"/>
  <c r="G32" i="2"/>
  <c r="K32" i="2" s="1"/>
  <c r="I39" i="2"/>
  <c r="G38" i="2"/>
  <c r="H38" i="2"/>
  <c r="H33" i="2"/>
  <c r="D31" i="2"/>
  <c r="D44" i="2" s="1" a="1"/>
  <c r="D45" i="2" s="1"/>
  <c r="J32" i="2"/>
  <c r="C34" i="2"/>
  <c r="M6" i="2" a="1"/>
  <c r="E35" i="2"/>
  <c r="E44" i="2" s="1" a="1"/>
  <c r="C31" i="2"/>
  <c r="C33" i="2"/>
  <c r="I33" i="2"/>
  <c r="G33" i="2"/>
  <c r="I31" i="2"/>
  <c r="H37" i="2"/>
  <c r="H35" i="2"/>
  <c r="D36" i="2"/>
  <c r="K36" i="2" s="1"/>
  <c r="H31" i="2"/>
  <c r="J39" i="2"/>
  <c r="I36" i="2"/>
  <c r="E39" i="2"/>
  <c r="Y11" i="2"/>
  <c r="D47" i="2"/>
  <c r="D44" i="2"/>
  <c r="D48" i="2"/>
  <c r="A12" i="2"/>
  <c r="A25" i="2" s="1"/>
  <c r="A37" i="2" s="1"/>
  <c r="A50" i="2" s="1"/>
  <c r="Q38" i="1"/>
  <c r="AT5" i="2"/>
  <c r="AS5" i="2"/>
  <c r="AO5" i="2"/>
  <c r="AW5" i="2"/>
  <c r="AV5" i="2"/>
  <c r="AU5" i="2"/>
  <c r="AR5" i="2"/>
  <c r="AQ5" i="2"/>
  <c r="AP5" i="2"/>
  <c r="CA23" i="2"/>
  <c r="CA22" i="2"/>
  <c r="CA21" i="2"/>
  <c r="CA20" i="2"/>
  <c r="CA27" i="2"/>
  <c r="CA19" i="2"/>
  <c r="CS26" i="2" s="1" a="1"/>
  <c r="CA26" i="2"/>
  <c r="CA25" i="2"/>
  <c r="CA24" i="2"/>
  <c r="AK5" i="2"/>
  <c r="AJ5" i="2"/>
  <c r="AD5" i="2"/>
  <c r="AL5" i="2"/>
  <c r="AI5" i="2"/>
  <c r="AH5" i="2"/>
  <c r="AG5" i="2"/>
  <c r="AF5" i="2"/>
  <c r="AE5" i="2"/>
  <c r="A13" i="2"/>
  <c r="A26" i="2" s="1"/>
  <c r="A38" i="2" s="1"/>
  <c r="A51" i="2" s="1"/>
  <c r="Q39" i="1"/>
  <c r="A7" i="2"/>
  <c r="A20" i="2" s="1"/>
  <c r="A32" i="2" s="1"/>
  <c r="A45" i="2" s="1"/>
  <c r="Q33" i="1"/>
  <c r="A14" i="2"/>
  <c r="A27" i="2" s="1"/>
  <c r="A39" i="2" s="1"/>
  <c r="A52" i="2" s="1"/>
  <c r="Q40" i="1"/>
  <c r="A6" i="2"/>
  <c r="Q32" i="1"/>
  <c r="L19" i="1" a="1"/>
  <c r="AH4" i="1" a="1"/>
  <c r="L59" i="1" a="1"/>
  <c r="A10" i="2"/>
  <c r="A23" i="2" s="1"/>
  <c r="A35" i="2" s="1"/>
  <c r="A48" i="2" s="1"/>
  <c r="Q36" i="1"/>
  <c r="AI87" i="1" a="1"/>
  <c r="AN74" i="1" a="1"/>
  <c r="AW61" i="1" a="1"/>
  <c r="M41" i="1"/>
  <c r="N38" i="1" s="1"/>
  <c r="A8" i="2"/>
  <c r="A21" i="2" s="1"/>
  <c r="A33" i="2" s="1"/>
  <c r="A46" i="2" s="1"/>
  <c r="Q34" i="1"/>
  <c r="BP27" i="2"/>
  <c r="BP28" i="2" s="1"/>
  <c r="BO27" i="2"/>
  <c r="BO28" i="2" s="1"/>
  <c r="BN27" i="2"/>
  <c r="BM27" i="2"/>
  <c r="BM28" i="2" s="1"/>
  <c r="BL27" i="2"/>
  <c r="BL28" i="2" s="1"/>
  <c r="BK27" i="2"/>
  <c r="BK28" i="2" s="1"/>
  <c r="BS27" i="2"/>
  <c r="BS28" i="2" s="1"/>
  <c r="BR27" i="2"/>
  <c r="BQ27" i="2"/>
  <c r="BQ28" i="2" s="1"/>
  <c r="A9" i="2"/>
  <c r="A22" i="2" s="1"/>
  <c r="A34" i="2" s="1"/>
  <c r="A47" i="2" s="1"/>
  <c r="Q35" i="1"/>
  <c r="BR28" i="2"/>
  <c r="BN28" i="2"/>
  <c r="Q37" i="1"/>
  <c r="A11" i="2"/>
  <c r="A24" i="2" s="1"/>
  <c r="A36" i="2" s="1"/>
  <c r="A49" i="2" s="1"/>
  <c r="K34" i="2" l="1"/>
  <c r="K33" i="2"/>
  <c r="K35" i="2"/>
  <c r="K37" i="2"/>
  <c r="K38" i="2"/>
  <c r="E44" i="2"/>
  <c r="E49" i="2"/>
  <c r="E46" i="2"/>
  <c r="E45" i="2"/>
  <c r="E51" i="2"/>
  <c r="E47" i="2"/>
  <c r="E48" i="2"/>
  <c r="E52" i="2"/>
  <c r="E50" i="2"/>
  <c r="D52" i="2"/>
  <c r="D50" i="2"/>
  <c r="BL20" i="2"/>
  <c r="BO22" i="2"/>
  <c r="BL22" i="2"/>
  <c r="BS22" i="2"/>
  <c r="BM19" i="2"/>
  <c r="BP21" i="2"/>
  <c r="BO21" i="2"/>
  <c r="BQ22" i="2"/>
  <c r="BQ20" i="2"/>
  <c r="BS20" i="2"/>
  <c r="BN21" i="2"/>
  <c r="BP19" i="2"/>
  <c r="BR21" i="2"/>
  <c r="BR19" i="2"/>
  <c r="BO19" i="2"/>
  <c r="BR22" i="2"/>
  <c r="BO20" i="2"/>
  <c r="BQ21" i="2"/>
  <c r="BS19" i="2"/>
  <c r="BS21" i="2"/>
  <c r="BN22" i="2"/>
  <c r="BL19" i="2"/>
  <c r="BK21" i="2"/>
  <c r="BN20" i="2"/>
  <c r="BK20" i="2"/>
  <c r="BM22" i="2"/>
  <c r="BQ19" i="2"/>
  <c r="BK22" i="2"/>
  <c r="BL21" i="2"/>
  <c r="BP22" i="2"/>
  <c r="BR20" i="2"/>
  <c r="BK19" i="2"/>
  <c r="BM20" i="2"/>
  <c r="BM21" i="2"/>
  <c r="BN19" i="2"/>
  <c r="BP20" i="2"/>
  <c r="C44" i="2" a="1"/>
  <c r="BV9" i="2"/>
  <c r="BX14" i="2"/>
  <c r="BV6" i="2"/>
  <c r="BY10" i="2"/>
  <c r="BY8" i="2"/>
  <c r="BY14" i="2"/>
  <c r="BX10" i="2"/>
  <c r="BY13" i="2"/>
  <c r="BX13" i="2"/>
  <c r="BV7" i="2"/>
  <c r="BX9" i="2"/>
  <c r="BY12" i="2"/>
  <c r="BX11" i="2"/>
  <c r="BW14" i="2"/>
  <c r="BW8" i="2"/>
  <c r="BX8" i="2"/>
  <c r="BW9" i="2"/>
  <c r="BV12" i="2"/>
  <c r="BW13" i="2"/>
  <c r="BV8" i="2"/>
  <c r="BX7" i="2"/>
  <c r="BY11" i="2"/>
  <c r="BY7" i="2"/>
  <c r="BW10" i="2"/>
  <c r="BV11" i="2"/>
  <c r="BW6" i="2"/>
  <c r="BW11" i="2"/>
  <c r="BX12" i="2"/>
  <c r="BX6" i="2"/>
  <c r="BW7" i="2"/>
  <c r="BV14" i="2"/>
  <c r="BV10" i="2"/>
  <c r="BV13" i="2"/>
  <c r="BY6" i="2"/>
  <c r="BY9" i="2"/>
  <c r="BW12" i="2"/>
  <c r="B44" i="2" a="1"/>
  <c r="K31" i="2"/>
  <c r="AZ6" i="2" a="1"/>
  <c r="AO6" i="2" a="1"/>
  <c r="AD6" i="2" a="1"/>
  <c r="BB37" i="2"/>
  <c r="BB35" i="2"/>
  <c r="BC33" i="2"/>
  <c r="BB39" i="2"/>
  <c r="BH38" i="2"/>
  <c r="BC38" i="2"/>
  <c r="BB36" i="2"/>
  <c r="BE32" i="2"/>
  <c r="BD39" i="2"/>
  <c r="BE33" i="2"/>
  <c r="BF34" i="2"/>
  <c r="BC36" i="2"/>
  <c r="BC34" i="2"/>
  <c r="BD32" i="2"/>
  <c r="BD37" i="2"/>
  <c r="BA37" i="2"/>
  <c r="BG34" i="2"/>
  <c r="BH32" i="2"/>
  <c r="BE34" i="2"/>
  <c r="BH33" i="2"/>
  <c r="AZ40" i="2"/>
  <c r="BD35" i="2"/>
  <c r="BD33" i="2"/>
  <c r="BC40" i="2"/>
  <c r="BF35" i="2"/>
  <c r="BC35" i="2"/>
  <c r="BB38" i="2"/>
  <c r="BF32" i="2"/>
  <c r="BG32" i="2"/>
  <c r="AZ36" i="2"/>
  <c r="BH40" i="2"/>
  <c r="BC39" i="2"/>
  <c r="BG33" i="2"/>
  <c r="BF36" i="2"/>
  <c r="BE40" i="2"/>
  <c r="BA35" i="2"/>
  <c r="BA39" i="2"/>
  <c r="BG35" i="2"/>
  <c r="BG38" i="2"/>
  <c r="BE35" i="2"/>
  <c r="AZ38" i="2"/>
  <c r="BF37" i="2"/>
  <c r="BD34" i="2"/>
  <c r="BA36" i="2"/>
  <c r="BF40" i="2"/>
  <c r="BF39" i="2"/>
  <c r="BB34" i="2"/>
  <c r="BC37" i="2"/>
  <c r="BB32" i="2"/>
  <c r="BE38" i="2"/>
  <c r="BH37" i="2"/>
  <c r="AZ37" i="2"/>
  <c r="BG36" i="2"/>
  <c r="BE37" i="2"/>
  <c r="BD40" i="2"/>
  <c r="AZ35" i="2"/>
  <c r="BA40" i="2"/>
  <c r="BA34" i="2"/>
  <c r="AZ39" i="2"/>
  <c r="BB33" i="2"/>
  <c r="BH35" i="2"/>
  <c r="AZ34" i="2"/>
  <c r="BD38" i="2"/>
  <c r="AZ32" i="2"/>
  <c r="BE39" i="2"/>
  <c r="BG40" i="2"/>
  <c r="BB40" i="2"/>
  <c r="BE36" i="2"/>
  <c r="BF38" i="2"/>
  <c r="BH39" i="2"/>
  <c r="AZ33" i="2"/>
  <c r="BG39" i="2"/>
  <c r="BA38" i="2"/>
  <c r="BG37" i="2"/>
  <c r="BH36" i="2"/>
  <c r="BA32" i="2"/>
  <c r="BA33" i="2"/>
  <c r="BF33" i="2"/>
  <c r="BC32" i="2"/>
  <c r="BH34" i="2"/>
  <c r="BD36" i="2"/>
  <c r="D49" i="2"/>
  <c r="AI41" i="1"/>
  <c r="AI33" i="1" s="1"/>
  <c r="M14" i="2"/>
  <c r="M8" i="2"/>
  <c r="M6" i="2"/>
  <c r="M9" i="2"/>
  <c r="M12" i="2"/>
  <c r="M11" i="2"/>
  <c r="M7" i="2"/>
  <c r="M13" i="2"/>
  <c r="M10" i="2"/>
  <c r="D51" i="2"/>
  <c r="D46" i="2"/>
  <c r="N33" i="1"/>
  <c r="N40" i="1"/>
  <c r="N37" i="1"/>
  <c r="CS33" i="2"/>
  <c r="CS32" i="2"/>
  <c r="CS31" i="2"/>
  <c r="CS30" i="2"/>
  <c r="CS29" i="2"/>
  <c r="CS34" i="2"/>
  <c r="CS28" i="2"/>
  <c r="CS27" i="2"/>
  <c r="CS26" i="2"/>
  <c r="N39" i="1"/>
  <c r="L63" i="1"/>
  <c r="L62" i="1"/>
  <c r="L61" i="1"/>
  <c r="L67" i="1"/>
  <c r="L59" i="1"/>
  <c r="L64" i="1"/>
  <c r="L66" i="1"/>
  <c r="L65" i="1"/>
  <c r="L60" i="1"/>
  <c r="AH6" i="1"/>
  <c r="AL34" i="1" s="1"/>
  <c r="AH5" i="1"/>
  <c r="AL33" i="1" s="1"/>
  <c r="AH9" i="1"/>
  <c r="AL37" i="1" s="1"/>
  <c r="AH12" i="1"/>
  <c r="AL40" i="1" s="1"/>
  <c r="AH4" i="1"/>
  <c r="AH7" i="1"/>
  <c r="AL35" i="1" s="1"/>
  <c r="AH11" i="1"/>
  <c r="AL39" i="1" s="1"/>
  <c r="AH10" i="1"/>
  <c r="AL38" i="1" s="1"/>
  <c r="AH8" i="1"/>
  <c r="AL36" i="1" s="1"/>
  <c r="AO18" i="2" a="1"/>
  <c r="AZ5" i="2" a="1"/>
  <c r="AW64" i="1"/>
  <c r="AW63" i="1"/>
  <c r="AW62" i="1"/>
  <c r="AW69" i="1"/>
  <c r="AW61" i="1"/>
  <c r="AW68" i="1"/>
  <c r="AW67" i="1"/>
  <c r="AW66" i="1"/>
  <c r="AW65" i="1"/>
  <c r="N36" i="1"/>
  <c r="N34" i="1"/>
  <c r="N32" i="1"/>
  <c r="O32" i="1" s="1"/>
  <c r="AQ81" i="1"/>
  <c r="AQ79" i="1"/>
  <c r="AQ77" i="1"/>
  <c r="AQ75" i="1"/>
  <c r="AP81" i="1"/>
  <c r="AP79" i="1"/>
  <c r="AP77" i="1"/>
  <c r="AP75" i="1"/>
  <c r="AO81" i="1"/>
  <c r="AO79" i="1"/>
  <c r="AO77" i="1"/>
  <c r="AO75" i="1"/>
  <c r="AN81" i="1"/>
  <c r="AN79" i="1"/>
  <c r="AN77" i="1"/>
  <c r="AN75" i="1"/>
  <c r="AQ82" i="1"/>
  <c r="AQ80" i="1"/>
  <c r="AQ78" i="1"/>
  <c r="AQ76" i="1"/>
  <c r="AQ74" i="1"/>
  <c r="AP82" i="1"/>
  <c r="AP80" i="1"/>
  <c r="AP78" i="1"/>
  <c r="AP76" i="1"/>
  <c r="AP74" i="1"/>
  <c r="AO78" i="1"/>
  <c r="AN78" i="1"/>
  <c r="AN82" i="1"/>
  <c r="AN74" i="1"/>
  <c r="AO76" i="1"/>
  <c r="AN76" i="1"/>
  <c r="AO82" i="1"/>
  <c r="AO74" i="1"/>
  <c r="AO80" i="1"/>
  <c r="AN80" i="1"/>
  <c r="L23" i="1"/>
  <c r="L22" i="1"/>
  <c r="L20" i="1"/>
  <c r="L27" i="1"/>
  <c r="L26" i="1"/>
  <c r="L25" i="1"/>
  <c r="L24" i="1"/>
  <c r="L21" i="1"/>
  <c r="L19" i="1"/>
  <c r="AP95" i="1"/>
  <c r="AQ94" i="1"/>
  <c r="AI94" i="1"/>
  <c r="AJ93" i="1"/>
  <c r="AK92" i="1"/>
  <c r="AL91" i="1"/>
  <c r="AM90" i="1"/>
  <c r="AN89" i="1"/>
  <c r="AO88" i="1"/>
  <c r="AP87" i="1"/>
  <c r="AO95" i="1"/>
  <c r="AP94" i="1"/>
  <c r="AQ93" i="1"/>
  <c r="AI93" i="1"/>
  <c r="AJ92" i="1"/>
  <c r="AK91" i="1"/>
  <c r="AL90" i="1"/>
  <c r="AM89" i="1"/>
  <c r="AN88" i="1"/>
  <c r="AO87" i="1"/>
  <c r="AN95" i="1"/>
  <c r="AO94" i="1"/>
  <c r="AP93" i="1"/>
  <c r="AQ92" i="1"/>
  <c r="AI92" i="1"/>
  <c r="AJ91" i="1"/>
  <c r="AK90" i="1"/>
  <c r="AL89" i="1"/>
  <c r="AM88" i="1"/>
  <c r="AN87" i="1"/>
  <c r="AM95" i="1"/>
  <c r="AN94" i="1"/>
  <c r="AO93" i="1"/>
  <c r="AP92" i="1"/>
  <c r="AQ91" i="1"/>
  <c r="AI91" i="1"/>
  <c r="AJ90" i="1"/>
  <c r="AK89" i="1"/>
  <c r="AL88" i="1"/>
  <c r="AM87" i="1"/>
  <c r="AL95" i="1"/>
  <c r="AM94" i="1"/>
  <c r="AN93" i="1"/>
  <c r="AO92" i="1"/>
  <c r="AP91" i="1"/>
  <c r="AQ90" i="1"/>
  <c r="AI90" i="1"/>
  <c r="AJ89" i="1"/>
  <c r="AK88" i="1"/>
  <c r="AL87" i="1"/>
  <c r="AK95" i="1"/>
  <c r="AL94" i="1"/>
  <c r="AM93" i="1"/>
  <c r="AN92" i="1"/>
  <c r="AO91" i="1"/>
  <c r="AP90" i="1"/>
  <c r="AQ89" i="1"/>
  <c r="AI89" i="1"/>
  <c r="AJ88" i="1"/>
  <c r="AK87" i="1"/>
  <c r="AK93" i="1"/>
  <c r="AO89" i="1"/>
  <c r="AM92" i="1"/>
  <c r="AQ88" i="1"/>
  <c r="AK94" i="1"/>
  <c r="AJ87" i="1"/>
  <c r="AQ95" i="1"/>
  <c r="AL92" i="1"/>
  <c r="AP88" i="1"/>
  <c r="AJ95" i="1"/>
  <c r="AN91" i="1"/>
  <c r="AI88" i="1"/>
  <c r="AI95" i="1"/>
  <c r="AM91" i="1"/>
  <c r="AQ87" i="1"/>
  <c r="AO90" i="1"/>
  <c r="AJ94" i="1"/>
  <c r="AN90" i="1"/>
  <c r="AI87" i="1"/>
  <c r="AL93" i="1"/>
  <c r="AP89" i="1"/>
  <c r="AD18" i="2" a="1"/>
  <c r="N35" i="1"/>
  <c r="CC6" i="2" a="1"/>
  <c r="A19" i="2"/>
  <c r="AC6" i="2" a="1"/>
  <c r="BK32" i="2" l="1" a="1"/>
  <c r="BN32" i="2" s="1"/>
  <c r="AI37" i="1"/>
  <c r="M15" i="2"/>
  <c r="N8" i="2" s="1"/>
  <c r="AI38" i="1"/>
  <c r="AL8" i="2"/>
  <c r="AD7" i="2"/>
  <c r="AL11" i="2"/>
  <c r="AL13" i="2"/>
  <c r="AE9" i="2"/>
  <c r="AI8" i="2"/>
  <c r="AL9" i="2"/>
  <c r="AD8" i="2"/>
  <c r="AE6" i="2"/>
  <c r="AK10" i="2"/>
  <c r="AK12" i="2"/>
  <c r="AK7" i="2"/>
  <c r="AF12" i="2"/>
  <c r="AI13" i="2"/>
  <c r="AE13" i="2"/>
  <c r="AG10" i="2"/>
  <c r="AE12" i="2"/>
  <c r="AF13" i="2"/>
  <c r="AL12" i="2"/>
  <c r="AE11" i="2"/>
  <c r="AL6" i="2"/>
  <c r="AE7" i="2"/>
  <c r="AH14" i="2"/>
  <c r="AH9" i="2"/>
  <c r="AJ11" i="2"/>
  <c r="AJ6" i="2"/>
  <c r="AI7" i="2"/>
  <c r="AJ8" i="2"/>
  <c r="AF6" i="2"/>
  <c r="AG8" i="2"/>
  <c r="AK14" i="2"/>
  <c r="AE14" i="2"/>
  <c r="AD12" i="2"/>
  <c r="AF7" i="2"/>
  <c r="AF9" i="2"/>
  <c r="AJ13" i="2"/>
  <c r="AH7" i="2"/>
  <c r="AD14" i="2"/>
  <c r="AI9" i="2"/>
  <c r="AF11" i="2"/>
  <c r="AJ12" i="2"/>
  <c r="AF10" i="2"/>
  <c r="AK6" i="2"/>
  <c r="AI14" i="2"/>
  <c r="AD6" i="2"/>
  <c r="AK9" i="2"/>
  <c r="AD13" i="2"/>
  <c r="AH13" i="2"/>
  <c r="AL10" i="2"/>
  <c r="AE8" i="2"/>
  <c r="AI12" i="2"/>
  <c r="AD10" i="2"/>
  <c r="AG12" i="2"/>
  <c r="AL7" i="2"/>
  <c r="AF14" i="2"/>
  <c r="AG13" i="2"/>
  <c r="AH11" i="2"/>
  <c r="AH8" i="2"/>
  <c r="AK11" i="2"/>
  <c r="AL14" i="2"/>
  <c r="AE10" i="2"/>
  <c r="AH6" i="2"/>
  <c r="AJ7" i="2"/>
  <c r="AH12" i="2"/>
  <c r="AI10" i="2"/>
  <c r="AG7" i="2"/>
  <c r="AH10" i="2"/>
  <c r="AK13" i="2"/>
  <c r="AD9" i="2"/>
  <c r="AD11" i="2"/>
  <c r="AI11" i="2"/>
  <c r="AJ9" i="2"/>
  <c r="AG9" i="2"/>
  <c r="AG6" i="2"/>
  <c r="AJ10" i="2"/>
  <c r="AK8" i="2"/>
  <c r="AG14" i="2"/>
  <c r="AF8" i="2"/>
  <c r="AG11" i="2"/>
  <c r="AI6" i="2"/>
  <c r="AJ14" i="2"/>
  <c r="BX19" i="2" a="1"/>
  <c r="AZ46" i="2" a="1"/>
  <c r="AI36" i="1"/>
  <c r="AI39" i="1"/>
  <c r="AI35" i="1"/>
  <c r="AI40" i="1"/>
  <c r="AI34" i="1"/>
  <c r="AI32" i="1"/>
  <c r="AJ32" i="1" s="1"/>
  <c r="AJ33" i="1" s="1"/>
  <c r="AW12" i="2"/>
  <c r="AO11" i="2"/>
  <c r="AV7" i="2"/>
  <c r="AQ12" i="2"/>
  <c r="AQ7" i="2"/>
  <c r="AU11" i="2"/>
  <c r="AS10" i="2"/>
  <c r="AT9" i="2"/>
  <c r="AO14" i="2"/>
  <c r="AO12" i="2"/>
  <c r="AP10" i="2"/>
  <c r="AS6" i="2"/>
  <c r="AW10" i="2"/>
  <c r="AP6" i="2"/>
  <c r="AT10" i="2"/>
  <c r="AP9" i="2"/>
  <c r="AQ10" i="2"/>
  <c r="AR8" i="2"/>
  <c r="AS13" i="2"/>
  <c r="AU8" i="2"/>
  <c r="AP13" i="2"/>
  <c r="AP8" i="2"/>
  <c r="AW13" i="2"/>
  <c r="AS8" i="2"/>
  <c r="AT6" i="2"/>
  <c r="AQ11" i="2"/>
  <c r="AQ6" i="2"/>
  <c r="AT12" i="2"/>
  <c r="AU12" i="2"/>
  <c r="AW14" i="2"/>
  <c r="AW9" i="2"/>
  <c r="AR11" i="2"/>
  <c r="AS11" i="2"/>
  <c r="AW11" i="2"/>
  <c r="AP11" i="2"/>
  <c r="AQ9" i="2"/>
  <c r="AV14" i="2"/>
  <c r="AV9" i="2"/>
  <c r="AQ14" i="2"/>
  <c r="AS9" i="2"/>
  <c r="AR10" i="2"/>
  <c r="AS7" i="2"/>
  <c r="AR12" i="2"/>
  <c r="AR7" i="2"/>
  <c r="AV11" i="2"/>
  <c r="AO7" i="2"/>
  <c r="AO9" i="2"/>
  <c r="AW7" i="2"/>
  <c r="AV10" i="2"/>
  <c r="AO13" i="2"/>
  <c r="AR9" i="2"/>
  <c r="AT7" i="2"/>
  <c r="AR14" i="2"/>
  <c r="AO8" i="2"/>
  <c r="AO6" i="2"/>
  <c r="AV13" i="2"/>
  <c r="AT8" i="2"/>
  <c r="AU10" i="2"/>
  <c r="AU13" i="2"/>
  <c r="AW8" i="2"/>
  <c r="AU6" i="2"/>
  <c r="AT13" i="2"/>
  <c r="AV8" i="2"/>
  <c r="AQ13" i="2"/>
  <c r="AQ8" i="2"/>
  <c r="AT11" i="2"/>
  <c r="AT14" i="2"/>
  <c r="AS12" i="2"/>
  <c r="AU7" i="2"/>
  <c r="AP12" i="2"/>
  <c r="AP7" i="2"/>
  <c r="AW6" i="2"/>
  <c r="AR13" i="2"/>
  <c r="AR6" i="2"/>
  <c r="AU14" i="2"/>
  <c r="AV12" i="2"/>
  <c r="AO10" i="2"/>
  <c r="AS14" i="2"/>
  <c r="AU9" i="2"/>
  <c r="AP14" i="2"/>
  <c r="AV6" i="2"/>
  <c r="AZ8" i="2"/>
  <c r="BA6" i="2"/>
  <c r="BH12" i="2"/>
  <c r="BF12" i="2"/>
  <c r="BB12" i="2"/>
  <c r="BA13" i="2"/>
  <c r="BD13" i="2"/>
  <c r="BA14" i="2"/>
  <c r="AZ13" i="2"/>
  <c r="BF8" i="2"/>
  <c r="BC8" i="2"/>
  <c r="BA8" i="2"/>
  <c r="BC6" i="2"/>
  <c r="BF7" i="2"/>
  <c r="BA7" i="2"/>
  <c r="BG14" i="2"/>
  <c r="BF11" i="2"/>
  <c r="BA11" i="2"/>
  <c r="BH10" i="2"/>
  <c r="BD7" i="2"/>
  <c r="BE7" i="2"/>
  <c r="BC7" i="2"/>
  <c r="BH6" i="2"/>
  <c r="BE6" i="2"/>
  <c r="BG11" i="2"/>
  <c r="BB14" i="2"/>
  <c r="BC12" i="2"/>
  <c r="BC14" i="2"/>
  <c r="BG13" i="2"/>
  <c r="BH14" i="2"/>
  <c r="AZ6" i="2"/>
  <c r="BC10" i="2"/>
  <c r="BF14" i="2"/>
  <c r="BF10" i="2"/>
  <c r="BB8" i="2"/>
  <c r="BG7" i="2"/>
  <c r="BH8" i="2"/>
  <c r="AZ14" i="2"/>
  <c r="BD6" i="2"/>
  <c r="BB6" i="2"/>
  <c r="BH13" i="2"/>
  <c r="BA10" i="2"/>
  <c r="BH9" i="2"/>
  <c r="BC9" i="2"/>
  <c r="BH11" i="2"/>
  <c r="BB13" i="2"/>
  <c r="BE12" i="2"/>
  <c r="BD8" i="2"/>
  <c r="AZ7" i="2"/>
  <c r="AZ9" i="2"/>
  <c r="BD11" i="2"/>
  <c r="BB9" i="2"/>
  <c r="BG6" i="2"/>
  <c r="BE14" i="2"/>
  <c r="BF13" i="2"/>
  <c r="BA12" i="2"/>
  <c r="BC13" i="2"/>
  <c r="BE13" i="2"/>
  <c r="BG8" i="2"/>
  <c r="BD14" i="2"/>
  <c r="BB11" i="2"/>
  <c r="BG12" i="2"/>
  <c r="BB10" i="2"/>
  <c r="BF6" i="2"/>
  <c r="BD12" i="2"/>
  <c r="BE10" i="2"/>
  <c r="BD9" i="2"/>
  <c r="BC11" i="2"/>
  <c r="AZ11" i="2"/>
  <c r="AZ12" i="2"/>
  <c r="BD10" i="2"/>
  <c r="BE11" i="2"/>
  <c r="BF9" i="2"/>
  <c r="BE8" i="2"/>
  <c r="AZ10" i="2"/>
  <c r="BE9" i="2"/>
  <c r="BG10" i="2"/>
  <c r="BA9" i="2"/>
  <c r="BG9" i="2"/>
  <c r="BH7" i="2"/>
  <c r="BB7" i="2"/>
  <c r="BV19" i="2" a="1"/>
  <c r="BW19" i="2" a="1"/>
  <c r="B47" i="2"/>
  <c r="F47" i="2" s="1"/>
  <c r="P47" i="2" s="1"/>
  <c r="Q47" i="2" s="1"/>
  <c r="B52" i="2"/>
  <c r="B44" i="2"/>
  <c r="B51" i="2"/>
  <c r="B48" i="2"/>
  <c r="B50" i="2"/>
  <c r="B46" i="2"/>
  <c r="F46" i="2" s="1"/>
  <c r="P46" i="2" s="1"/>
  <c r="Q46" i="2" s="1"/>
  <c r="B45" i="2"/>
  <c r="F45" i="2" s="1"/>
  <c r="P45" i="2" s="1"/>
  <c r="Q45" i="2" s="1"/>
  <c r="B49" i="2"/>
  <c r="C50" i="2"/>
  <c r="C47" i="2"/>
  <c r="C49" i="2"/>
  <c r="C51" i="2"/>
  <c r="C48" i="2"/>
  <c r="C52" i="2"/>
  <c r="C45" i="2"/>
  <c r="C46" i="2"/>
  <c r="C44" i="2"/>
  <c r="BY19" i="2" a="1"/>
  <c r="O33" i="1"/>
  <c r="O34" i="1" s="1"/>
  <c r="O35" i="1" s="1"/>
  <c r="O36" i="1" s="1"/>
  <c r="O37" i="1" s="1"/>
  <c r="O38" i="1" s="1"/>
  <c r="O39" i="1" s="1"/>
  <c r="O40" i="1" s="1"/>
  <c r="AS74" i="1" a="1"/>
  <c r="AS87" i="1" a="1"/>
  <c r="DK26" i="2" a="1"/>
  <c r="AC10" i="2"/>
  <c r="AC9" i="2"/>
  <c r="AC6" i="2"/>
  <c r="AC14" i="2"/>
  <c r="AC13" i="2"/>
  <c r="AC12" i="2"/>
  <c r="AC11" i="2"/>
  <c r="AC8" i="2"/>
  <c r="AC7" i="2"/>
  <c r="A31" i="2"/>
  <c r="AC19" i="2" a="1"/>
  <c r="CC13" i="2"/>
  <c r="CC12" i="2"/>
  <c r="CC11" i="2"/>
  <c r="CC10" i="2"/>
  <c r="CC14" i="2"/>
  <c r="CC9" i="2"/>
  <c r="CC8" i="2"/>
  <c r="CC7" i="2"/>
  <c r="CC6" i="2"/>
  <c r="AL32" i="1"/>
  <c r="AH19" i="1" a="1"/>
  <c r="AL18" i="2"/>
  <c r="AD18" i="2"/>
  <c r="AK18" i="2"/>
  <c r="AJ18" i="2"/>
  <c r="AI18" i="2"/>
  <c r="AH18" i="2"/>
  <c r="AG18" i="2"/>
  <c r="AF18" i="2"/>
  <c r="AE18" i="2"/>
  <c r="BC5" i="2"/>
  <c r="BB5" i="2"/>
  <c r="AZ5" i="2"/>
  <c r="BH5" i="2"/>
  <c r="BG5" i="2"/>
  <c r="BF5" i="2"/>
  <c r="BE5" i="2"/>
  <c r="BD5" i="2"/>
  <c r="BA5" i="2"/>
  <c r="AU18" i="2"/>
  <c r="AT18" i="2"/>
  <c r="AS18" i="2"/>
  <c r="AR18" i="2"/>
  <c r="AQ18" i="2"/>
  <c r="AW18" i="2"/>
  <c r="AV18" i="2"/>
  <c r="AP18" i="2"/>
  <c r="AO18" i="2"/>
  <c r="I44" i="2" a="1"/>
  <c r="BK32" i="2" l="1"/>
  <c r="F52" i="2"/>
  <c r="P52" i="2" s="1"/>
  <c r="Q52" i="2" s="1"/>
  <c r="BL32" i="2"/>
  <c r="BM32" i="2"/>
  <c r="AJ34" i="1"/>
  <c r="AJ35" i="1" s="1"/>
  <c r="AJ36" i="1" s="1"/>
  <c r="AJ37" i="1" s="1"/>
  <c r="AJ38" i="1" s="1"/>
  <c r="AJ39" i="1" s="1"/>
  <c r="AJ40" i="1" s="1"/>
  <c r="I52" i="2"/>
  <c r="L44" i="2"/>
  <c r="K51" i="2"/>
  <c r="K44" i="2"/>
  <c r="J48" i="2"/>
  <c r="J45" i="2"/>
  <c r="I46" i="2"/>
  <c r="K47" i="2"/>
  <c r="J47" i="2"/>
  <c r="I51" i="2"/>
  <c r="L48" i="2"/>
  <c r="I44" i="2"/>
  <c r="J44" i="2"/>
  <c r="L50" i="2"/>
  <c r="J52" i="2"/>
  <c r="I47" i="2"/>
  <c r="J46" i="2"/>
  <c r="K50" i="2"/>
  <c r="I48" i="2"/>
  <c r="I49" i="2"/>
  <c r="I45" i="2"/>
  <c r="K45" i="2"/>
  <c r="I50" i="2"/>
  <c r="K48" i="2"/>
  <c r="K52" i="2"/>
  <c r="J50" i="2"/>
  <c r="K46" i="2"/>
  <c r="L46" i="2"/>
  <c r="J51" i="2"/>
  <c r="K49" i="2"/>
  <c r="L52" i="2"/>
  <c r="L45" i="2"/>
  <c r="L47" i="2"/>
  <c r="L49" i="2"/>
  <c r="L51" i="2"/>
  <c r="J49" i="2"/>
  <c r="BW22" i="2"/>
  <c r="BW21" i="2"/>
  <c r="BW20" i="2"/>
  <c r="BW27" i="2"/>
  <c r="BW19" i="2"/>
  <c r="BW26" i="2"/>
  <c r="BW24" i="2"/>
  <c r="BW25" i="2"/>
  <c r="BW23" i="2"/>
  <c r="BV24" i="2"/>
  <c r="BV23" i="2"/>
  <c r="BV22" i="2"/>
  <c r="BV26" i="2"/>
  <c r="BV21" i="2"/>
  <c r="BV25" i="2"/>
  <c r="BV20" i="2"/>
  <c r="BV27" i="2"/>
  <c r="BV19" i="2"/>
  <c r="CH19" i="2" s="1" a="1"/>
  <c r="CK138" i="2" s="1"/>
  <c r="BF46" i="2"/>
  <c r="BE46" i="2"/>
  <c r="BD46" i="2"/>
  <c r="AZ46" i="2"/>
  <c r="BG46" i="2"/>
  <c r="BC46" i="2"/>
  <c r="BA46" i="2"/>
  <c r="BH46" i="2"/>
  <c r="BB46" i="2"/>
  <c r="N9" i="2"/>
  <c r="N13" i="2"/>
  <c r="N11" i="2"/>
  <c r="N12" i="2"/>
  <c r="N6" i="2"/>
  <c r="O6" i="2" s="1"/>
  <c r="N14" i="2"/>
  <c r="F49" i="2"/>
  <c r="P49" i="2" s="1"/>
  <c r="Q49" i="2" s="1"/>
  <c r="BX22" i="2"/>
  <c r="BX21" i="2"/>
  <c r="BX20" i="2"/>
  <c r="BX27" i="2"/>
  <c r="BX26" i="2"/>
  <c r="BX24" i="2"/>
  <c r="BX25" i="2"/>
  <c r="BX19" i="2"/>
  <c r="BX23" i="2"/>
  <c r="N7" i="2"/>
  <c r="AZ19" i="2" a="1"/>
  <c r="N10" i="2"/>
  <c r="BY23" i="2"/>
  <c r="BY22" i="2"/>
  <c r="BY21" i="2"/>
  <c r="BY26" i="2"/>
  <c r="BY27" i="2"/>
  <c r="BY20" i="2"/>
  <c r="BY19" i="2"/>
  <c r="BY24" i="2"/>
  <c r="BY25" i="2"/>
  <c r="F50" i="2"/>
  <c r="P50" i="2" s="1"/>
  <c r="Q50" i="2" s="1"/>
  <c r="F48" i="2"/>
  <c r="P48" i="2" s="1"/>
  <c r="Q48" i="2" s="1"/>
  <c r="F51" i="2"/>
  <c r="P51" i="2" s="1"/>
  <c r="Q51" i="2" s="1"/>
  <c r="AD45" i="2" a="1"/>
  <c r="AO19" i="2" a="1"/>
  <c r="BK5" i="2" a="1"/>
  <c r="AD19" i="2" a="1"/>
  <c r="A57" i="2" a="1"/>
  <c r="A82" i="2" a="1"/>
  <c r="F44" i="2"/>
  <c r="AS76" i="1"/>
  <c r="AS75" i="1"/>
  <c r="AS74" i="1"/>
  <c r="AS77" i="1"/>
  <c r="DK32" i="2"/>
  <c r="DK31" i="2"/>
  <c r="DK30" i="2"/>
  <c r="DK29" i="2"/>
  <c r="DK28" i="2"/>
  <c r="DK34" i="2"/>
  <c r="DK33" i="2"/>
  <c r="DK26" i="2"/>
  <c r="DK27" i="2"/>
  <c r="AS92" i="1"/>
  <c r="AS91" i="1"/>
  <c r="AS90" i="1"/>
  <c r="AS89" i="1"/>
  <c r="AS88" i="1"/>
  <c r="AS95" i="1"/>
  <c r="AS87" i="1"/>
  <c r="AS93" i="1"/>
  <c r="AS94" i="1"/>
  <c r="A44" i="2"/>
  <c r="AN6" i="2" a="1"/>
  <c r="AO31" i="2" a="1"/>
  <c r="AZ18" i="2" a="1"/>
  <c r="CC19" i="2" a="1"/>
  <c r="CE6" i="2" a="1"/>
  <c r="AC26" i="2"/>
  <c r="AC25" i="2"/>
  <c r="AC24" i="2"/>
  <c r="AC23" i="2"/>
  <c r="AC22" i="2"/>
  <c r="AC19" i="2"/>
  <c r="AC27" i="2"/>
  <c r="AC21" i="2"/>
  <c r="AC20" i="2"/>
  <c r="AD31" i="2" a="1"/>
  <c r="AH27" i="1"/>
  <c r="AH19" i="1"/>
  <c r="AH26" i="1"/>
  <c r="AH24" i="1"/>
  <c r="AH20" i="1"/>
  <c r="AH23" i="1"/>
  <c r="AH25" i="1"/>
  <c r="AH22" i="1"/>
  <c r="AH21" i="1"/>
  <c r="CI62" i="2" l="1"/>
  <c r="CH77" i="2"/>
  <c r="CJ85" i="2"/>
  <c r="CH21" i="2"/>
  <c r="CJ23" i="2"/>
  <c r="CJ132" i="2"/>
  <c r="CH98" i="2"/>
  <c r="CH38" i="2"/>
  <c r="CK103" i="2"/>
  <c r="CI60" i="2"/>
  <c r="CH45" i="2"/>
  <c r="CJ47" i="2"/>
  <c r="CK116" i="2"/>
  <c r="CK22" i="2"/>
  <c r="M47" i="2"/>
  <c r="CI122" i="2"/>
  <c r="CJ95" i="2"/>
  <c r="CJ28" i="2"/>
  <c r="CK46" i="2"/>
  <c r="CJ91" i="2"/>
  <c r="CH135" i="2"/>
  <c r="CJ123" i="2"/>
  <c r="CH125" i="2"/>
  <c r="CI101" i="2"/>
  <c r="CI24" i="2"/>
  <c r="CJ109" i="2"/>
  <c r="CH39" i="2"/>
  <c r="CJ29" i="2"/>
  <c r="CK92" i="2"/>
  <c r="CJ117" i="2"/>
  <c r="CH22" i="2"/>
  <c r="CH106" i="2"/>
  <c r="CJ30" i="2"/>
  <c r="CK52" i="2"/>
  <c r="CK39" i="2"/>
  <c r="CH62" i="2"/>
  <c r="CJ127" i="2"/>
  <c r="CJ34" i="2"/>
  <c r="CK70" i="2"/>
  <c r="CI31" i="2"/>
  <c r="CK63" i="2"/>
  <c r="CI46" i="2"/>
  <c r="CI114" i="2"/>
  <c r="CI68" i="2"/>
  <c r="CH63" i="2"/>
  <c r="CJ71" i="2"/>
  <c r="CK79" i="2"/>
  <c r="CK135" i="2"/>
  <c r="CK87" i="2"/>
  <c r="CK28" i="2"/>
  <c r="CH69" i="2"/>
  <c r="CH103" i="2"/>
  <c r="CH101" i="2"/>
  <c r="CI85" i="2"/>
  <c r="CJ52" i="2"/>
  <c r="CK77" i="2"/>
  <c r="CI37" i="2"/>
  <c r="CI92" i="2"/>
  <c r="CH24" i="2"/>
  <c r="CK95" i="2"/>
  <c r="CJ54" i="2"/>
  <c r="CK101" i="2"/>
  <c r="CI55" i="2"/>
  <c r="CI124" i="2"/>
  <c r="M50" i="2"/>
  <c r="CH32" i="2"/>
  <c r="CI117" i="2"/>
  <c r="CJ58" i="2"/>
  <c r="CK109" i="2"/>
  <c r="CI81" i="2"/>
  <c r="CJ84" i="2"/>
  <c r="CI30" i="2"/>
  <c r="CH114" i="2"/>
  <c r="CH68" i="2"/>
  <c r="CJ77" i="2"/>
  <c r="CK133" i="2"/>
  <c r="CI113" i="2"/>
  <c r="CJ108" i="2"/>
  <c r="AE45" i="2"/>
  <c r="AJ53" i="2"/>
  <c r="AK51" i="2"/>
  <c r="AF45" i="2"/>
  <c r="AH51" i="2"/>
  <c r="AI52" i="2"/>
  <c r="AK52" i="2"/>
  <c r="AH53" i="2"/>
  <c r="AJ49" i="2"/>
  <c r="AD50" i="2"/>
  <c r="AL47" i="2"/>
  <c r="AE53" i="2"/>
  <c r="AD51" i="2"/>
  <c r="AL49" i="2"/>
  <c r="AE46" i="2"/>
  <c r="AF51" i="2"/>
  <c r="AJ50" i="2"/>
  <c r="AL53" i="2"/>
  <c r="AL50" i="2"/>
  <c r="AD49" i="2"/>
  <c r="AD53" i="2"/>
  <c r="AL51" i="2"/>
  <c r="AJ51" i="2"/>
  <c r="AH45" i="2"/>
  <c r="AF52" i="2"/>
  <c r="AF48" i="2"/>
  <c r="AE52" i="2"/>
  <c r="AE49" i="2"/>
  <c r="AD52" i="2"/>
  <c r="AE50" i="2"/>
  <c r="AE48" i="2"/>
  <c r="AG51" i="2"/>
  <c r="AG50" i="2"/>
  <c r="AF49" i="2"/>
  <c r="AG47" i="2"/>
  <c r="AG46" i="2"/>
  <c r="AE47" i="2"/>
  <c r="AK50" i="2"/>
  <c r="AI49" i="2"/>
  <c r="AH47" i="2"/>
  <c r="AF50" i="2"/>
  <c r="AH52" i="2"/>
  <c r="AK48" i="2"/>
  <c r="AD45" i="2"/>
  <c r="AE51" i="2"/>
  <c r="AH50" i="2"/>
  <c r="AH49" i="2"/>
  <c r="AG48" i="2"/>
  <c r="AH46" i="2"/>
  <c r="AG53" i="2"/>
  <c r="AK53" i="2"/>
  <c r="AL48" i="2"/>
  <c r="AI48" i="2"/>
  <c r="AI45" i="2"/>
  <c r="AH48" i="2"/>
  <c r="AL46" i="2"/>
  <c r="AF46" i="2"/>
  <c r="AK45" i="2"/>
  <c r="AI51" i="2"/>
  <c r="AD46" i="2"/>
  <c r="AJ48" i="2"/>
  <c r="AJ47" i="2"/>
  <c r="AI46" i="2"/>
  <c r="AG52" i="2"/>
  <c r="AK49" i="2"/>
  <c r="AJ46" i="2"/>
  <c r="AI47" i="2"/>
  <c r="AK47" i="2"/>
  <c r="AK46" i="2"/>
  <c r="AJ45" i="2"/>
  <c r="AD48" i="2"/>
  <c r="AL52" i="2"/>
  <c r="AI53" i="2"/>
  <c r="AG49" i="2"/>
  <c r="AD47" i="2"/>
  <c r="AI50" i="2"/>
  <c r="AF47" i="2"/>
  <c r="AF53" i="2"/>
  <c r="AL45" i="2"/>
  <c r="AG45" i="2"/>
  <c r="AJ52" i="2"/>
  <c r="A99" i="2" a="1"/>
  <c r="E57" i="2" a="1"/>
  <c r="M44" i="2"/>
  <c r="BV46" i="2" a="1"/>
  <c r="AO32" i="2" a="1"/>
  <c r="AD32" i="2" a="1"/>
  <c r="CH80" i="2"/>
  <c r="CH112" i="2"/>
  <c r="CK24" i="2"/>
  <c r="CK48" i="2"/>
  <c r="CH73" i="2"/>
  <c r="CI104" i="2"/>
  <c r="CI136" i="2"/>
  <c r="CH41" i="2"/>
  <c r="CH65" i="2"/>
  <c r="CH94" i="2"/>
  <c r="CH126" i="2"/>
  <c r="CI33" i="2"/>
  <c r="CI57" i="2"/>
  <c r="CK83" i="2"/>
  <c r="CK115" i="2"/>
  <c r="CJ25" i="2"/>
  <c r="CJ49" i="2"/>
  <c r="CK73" i="2"/>
  <c r="CJ105" i="2"/>
  <c r="CJ137" i="2"/>
  <c r="CK41" i="2"/>
  <c r="CK65" i="2"/>
  <c r="CI95" i="2"/>
  <c r="CI127" i="2"/>
  <c r="CJ86" i="2"/>
  <c r="CJ110" i="2"/>
  <c r="CJ134" i="2"/>
  <c r="CK94" i="2"/>
  <c r="CK118" i="2"/>
  <c r="CJ135" i="2"/>
  <c r="CI125" i="2"/>
  <c r="CH117" i="2"/>
  <c r="CI106" i="2"/>
  <c r="CJ87" i="2"/>
  <c r="CI77" i="2"/>
  <c r="CJ32" i="2"/>
  <c r="CJ56" i="2"/>
  <c r="CH83" i="2"/>
  <c r="CH115" i="2"/>
  <c r="CK26" i="2"/>
  <c r="CK50" i="2"/>
  <c r="CI75" i="2"/>
  <c r="CI107" i="2"/>
  <c r="CH19" i="2"/>
  <c r="CH43" i="2"/>
  <c r="CH67" i="2"/>
  <c r="CH97" i="2"/>
  <c r="CH129" i="2"/>
  <c r="CI35" i="2"/>
  <c r="CI59" i="2"/>
  <c r="CI86" i="2"/>
  <c r="CI118" i="2"/>
  <c r="CJ27" i="2"/>
  <c r="CJ51" i="2"/>
  <c r="CH76" i="2"/>
  <c r="CH108" i="2"/>
  <c r="CK19" i="2"/>
  <c r="CK43" i="2"/>
  <c r="CK67" i="2"/>
  <c r="CK97" i="2"/>
  <c r="CK129" i="2"/>
  <c r="CJ88" i="2"/>
  <c r="CJ112" i="2"/>
  <c r="CJ136" i="2"/>
  <c r="CK96" i="2"/>
  <c r="CK120" i="2"/>
  <c r="M51" i="2"/>
  <c r="BE27" i="2"/>
  <c r="BF25" i="2"/>
  <c r="BG23" i="2"/>
  <c r="BH21" i="2"/>
  <c r="AZ20" i="2"/>
  <c r="BE22" i="2"/>
  <c r="BF21" i="2"/>
  <c r="BF26" i="2"/>
  <c r="BG24" i="2"/>
  <c r="BH22" i="2"/>
  <c r="AZ21" i="2"/>
  <c r="BA19" i="2"/>
  <c r="BE20" i="2"/>
  <c r="BF19" i="2"/>
  <c r="BH23" i="2"/>
  <c r="AZ22" i="2"/>
  <c r="BA20" i="2"/>
  <c r="BH27" i="2"/>
  <c r="AZ27" i="2"/>
  <c r="BD23" i="2"/>
  <c r="BD19" i="2"/>
  <c r="BG25" i="2"/>
  <c r="BC23" i="2"/>
  <c r="BA23" i="2"/>
  <c r="BB21" i="2"/>
  <c r="BC19" i="2"/>
  <c r="BB26" i="2"/>
  <c r="BG20" i="2"/>
  <c r="BH19" i="2"/>
  <c r="AZ19" i="2"/>
  <c r="BH24" i="2"/>
  <c r="AZ23" i="2"/>
  <c r="BA21" i="2"/>
  <c r="BB19" i="2"/>
  <c r="BH25" i="2"/>
  <c r="AZ25" i="2"/>
  <c r="BE21" i="2"/>
  <c r="AZ24" i="2"/>
  <c r="BA22" i="2"/>
  <c r="BB20" i="2"/>
  <c r="BA27" i="2"/>
  <c r="BD22" i="2"/>
  <c r="BD21" i="2"/>
  <c r="BB22" i="2"/>
  <c r="BC20" i="2"/>
  <c r="BB27" i="2"/>
  <c r="BC25" i="2"/>
  <c r="BG27" i="2"/>
  <c r="BH26" i="2"/>
  <c r="BA26" i="2"/>
  <c r="BC21" i="2"/>
  <c r="BC26" i="2"/>
  <c r="BD24" i="2"/>
  <c r="BB25" i="2"/>
  <c r="BC24" i="2"/>
  <c r="AZ26" i="2"/>
  <c r="BF24" i="2"/>
  <c r="BD20" i="2"/>
  <c r="BC27" i="2"/>
  <c r="BD25" i="2"/>
  <c r="BE23" i="2"/>
  <c r="BB23" i="2"/>
  <c r="BC22" i="2"/>
  <c r="BA24" i="2"/>
  <c r="BE19" i="2"/>
  <c r="BD26" i="2"/>
  <c r="BE24" i="2"/>
  <c r="BF22" i="2"/>
  <c r="BF20" i="2"/>
  <c r="BG19" i="2"/>
  <c r="BE26" i="2"/>
  <c r="BG22" i="2"/>
  <c r="BH20" i="2"/>
  <c r="BA25" i="2"/>
  <c r="BB24" i="2"/>
  <c r="BD27" i="2"/>
  <c r="BE25" i="2"/>
  <c r="BF23" i="2"/>
  <c r="BG21" i="2"/>
  <c r="BF27" i="2"/>
  <c r="BG26" i="2"/>
  <c r="M45" i="2"/>
  <c r="CI61" i="2"/>
  <c r="CH111" i="2"/>
  <c r="CK45" i="2"/>
  <c r="CK69" i="2"/>
  <c r="CI100" i="2"/>
  <c r="CI132" i="2"/>
  <c r="CJ114" i="2"/>
  <c r="CK98" i="2"/>
  <c r="CH70" i="2"/>
  <c r="CH54" i="2"/>
  <c r="CH40" i="2"/>
  <c r="CI32" i="2"/>
  <c r="CH26" i="2"/>
  <c r="CH138" i="2"/>
  <c r="CK127" i="2"/>
  <c r="CH109" i="2"/>
  <c r="CI98" i="2"/>
  <c r="CJ36" i="2"/>
  <c r="CJ60" i="2"/>
  <c r="CH88" i="2"/>
  <c r="CH120" i="2"/>
  <c r="CK30" i="2"/>
  <c r="CK54" i="2"/>
  <c r="CI80" i="2"/>
  <c r="CI112" i="2"/>
  <c r="CH23" i="2"/>
  <c r="CH47" i="2"/>
  <c r="CH71" i="2"/>
  <c r="CH102" i="2"/>
  <c r="CH134" i="2"/>
  <c r="CI39" i="2"/>
  <c r="CI63" i="2"/>
  <c r="CK91" i="2"/>
  <c r="CK123" i="2"/>
  <c r="CJ31" i="2"/>
  <c r="CJ55" i="2"/>
  <c r="CJ81" i="2"/>
  <c r="CJ113" i="2"/>
  <c r="CK23" i="2"/>
  <c r="CK47" i="2"/>
  <c r="CK71" i="2"/>
  <c r="CI103" i="2"/>
  <c r="CI135" i="2"/>
  <c r="CJ92" i="2"/>
  <c r="CJ116" i="2"/>
  <c r="CK76" i="2"/>
  <c r="CK100" i="2"/>
  <c r="CK124" i="2"/>
  <c r="O7" i="2"/>
  <c r="O8" i="2" s="1"/>
  <c r="O9" i="2" s="1"/>
  <c r="O10" i="2" s="1"/>
  <c r="O11" i="2" s="1"/>
  <c r="O12" i="2" s="1"/>
  <c r="O13" i="2" s="1"/>
  <c r="O14" i="2" s="1"/>
  <c r="M49" i="2"/>
  <c r="CJ111" i="2"/>
  <c r="CH90" i="2"/>
  <c r="CH48" i="2"/>
  <c r="CI40" i="2"/>
  <c r="CH34" i="2"/>
  <c r="CI26" i="2"/>
  <c r="CI138" i="2"/>
  <c r="CJ119" i="2"/>
  <c r="CI109" i="2"/>
  <c r="CJ38" i="2"/>
  <c r="CJ62" i="2"/>
  <c r="CH91" i="2"/>
  <c r="CH123" i="2"/>
  <c r="CK32" i="2"/>
  <c r="CK56" i="2"/>
  <c r="CI83" i="2"/>
  <c r="CI115" i="2"/>
  <c r="CH25" i="2"/>
  <c r="CH49" i="2"/>
  <c r="CI73" i="2"/>
  <c r="CH105" i="2"/>
  <c r="CH137" i="2"/>
  <c r="CI41" i="2"/>
  <c r="CI65" i="2"/>
  <c r="CI94" i="2"/>
  <c r="CI126" i="2"/>
  <c r="CJ33" i="2"/>
  <c r="CJ57" i="2"/>
  <c r="CH84" i="2"/>
  <c r="CH116" i="2"/>
  <c r="CK25" i="2"/>
  <c r="CK49" i="2"/>
  <c r="CH74" i="2"/>
  <c r="CK105" i="2"/>
  <c r="CK137" i="2"/>
  <c r="CJ94" i="2"/>
  <c r="CJ118" i="2"/>
  <c r="CK78" i="2"/>
  <c r="CK102" i="2"/>
  <c r="CK126" i="2"/>
  <c r="M48" i="2"/>
  <c r="M46" i="2"/>
  <c r="CJ99" i="2"/>
  <c r="CJ53" i="2"/>
  <c r="CK122" i="2"/>
  <c r="CH133" i="2"/>
  <c r="CI34" i="2"/>
  <c r="CK119" i="2"/>
  <c r="CJ64" i="2"/>
  <c r="CK34" i="2"/>
  <c r="CK85" i="2"/>
  <c r="CH27" i="2"/>
  <c r="CJ75" i="2"/>
  <c r="CI19" i="2"/>
  <c r="CI67" i="2"/>
  <c r="CJ35" i="2"/>
  <c r="CH87" i="2"/>
  <c r="CK27" i="2"/>
  <c r="CI76" i="2"/>
  <c r="CJ72" i="2"/>
  <c r="CJ120" i="2"/>
  <c r="CK104" i="2"/>
  <c r="CK128" i="2"/>
  <c r="CH64" i="2"/>
  <c r="CI42" i="2"/>
  <c r="CI20" i="2"/>
  <c r="CJ42" i="2"/>
  <c r="CH128" i="2"/>
  <c r="CI88" i="2"/>
  <c r="CH29" i="2"/>
  <c r="CH78" i="2"/>
  <c r="CI21" i="2"/>
  <c r="CI69" i="2"/>
  <c r="CJ37" i="2"/>
  <c r="CJ89" i="2"/>
  <c r="CK29" i="2"/>
  <c r="CI111" i="2"/>
  <c r="CJ98" i="2"/>
  <c r="CK82" i="2"/>
  <c r="CK106" i="2"/>
  <c r="CH122" i="2"/>
  <c r="CI64" i="2"/>
  <c r="CH36" i="2"/>
  <c r="CJ68" i="2"/>
  <c r="CK38" i="2"/>
  <c r="CH31" i="2"/>
  <c r="CH113" i="2"/>
  <c r="CI102" i="2"/>
  <c r="CH92" i="2"/>
  <c r="CK113" i="2"/>
  <c r="CI89" i="2"/>
  <c r="CH56" i="2"/>
  <c r="CH20" i="2"/>
  <c r="CJ40" i="2"/>
  <c r="CJ93" i="2"/>
  <c r="CK58" i="2"/>
  <c r="CK117" i="2"/>
  <c r="CH51" i="2"/>
  <c r="CJ107" i="2"/>
  <c r="CI43" i="2"/>
  <c r="CI129" i="2"/>
  <c r="CJ59" i="2"/>
  <c r="CH119" i="2"/>
  <c r="CK51" i="2"/>
  <c r="CI108" i="2"/>
  <c r="CK80" i="2"/>
  <c r="P44" i="2"/>
  <c r="F53" i="2"/>
  <c r="CI56" i="2"/>
  <c r="CH96" i="2"/>
  <c r="CK131" i="2"/>
  <c r="CJ20" i="2"/>
  <c r="CJ100" i="2"/>
  <c r="CI38" i="2"/>
  <c r="CH82" i="2"/>
  <c r="CH66" i="2"/>
  <c r="CI36" i="2"/>
  <c r="CJ70" i="2"/>
  <c r="CK40" i="2"/>
  <c r="CK125" i="2"/>
  <c r="CJ83" i="2"/>
  <c r="CI25" i="2"/>
  <c r="CJ73" i="2"/>
  <c r="CI105" i="2"/>
  <c r="CI137" i="2"/>
  <c r="CJ41" i="2"/>
  <c r="CJ65" i="2"/>
  <c r="CH95" i="2"/>
  <c r="CK33" i="2"/>
  <c r="CK57" i="2"/>
  <c r="CI84" i="2"/>
  <c r="CI116" i="2"/>
  <c r="CJ78" i="2"/>
  <c r="CJ102" i="2"/>
  <c r="CJ126" i="2"/>
  <c r="CK86" i="2"/>
  <c r="CK110" i="2"/>
  <c r="CK134" i="2"/>
  <c r="AJ26" i="2"/>
  <c r="AK24" i="2"/>
  <c r="AL22" i="2"/>
  <c r="AD21" i="2"/>
  <c r="AE19" i="2"/>
  <c r="AJ19" i="2"/>
  <c r="AE25" i="2"/>
  <c r="AG19" i="2"/>
  <c r="AL19" i="2"/>
  <c r="AK25" i="2"/>
  <c r="AL23" i="2"/>
  <c r="AD22" i="2"/>
  <c r="AE20" i="2"/>
  <c r="AD27" i="2"/>
  <c r="AE26" i="2"/>
  <c r="AF23" i="2"/>
  <c r="AE23" i="2"/>
  <c r="AF21" i="2"/>
  <c r="AF26" i="2"/>
  <c r="AD19" i="2"/>
  <c r="AK27" i="2"/>
  <c r="AL24" i="2"/>
  <c r="AD23" i="2"/>
  <c r="AE21" i="2"/>
  <c r="AF19" i="2"/>
  <c r="AD25" i="2"/>
  <c r="AE24" i="2"/>
  <c r="AI22" i="2"/>
  <c r="AD24" i="2"/>
  <c r="AE22" i="2"/>
  <c r="AF20" i="2"/>
  <c r="AE27" i="2"/>
  <c r="AH22" i="2"/>
  <c r="AI21" i="2"/>
  <c r="AJ20" i="2"/>
  <c r="AF22" i="2"/>
  <c r="AG20" i="2"/>
  <c r="AF27" i="2"/>
  <c r="AG25" i="2"/>
  <c r="AL26" i="2"/>
  <c r="AD26" i="2"/>
  <c r="AI20" i="2"/>
  <c r="AG21" i="2"/>
  <c r="AH19" i="2"/>
  <c r="AG26" i="2"/>
  <c r="AH24" i="2"/>
  <c r="AG24" i="2"/>
  <c r="AH23" i="2"/>
  <c r="AJ27" i="2"/>
  <c r="AH20" i="2"/>
  <c r="AH25" i="2"/>
  <c r="AG22" i="2"/>
  <c r="AF25" i="2"/>
  <c r="AG27" i="2"/>
  <c r="AI23" i="2"/>
  <c r="AH21" i="2"/>
  <c r="AI19" i="2"/>
  <c r="AH26" i="2"/>
  <c r="AI24" i="2"/>
  <c r="AJ22" i="2"/>
  <c r="AK19" i="2"/>
  <c r="AL27" i="2"/>
  <c r="AL25" i="2"/>
  <c r="AH27" i="2"/>
  <c r="AI25" i="2"/>
  <c r="AJ23" i="2"/>
  <c r="AK21" i="2"/>
  <c r="AK26" i="2"/>
  <c r="AI26" i="2"/>
  <c r="AJ24" i="2"/>
  <c r="AK22" i="2"/>
  <c r="AL20" i="2"/>
  <c r="AF24" i="2"/>
  <c r="AG23" i="2"/>
  <c r="AI27" i="2"/>
  <c r="AJ25" i="2"/>
  <c r="AK23" i="2"/>
  <c r="AL21" i="2"/>
  <c r="AD20" i="2"/>
  <c r="AJ21" i="2"/>
  <c r="AK20" i="2"/>
  <c r="CJ131" i="2"/>
  <c r="CI121" i="2"/>
  <c r="CK21" i="2"/>
  <c r="CJ138" i="2"/>
  <c r="CH46" i="2"/>
  <c r="CI48" i="2"/>
  <c r="CH130" i="2"/>
  <c r="CJ125" i="2"/>
  <c r="CI97" i="2"/>
  <c r="AU87" i="1" a="1"/>
  <c r="AU95" i="1" s="1"/>
  <c r="CI22" i="2"/>
  <c r="CH50" i="2"/>
  <c r="CI130" i="2"/>
  <c r="CJ66" i="2"/>
  <c r="CK36" i="2"/>
  <c r="CI120" i="2"/>
  <c r="CH53" i="2"/>
  <c r="CH110" i="2"/>
  <c r="CI45" i="2"/>
  <c r="CK99" i="2"/>
  <c r="CJ61" i="2"/>
  <c r="CJ121" i="2"/>
  <c r="CI79" i="2"/>
  <c r="CJ74" i="2"/>
  <c r="CJ122" i="2"/>
  <c r="CK130" i="2"/>
  <c r="CI91" i="2"/>
  <c r="C62" i="2"/>
  <c r="C65" i="2"/>
  <c r="D64" i="2"/>
  <c r="C57" i="2"/>
  <c r="C60" i="2"/>
  <c r="C63" i="2"/>
  <c r="D60" i="2"/>
  <c r="B62" i="2"/>
  <c r="C58" i="2"/>
  <c r="C61" i="2"/>
  <c r="B65" i="2"/>
  <c r="B64" i="2"/>
  <c r="C59" i="2"/>
  <c r="B57" i="2"/>
  <c r="B63" i="2"/>
  <c r="B60" i="2"/>
  <c r="D62" i="2"/>
  <c r="A63" i="2"/>
  <c r="B58" i="2"/>
  <c r="D58" i="2"/>
  <c r="B61" i="2"/>
  <c r="D65" i="2"/>
  <c r="A64" i="2"/>
  <c r="A62" i="2"/>
  <c r="D63" i="2"/>
  <c r="A58" i="2"/>
  <c r="A60" i="2"/>
  <c r="D61" i="2"/>
  <c r="A65" i="2"/>
  <c r="B59" i="2"/>
  <c r="D59" i="2"/>
  <c r="A61" i="2"/>
  <c r="A59" i="2"/>
  <c r="C64" i="2"/>
  <c r="D57" i="2"/>
  <c r="A57" i="2"/>
  <c r="CI90" i="2"/>
  <c r="CI72" i="2"/>
  <c r="CI58" i="2"/>
  <c r="CH44" i="2"/>
  <c r="CJ22" i="2"/>
  <c r="CJ46" i="2"/>
  <c r="CJ101" i="2"/>
  <c r="CJ133" i="2"/>
  <c r="CK64" i="2"/>
  <c r="CK93" i="2"/>
  <c r="CH33" i="2"/>
  <c r="CH57" i="2"/>
  <c r="CJ115" i="2"/>
  <c r="CI49" i="2"/>
  <c r="CH127" i="2"/>
  <c r="CI70" i="2"/>
  <c r="CI133" i="2"/>
  <c r="CH93" i="2"/>
  <c r="CI82" i="2"/>
  <c r="CI74" i="2"/>
  <c r="CI66" i="2"/>
  <c r="CH52" i="2"/>
  <c r="CI44" i="2"/>
  <c r="CJ24" i="2"/>
  <c r="CJ48" i="2"/>
  <c r="CK72" i="2"/>
  <c r="CH104" i="2"/>
  <c r="CH136" i="2"/>
  <c r="CK42" i="2"/>
  <c r="CK66" i="2"/>
  <c r="CI96" i="2"/>
  <c r="CI128" i="2"/>
  <c r="CH35" i="2"/>
  <c r="CH59" i="2"/>
  <c r="CH86" i="2"/>
  <c r="CH118" i="2"/>
  <c r="CI27" i="2"/>
  <c r="CI51" i="2"/>
  <c r="CK75" i="2"/>
  <c r="CK107" i="2"/>
  <c r="CJ19" i="2"/>
  <c r="CJ43" i="2"/>
  <c r="CJ67" i="2"/>
  <c r="CJ97" i="2"/>
  <c r="CJ129" i="2"/>
  <c r="CK35" i="2"/>
  <c r="CK59" i="2"/>
  <c r="CI87" i="2"/>
  <c r="CI119" i="2"/>
  <c r="CJ80" i="2"/>
  <c r="CJ104" i="2"/>
  <c r="CJ128" i="2"/>
  <c r="CK88" i="2"/>
  <c r="CK112" i="2"/>
  <c r="CK136" i="2"/>
  <c r="BM7" i="2"/>
  <c r="BM6" i="2"/>
  <c r="BN6" i="2"/>
  <c r="BN8" i="2"/>
  <c r="BL6" i="2"/>
  <c r="BL7" i="2"/>
  <c r="BM8" i="2"/>
  <c r="BL5" i="2"/>
  <c r="BL8" i="2"/>
  <c r="BK7" i="2"/>
  <c r="BN5" i="2"/>
  <c r="BK5" i="2"/>
  <c r="BK6" i="2"/>
  <c r="BK8" i="2"/>
  <c r="BM5" i="2"/>
  <c r="BN7" i="2"/>
  <c r="CH79" i="2"/>
  <c r="CJ90" i="2"/>
  <c r="CH42" i="2"/>
  <c r="CJ96" i="2"/>
  <c r="CJ79" i="2"/>
  <c r="CH28" i="2"/>
  <c r="CK60" i="2"/>
  <c r="CK53" i="2"/>
  <c r="B89" i="2"/>
  <c r="D82" i="2"/>
  <c r="B86" i="2"/>
  <c r="A89" i="2"/>
  <c r="B90" i="2"/>
  <c r="B87" i="2"/>
  <c r="C90" i="2"/>
  <c r="B84" i="2"/>
  <c r="C84" i="2"/>
  <c r="B85" i="2"/>
  <c r="C88" i="2"/>
  <c r="D83" i="2"/>
  <c r="B83" i="2"/>
  <c r="C86" i="2"/>
  <c r="D85" i="2"/>
  <c r="A87" i="2"/>
  <c r="C82" i="2"/>
  <c r="B88" i="2"/>
  <c r="A85" i="2"/>
  <c r="A90" i="2"/>
  <c r="B82" i="2"/>
  <c r="A88" i="2"/>
  <c r="A83" i="2"/>
  <c r="D89" i="2"/>
  <c r="C89" i="2"/>
  <c r="D90" i="2"/>
  <c r="A86" i="2"/>
  <c r="A84" i="2"/>
  <c r="C87" i="2"/>
  <c r="D88" i="2"/>
  <c r="C85" i="2"/>
  <c r="D86" i="2"/>
  <c r="A82" i="2"/>
  <c r="C83" i="2"/>
  <c r="D84" i="2"/>
  <c r="D87" i="2"/>
  <c r="CI54" i="2"/>
  <c r="CH72" i="2"/>
  <c r="CH58" i="2"/>
  <c r="CI50" i="2"/>
  <c r="CI28" i="2"/>
  <c r="CJ44" i="2"/>
  <c r="CH99" i="2"/>
  <c r="CH131" i="2"/>
  <c r="CK62" i="2"/>
  <c r="CI123" i="2"/>
  <c r="CH55" i="2"/>
  <c r="CH81" i="2"/>
  <c r="CI23" i="2"/>
  <c r="CI47" i="2"/>
  <c r="CI71" i="2"/>
  <c r="CI134" i="2"/>
  <c r="CJ39" i="2"/>
  <c r="CJ63" i="2"/>
  <c r="CH124" i="2"/>
  <c r="CK31" i="2"/>
  <c r="CK55" i="2"/>
  <c r="CK81" i="2"/>
  <c r="CJ76" i="2"/>
  <c r="CJ124" i="2"/>
  <c r="CK84" i="2"/>
  <c r="CK108" i="2"/>
  <c r="CK132" i="2"/>
  <c r="CK111" i="2"/>
  <c r="CH30" i="2"/>
  <c r="CJ103" i="2"/>
  <c r="CI93" i="2"/>
  <c r="CH85" i="2"/>
  <c r="CK74" i="2"/>
  <c r="CH60" i="2"/>
  <c r="CI52" i="2"/>
  <c r="CJ26" i="2"/>
  <c r="CJ140" i="2" s="1" a="1"/>
  <c r="CJ50" i="2"/>
  <c r="CH75" i="2"/>
  <c r="CH107" i="2"/>
  <c r="CK20" i="2"/>
  <c r="CK141" i="2" s="1"/>
  <c r="CK44" i="2"/>
  <c r="CK68" i="2"/>
  <c r="CI99" i="2"/>
  <c r="CI131" i="2"/>
  <c r="CH37" i="2"/>
  <c r="CH61" i="2"/>
  <c r="CH89" i="2"/>
  <c r="CH121" i="2"/>
  <c r="CI29" i="2"/>
  <c r="CI53" i="2"/>
  <c r="CI78" i="2"/>
  <c r="CI110" i="2"/>
  <c r="CJ21" i="2"/>
  <c r="CJ45" i="2"/>
  <c r="CJ69" i="2"/>
  <c r="CH100" i="2"/>
  <c r="CH132" i="2"/>
  <c r="CK37" i="2"/>
  <c r="CK61" i="2"/>
  <c r="CK89" i="2"/>
  <c r="CK121" i="2"/>
  <c r="CJ82" i="2"/>
  <c r="CJ106" i="2"/>
  <c r="CJ130" i="2"/>
  <c r="CK90" i="2"/>
  <c r="CK114" i="2"/>
  <c r="AU74" i="1" a="1"/>
  <c r="AU79" i="1" s="1"/>
  <c r="AV21" i="2"/>
  <c r="AV20" i="2"/>
  <c r="AV19" i="2"/>
  <c r="AU26" i="2"/>
  <c r="AR19" i="2"/>
  <c r="AS25" i="2"/>
  <c r="AS19" i="2"/>
  <c r="AO20" i="2"/>
  <c r="AO19" i="2"/>
  <c r="AV26" i="2"/>
  <c r="AV23" i="2"/>
  <c r="AU24" i="2"/>
  <c r="AV27" i="2"/>
  <c r="AR27" i="2"/>
  <c r="AO25" i="2"/>
  <c r="AW20" i="2"/>
  <c r="AW19" i="2"/>
  <c r="AU27" i="2"/>
  <c r="AV25" i="2"/>
  <c r="AR26" i="2"/>
  <c r="AW22" i="2"/>
  <c r="AT26" i="2"/>
  <c r="AW24" i="2"/>
  <c r="AR20" i="2"/>
  <c r="AP19" i="2"/>
  <c r="AW25" i="2"/>
  <c r="AO24" i="2"/>
  <c r="AW26" i="2"/>
  <c r="AQ19" i="2"/>
  <c r="AQ21" i="2"/>
  <c r="AW27" i="2"/>
  <c r="AP23" i="2"/>
  <c r="AV24" i="2"/>
  <c r="AO27" i="2"/>
  <c r="AO26" i="2"/>
  <c r="AP24" i="2"/>
  <c r="AQ22" i="2"/>
  <c r="AU25" i="2"/>
  <c r="AV22" i="2"/>
  <c r="AQ26" i="2"/>
  <c r="AR22" i="2"/>
  <c r="AP21" i="2"/>
  <c r="AP27" i="2"/>
  <c r="AP26" i="2"/>
  <c r="AP25" i="2"/>
  <c r="AQ23" i="2"/>
  <c r="AR21" i="2"/>
  <c r="AU23" i="2"/>
  <c r="AQ20" i="2"/>
  <c r="AQ25" i="2"/>
  <c r="AQ24" i="2"/>
  <c r="AS20" i="2"/>
  <c r="AT24" i="2"/>
  <c r="AR25" i="2"/>
  <c r="AR24" i="2"/>
  <c r="AR23" i="2"/>
  <c r="AS21" i="2"/>
  <c r="AT19" i="2"/>
  <c r="AT25" i="2"/>
  <c r="AP22" i="2"/>
  <c r="AS24" i="2"/>
  <c r="AS23" i="2"/>
  <c r="AS22" i="2"/>
  <c r="AS26" i="2"/>
  <c r="AO23" i="2"/>
  <c r="AO22" i="2"/>
  <c r="AT20" i="2"/>
  <c r="AT23" i="2"/>
  <c r="AT22" i="2"/>
  <c r="AT21" i="2"/>
  <c r="AU19" i="2"/>
  <c r="AW23" i="2"/>
  <c r="AO21" i="2"/>
  <c r="AP20" i="2"/>
  <c r="AU22" i="2"/>
  <c r="AU21" i="2"/>
  <c r="AU20" i="2"/>
  <c r="AT27" i="2"/>
  <c r="AW21" i="2"/>
  <c r="AS27" i="2"/>
  <c r="AQ27" i="2"/>
  <c r="M52" i="2"/>
  <c r="CJ141" i="2"/>
  <c r="CE9" i="2"/>
  <c r="CE8" i="2"/>
  <c r="CE6" i="2"/>
  <c r="CE7" i="2"/>
  <c r="H44" i="2" a="1"/>
  <c r="AN19" i="2" a="1"/>
  <c r="CC21" i="2"/>
  <c r="CC20" i="2"/>
  <c r="CC27" i="2"/>
  <c r="CC19" i="2"/>
  <c r="CC26" i="2"/>
  <c r="CC25" i="2"/>
  <c r="CC24" i="2"/>
  <c r="CC23" i="2"/>
  <c r="CC22" i="2"/>
  <c r="BD18" i="2"/>
  <c r="BC18" i="2"/>
  <c r="BB18" i="2"/>
  <c r="BA18" i="2"/>
  <c r="BH18" i="2"/>
  <c r="AZ18" i="2"/>
  <c r="BG18" i="2"/>
  <c r="BF18" i="2"/>
  <c r="BE18" i="2"/>
  <c r="AU88" i="1"/>
  <c r="AU87" i="1"/>
  <c r="AU91" i="1"/>
  <c r="CI140" i="2" a="1"/>
  <c r="CI141" i="2"/>
  <c r="CK140" i="2" a="1"/>
  <c r="AC45" i="2" a="1"/>
  <c r="AC32" i="2" a="1"/>
  <c r="AU31" i="2"/>
  <c r="AT31" i="2"/>
  <c r="AS31" i="2"/>
  <c r="AR31" i="2"/>
  <c r="AV31" i="2"/>
  <c r="AQ31" i="2"/>
  <c r="AP31" i="2"/>
  <c r="AO31" i="2"/>
  <c r="AW31" i="2"/>
  <c r="AL31" i="2"/>
  <c r="AD31" i="2"/>
  <c r="AK31" i="2"/>
  <c r="AJ31" i="2"/>
  <c r="AI31" i="2"/>
  <c r="AE31" i="2"/>
  <c r="AH31" i="2"/>
  <c r="AG31" i="2"/>
  <c r="AF31" i="2"/>
  <c r="AN14" i="2"/>
  <c r="AN6" i="2"/>
  <c r="AY6" i="2" s="1" a="1"/>
  <c r="AN13" i="2"/>
  <c r="AN10" i="2"/>
  <c r="AN9" i="2"/>
  <c r="AN8" i="2"/>
  <c r="AN7" i="2"/>
  <c r="AN12" i="2"/>
  <c r="AN11" i="2"/>
  <c r="AU89" i="1" l="1"/>
  <c r="AU81" i="1"/>
  <c r="AU90" i="1"/>
  <c r="AU82" i="1"/>
  <c r="AU75" i="1"/>
  <c r="CJ140" i="2"/>
  <c r="CI140" i="2"/>
  <c r="AU80" i="1"/>
  <c r="E86" i="2"/>
  <c r="CH141" i="2"/>
  <c r="CK140" i="2"/>
  <c r="M53" i="2"/>
  <c r="BK12" i="2" a="1"/>
  <c r="BV33" i="2" a="1"/>
  <c r="F63" i="2"/>
  <c r="G58" i="2"/>
  <c r="H59" i="2"/>
  <c r="F61" i="2"/>
  <c r="F64" i="2"/>
  <c r="G63" i="2"/>
  <c r="F57" i="2"/>
  <c r="F60" i="2"/>
  <c r="H64" i="2"/>
  <c r="F59" i="2"/>
  <c r="F62" i="2"/>
  <c r="G59" i="2"/>
  <c r="G64" i="2"/>
  <c r="H61" i="2"/>
  <c r="G57" i="2"/>
  <c r="G65" i="2"/>
  <c r="G62" i="2"/>
  <c r="E60" i="2"/>
  <c r="H62" i="2"/>
  <c r="F58" i="2"/>
  <c r="H65" i="2"/>
  <c r="E58" i="2"/>
  <c r="G61" i="2"/>
  <c r="G60" i="2"/>
  <c r="H58" i="2"/>
  <c r="H63" i="2"/>
  <c r="F65" i="2"/>
  <c r="E61" i="2"/>
  <c r="H57" i="2"/>
  <c r="E65" i="2"/>
  <c r="E63" i="2"/>
  <c r="H60" i="2"/>
  <c r="E64" i="2"/>
  <c r="E59" i="2"/>
  <c r="E57" i="2"/>
  <c r="E62" i="2"/>
  <c r="E83" i="2"/>
  <c r="B105" i="2"/>
  <c r="D100" i="2"/>
  <c r="D101" i="2"/>
  <c r="C104" i="2"/>
  <c r="C102" i="2"/>
  <c r="B103" i="2"/>
  <c r="C106" i="2"/>
  <c r="D99" i="2"/>
  <c r="B99" i="2"/>
  <c r="C99" i="2"/>
  <c r="B101" i="2"/>
  <c r="C107" i="2"/>
  <c r="D106" i="2"/>
  <c r="A104" i="2"/>
  <c r="D104" i="2"/>
  <c r="C103" i="2"/>
  <c r="C105" i="2"/>
  <c r="C100" i="2"/>
  <c r="A102" i="2"/>
  <c r="C101" i="2"/>
  <c r="A100" i="2"/>
  <c r="B107" i="2"/>
  <c r="B102" i="2"/>
  <c r="D102" i="2"/>
  <c r="B106" i="2"/>
  <c r="B104" i="2"/>
  <c r="A107" i="2"/>
  <c r="D105" i="2"/>
  <c r="A105" i="2"/>
  <c r="D107" i="2"/>
  <c r="B100" i="2"/>
  <c r="D103" i="2"/>
  <c r="A106" i="2"/>
  <c r="A101" i="2"/>
  <c r="A99" i="2"/>
  <c r="A103" i="2"/>
  <c r="CH140" i="2"/>
  <c r="E88" i="2"/>
  <c r="P53" i="2"/>
  <c r="Q44" i="2"/>
  <c r="AU74" i="1"/>
  <c r="A91" i="2"/>
  <c r="E82" i="2"/>
  <c r="E90" i="2"/>
  <c r="E85" i="2"/>
  <c r="AU92" i="1"/>
  <c r="AU76" i="1"/>
  <c r="AU93" i="1"/>
  <c r="AU77" i="1"/>
  <c r="AU94" i="1"/>
  <c r="AU78" i="1"/>
  <c r="E84" i="2"/>
  <c r="E87" i="2"/>
  <c r="E89" i="2"/>
  <c r="AI40" i="2"/>
  <c r="AI38" i="2"/>
  <c r="AK34" i="2"/>
  <c r="AK35" i="2"/>
  <c r="AE32" i="2"/>
  <c r="AI33" i="2"/>
  <c r="AL37" i="2"/>
  <c r="AF40" i="2"/>
  <c r="AJ32" i="2"/>
  <c r="AD37" i="2"/>
  <c r="AD35" i="2"/>
  <c r="AJ39" i="2"/>
  <c r="AJ37" i="2"/>
  <c r="AG33" i="2"/>
  <c r="AH34" i="2"/>
  <c r="AK39" i="2"/>
  <c r="AG38" i="2"/>
  <c r="AK38" i="2"/>
  <c r="AD32" i="2"/>
  <c r="AL36" i="2"/>
  <c r="AD34" i="2"/>
  <c r="AK40" i="2"/>
  <c r="AK36" i="2"/>
  <c r="AD33" i="2"/>
  <c r="AI35" i="2"/>
  <c r="AL39" i="2"/>
  <c r="AL35" i="2"/>
  <c r="AD40" i="2"/>
  <c r="AH33" i="2"/>
  <c r="AH37" i="2"/>
  <c r="AJ40" i="2"/>
  <c r="AF32" i="2"/>
  <c r="AI34" i="2"/>
  <c r="AG39" i="2"/>
  <c r="AF34" i="2"/>
  <c r="AD39" i="2"/>
  <c r="AI32" i="2"/>
  <c r="AD36" i="2"/>
  <c r="AK37" i="2"/>
  <c r="AL40" i="2"/>
  <c r="AF37" i="2"/>
  <c r="AD38" i="2"/>
  <c r="AG36" i="2"/>
  <c r="AE40" i="2"/>
  <c r="AG35" i="2"/>
  <c r="AG32" i="2"/>
  <c r="AE38" i="2"/>
  <c r="AG40" i="2"/>
  <c r="AJ34" i="2"/>
  <c r="AL34" i="2"/>
  <c r="AF38" i="2"/>
  <c r="AH39" i="2"/>
  <c r="AE33" i="2"/>
  <c r="AI39" i="2"/>
  <c r="AE34" i="2"/>
  <c r="AJ36" i="2"/>
  <c r="AH35" i="2"/>
  <c r="AJ38" i="2"/>
  <c r="AL33" i="2"/>
  <c r="AH40" i="2"/>
  <c r="AE37" i="2"/>
  <c r="AE36" i="2"/>
  <c r="AI37" i="2"/>
  <c r="AF39" i="2"/>
  <c r="AF35" i="2"/>
  <c r="AG37" i="2"/>
  <c r="AH38" i="2"/>
  <c r="AK33" i="2"/>
  <c r="AF33" i="2"/>
  <c r="AE35" i="2"/>
  <c r="AK32" i="2"/>
  <c r="AJ33" i="2"/>
  <c r="AI36" i="2"/>
  <c r="AJ35" i="2"/>
  <c r="AH36" i="2"/>
  <c r="AE39" i="2"/>
  <c r="AF36" i="2"/>
  <c r="AG34" i="2"/>
  <c r="AL38" i="2"/>
  <c r="AH32" i="2"/>
  <c r="AL32" i="2"/>
  <c r="AR32" i="2"/>
  <c r="AO40" i="2"/>
  <c r="AT40" i="2"/>
  <c r="AQ40" i="2"/>
  <c r="AW38" i="2"/>
  <c r="AU40" i="2"/>
  <c r="AS34" i="2"/>
  <c r="AP40" i="2"/>
  <c r="AP39" i="2"/>
  <c r="AV38" i="2"/>
  <c r="AS38" i="2"/>
  <c r="AP36" i="2"/>
  <c r="AT37" i="2"/>
  <c r="AQ39" i="2"/>
  <c r="AR37" i="2"/>
  <c r="AO37" i="2"/>
  <c r="AR33" i="2"/>
  <c r="AU34" i="2"/>
  <c r="AS39" i="2"/>
  <c r="AS37" i="2"/>
  <c r="AO39" i="2"/>
  <c r="AQ34" i="2"/>
  <c r="AQ35" i="2"/>
  <c r="AU36" i="2"/>
  <c r="AV40" i="2"/>
  <c r="AR40" i="2"/>
  <c r="AR38" i="2"/>
  <c r="AW39" i="2"/>
  <c r="AO36" i="2"/>
  <c r="AT35" i="2"/>
  <c r="AO38" i="2"/>
  <c r="AU39" i="2"/>
  <c r="AT38" i="2"/>
  <c r="AP32" i="2"/>
  <c r="AP37" i="2"/>
  <c r="AW37" i="2"/>
  <c r="AQ36" i="2"/>
  <c r="AS35" i="2"/>
  <c r="AV33" i="2"/>
  <c r="AU37" i="2"/>
  <c r="AW40" i="2"/>
  <c r="AV35" i="2"/>
  <c r="AP35" i="2"/>
  <c r="AQ37" i="2"/>
  <c r="AO35" i="2"/>
  <c r="AU32" i="2"/>
  <c r="AW34" i="2"/>
  <c r="AV36" i="2"/>
  <c r="AP38" i="2"/>
  <c r="AR34" i="2"/>
  <c r="AQ32" i="2"/>
  <c r="AW35" i="2"/>
  <c r="AW32" i="2"/>
  <c r="AV37" i="2"/>
  <c r="AR36" i="2"/>
  <c r="AO32" i="2"/>
  <c r="AV34" i="2"/>
  <c r="AQ38" i="2"/>
  <c r="AP34" i="2"/>
  <c r="AV39" i="2"/>
  <c r="AQ33" i="2"/>
  <c r="AT34" i="2"/>
  <c r="AP33" i="2"/>
  <c r="AT36" i="2"/>
  <c r="AU33" i="2"/>
  <c r="AW36" i="2"/>
  <c r="AT33" i="2"/>
  <c r="AO34" i="2"/>
  <c r="AU35" i="2"/>
  <c r="AV32" i="2"/>
  <c r="AR35" i="2"/>
  <c r="AS33" i="2"/>
  <c r="AT39" i="2"/>
  <c r="AW33" i="2"/>
  <c r="AS40" i="2"/>
  <c r="AT32" i="2"/>
  <c r="AR39" i="2"/>
  <c r="AU38" i="2"/>
  <c r="AS36" i="2"/>
  <c r="AO33" i="2"/>
  <c r="AS32" i="2"/>
  <c r="G85" i="2"/>
  <c r="BV46" i="2"/>
  <c r="BV47" i="2"/>
  <c r="BW50" i="2"/>
  <c r="BY49" i="2"/>
  <c r="BX52" i="2"/>
  <c r="BY54" i="2"/>
  <c r="BY53" i="2"/>
  <c r="BX53" i="2"/>
  <c r="BX46" i="2"/>
  <c r="BY51" i="2"/>
  <c r="BX49" i="2"/>
  <c r="BW46" i="2"/>
  <c r="BW53" i="2"/>
  <c r="BY52" i="2"/>
  <c r="BW51" i="2"/>
  <c r="BY50" i="2"/>
  <c r="BW47" i="2"/>
  <c r="BW54" i="2"/>
  <c r="BW49" i="2"/>
  <c r="BX50" i="2"/>
  <c r="BX54" i="2"/>
  <c r="BV53" i="2"/>
  <c r="BV51" i="2"/>
  <c r="BX48" i="2"/>
  <c r="BV52" i="2"/>
  <c r="BV50" i="2"/>
  <c r="BV48" i="2"/>
  <c r="BV49" i="2"/>
  <c r="BY48" i="2"/>
  <c r="BY46" i="2"/>
  <c r="BV54" i="2"/>
  <c r="BW52" i="2"/>
  <c r="BW48" i="2"/>
  <c r="BX47" i="2"/>
  <c r="BY47" i="2"/>
  <c r="BX51" i="2"/>
  <c r="AY10" i="2"/>
  <c r="AY9" i="2"/>
  <c r="AY14" i="2"/>
  <c r="AY13" i="2"/>
  <c r="AY12" i="2"/>
  <c r="AY11" i="2"/>
  <c r="AY8" i="2"/>
  <c r="AY7" i="2"/>
  <c r="AY6" i="2"/>
  <c r="AC39" i="2"/>
  <c r="AC37" i="2"/>
  <c r="AC40" i="2"/>
  <c r="AC38" i="2"/>
  <c r="AC36" i="2"/>
  <c r="AC35" i="2"/>
  <c r="AC34" i="2"/>
  <c r="AC33" i="2"/>
  <c r="AC32" i="2"/>
  <c r="AN32" i="2" a="1"/>
  <c r="AN22" i="2"/>
  <c r="AN21" i="2"/>
  <c r="AN20" i="2"/>
  <c r="AN27" i="2"/>
  <c r="AN19" i="2"/>
  <c r="AN26" i="2"/>
  <c r="AN25" i="2"/>
  <c r="AN24" i="2"/>
  <c r="AN23" i="2"/>
  <c r="H46" i="2"/>
  <c r="H51" i="2"/>
  <c r="H50" i="2"/>
  <c r="H48" i="2"/>
  <c r="H45" i="2"/>
  <c r="H44" i="2"/>
  <c r="H47" i="2"/>
  <c r="H52" i="2"/>
  <c r="H49" i="2"/>
  <c r="AD44" i="2" a="1"/>
  <c r="AC48" i="2"/>
  <c r="AC47" i="2"/>
  <c r="AC53" i="2"/>
  <c r="AC45" i="2"/>
  <c r="AC52" i="2"/>
  <c r="AC51" i="2"/>
  <c r="AC50" i="2"/>
  <c r="AC49" i="2"/>
  <c r="AC46" i="2"/>
  <c r="AW87" i="1" a="1"/>
  <c r="AZ31" i="2" a="1"/>
  <c r="CU26" i="2" a="1"/>
  <c r="CE19" i="2" a="1"/>
  <c r="DF5" i="2" a="1"/>
  <c r="DR5" i="2" a="1"/>
  <c r="CN18" i="2" a="1"/>
  <c r="A67" i="2" a="1"/>
  <c r="I86" i="2" l="1"/>
  <c r="H86" i="2"/>
  <c r="J86" i="2"/>
  <c r="E103" i="2"/>
  <c r="G103" i="2" s="1"/>
  <c r="AW74" i="1" a="1"/>
  <c r="AW79" i="1" s="1"/>
  <c r="G86" i="2"/>
  <c r="G74" i="2"/>
  <c r="D67" i="2"/>
  <c r="B73" i="2"/>
  <c r="E70" i="2"/>
  <c r="E67" i="2"/>
  <c r="A71" i="2"/>
  <c r="H68" i="2"/>
  <c r="H70" i="2"/>
  <c r="C67" i="2"/>
  <c r="G71" i="2"/>
  <c r="H73" i="2"/>
  <c r="C75" i="2"/>
  <c r="B72" i="2"/>
  <c r="H71" i="2"/>
  <c r="H72" i="2"/>
  <c r="C74" i="2"/>
  <c r="B71" i="2"/>
  <c r="F73" i="2"/>
  <c r="F70" i="2"/>
  <c r="E74" i="2"/>
  <c r="A72" i="2"/>
  <c r="C72" i="2"/>
  <c r="B69" i="2"/>
  <c r="E71" i="2"/>
  <c r="C73" i="2"/>
  <c r="B70" i="2"/>
  <c r="A75" i="2"/>
  <c r="H75" i="2"/>
  <c r="G69" i="2"/>
  <c r="F74" i="2"/>
  <c r="D75" i="2"/>
  <c r="F72" i="2"/>
  <c r="D74" i="2"/>
  <c r="C71" i="2"/>
  <c r="B68" i="2"/>
  <c r="E75" i="2"/>
  <c r="F67" i="2"/>
  <c r="A68" i="2"/>
  <c r="D73" i="2"/>
  <c r="C70" i="2"/>
  <c r="B67" i="2"/>
  <c r="A69" i="2"/>
  <c r="G67" i="2"/>
  <c r="E68" i="2"/>
  <c r="D72" i="2"/>
  <c r="C69" i="2"/>
  <c r="F68" i="2"/>
  <c r="G70" i="2"/>
  <c r="E69" i="2"/>
  <c r="D70" i="2"/>
  <c r="F71" i="2"/>
  <c r="H69" i="2"/>
  <c r="D71" i="2"/>
  <c r="C68" i="2"/>
  <c r="A70" i="2"/>
  <c r="A73" i="2"/>
  <c r="D69" i="2"/>
  <c r="B75" i="2"/>
  <c r="E73" i="2"/>
  <c r="A67" i="2"/>
  <c r="F75" i="2"/>
  <c r="A74" i="2"/>
  <c r="H67" i="2"/>
  <c r="E72" i="2"/>
  <c r="D68" i="2"/>
  <c r="B74" i="2"/>
  <c r="H74" i="2"/>
  <c r="G68" i="2"/>
  <c r="G75" i="2"/>
  <c r="F69" i="2"/>
  <c r="G72" i="2"/>
  <c r="G73" i="2"/>
  <c r="CQ20" i="2"/>
  <c r="CN19" i="2"/>
  <c r="CP20" i="2"/>
  <c r="CO20" i="2"/>
  <c r="CO19" i="2"/>
  <c r="CQ18" i="2"/>
  <c r="CN20" i="2"/>
  <c r="CN21" i="2"/>
  <c r="CO21" i="2"/>
  <c r="CN18" i="2"/>
  <c r="CQ21" i="2"/>
  <c r="CP18" i="2"/>
  <c r="CQ19" i="2"/>
  <c r="CO18" i="2"/>
  <c r="CP21" i="2"/>
  <c r="CP19" i="2"/>
  <c r="DZ6" i="2"/>
  <c r="DV6" i="2"/>
  <c r="DT7" i="2"/>
  <c r="DZ5" i="2"/>
  <c r="DR6" i="2"/>
  <c r="DU5" i="2"/>
  <c r="DS6" i="2"/>
  <c r="DW7" i="2"/>
  <c r="DV7" i="2"/>
  <c r="DS5" i="2"/>
  <c r="DR8" i="2"/>
  <c r="DT8" i="2"/>
  <c r="DV8" i="2"/>
  <c r="DY8" i="2"/>
  <c r="DS7" i="2"/>
  <c r="DX6" i="2"/>
  <c r="DU6" i="2"/>
  <c r="DY6" i="2"/>
  <c r="DY5" i="2"/>
  <c r="DT5" i="2"/>
  <c r="DS8" i="2"/>
  <c r="DZ7" i="2"/>
  <c r="DR7" i="2"/>
  <c r="DW8" i="2"/>
  <c r="DW6" i="2"/>
  <c r="DU7" i="2"/>
  <c r="DX5" i="2"/>
  <c r="DV5" i="2"/>
  <c r="DT6" i="2"/>
  <c r="DW5" i="2"/>
  <c r="DX8" i="2"/>
  <c r="DZ8" i="2"/>
  <c r="DR5" i="2"/>
  <c r="DY7" i="2"/>
  <c r="DX7" i="2"/>
  <c r="DU8" i="2"/>
  <c r="DH8" i="2"/>
  <c r="DF6" i="2"/>
  <c r="DG9" i="2"/>
  <c r="DF9" i="2"/>
  <c r="DH6" i="2"/>
  <c r="DF12" i="2"/>
  <c r="DF7" i="2"/>
  <c r="DF8" i="2"/>
  <c r="DG5" i="2"/>
  <c r="DI12" i="2"/>
  <c r="DI9" i="2"/>
  <c r="DH13" i="2"/>
  <c r="DG10" i="2"/>
  <c r="DH7" i="2"/>
  <c r="DG11" i="2"/>
  <c r="DI5" i="2"/>
  <c r="DF13" i="2"/>
  <c r="DI6" i="2"/>
  <c r="DG12" i="2"/>
  <c r="DI11" i="2"/>
  <c r="DG13" i="2"/>
  <c r="DF10" i="2"/>
  <c r="DH9" i="2"/>
  <c r="DF11" i="2"/>
  <c r="DI7" i="2"/>
  <c r="DG7" i="2"/>
  <c r="DI8" i="2"/>
  <c r="DH5" i="2"/>
  <c r="DF5" i="2"/>
  <c r="DG6" i="2"/>
  <c r="DH12" i="2"/>
  <c r="DI10" i="2"/>
  <c r="DI13" i="2"/>
  <c r="DH10" i="2"/>
  <c r="DG8" i="2"/>
  <c r="DH11" i="2"/>
  <c r="I88" i="2"/>
  <c r="H88" i="2"/>
  <c r="J88" i="2"/>
  <c r="E104" i="2"/>
  <c r="H104" i="2" s="1"/>
  <c r="G104" i="2"/>
  <c r="H106" i="2"/>
  <c r="J83" i="2"/>
  <c r="I83" i="2"/>
  <c r="G83" i="2"/>
  <c r="BX40" i="2"/>
  <c r="BY33" i="2"/>
  <c r="BV41" i="2"/>
  <c r="BX38" i="2"/>
  <c r="BW40" i="2"/>
  <c r="BV36" i="2"/>
  <c r="BW33" i="2"/>
  <c r="BY40" i="2"/>
  <c r="BV37" i="2"/>
  <c r="BX41" i="2"/>
  <c r="BV38" i="2"/>
  <c r="BX36" i="2"/>
  <c r="BY37" i="2"/>
  <c r="BX39" i="2"/>
  <c r="BW41" i="2"/>
  <c r="BV40" i="2"/>
  <c r="BY38" i="2"/>
  <c r="BX37" i="2"/>
  <c r="BX34" i="2"/>
  <c r="BW34" i="2"/>
  <c r="BY41" i="2"/>
  <c r="BX35" i="2"/>
  <c r="BV35" i="2"/>
  <c r="BY34" i="2"/>
  <c r="BY39" i="2"/>
  <c r="BX33" i="2"/>
  <c r="BW37" i="2"/>
  <c r="BW39" i="2"/>
  <c r="BW36" i="2"/>
  <c r="BW35" i="2"/>
  <c r="BV34" i="2"/>
  <c r="BV39" i="2"/>
  <c r="BV33" i="2"/>
  <c r="BY35" i="2"/>
  <c r="BY36" i="2"/>
  <c r="BW38" i="2"/>
  <c r="H85" i="2"/>
  <c r="I85" i="2"/>
  <c r="BL14" i="2"/>
  <c r="BL12" i="2"/>
  <c r="BO15" i="2"/>
  <c r="BP15" i="2"/>
  <c r="BO13" i="2"/>
  <c r="BQ15" i="2"/>
  <c r="BO12" i="2"/>
  <c r="BN14" i="2"/>
  <c r="BQ13" i="2"/>
  <c r="BM13" i="2"/>
  <c r="BN12" i="2"/>
  <c r="BQ14" i="2"/>
  <c r="BM15" i="2"/>
  <c r="BR15" i="2"/>
  <c r="BR12" i="2"/>
  <c r="BL15" i="2"/>
  <c r="BL13" i="2"/>
  <c r="BP14" i="2"/>
  <c r="BN13" i="2"/>
  <c r="BS13" i="2"/>
  <c r="BR13" i="2"/>
  <c r="BK14" i="2"/>
  <c r="BK12" i="2"/>
  <c r="BN15" i="2"/>
  <c r="BS14" i="2"/>
  <c r="BS12" i="2"/>
  <c r="BQ12" i="2"/>
  <c r="BO14" i="2"/>
  <c r="BR14" i="2"/>
  <c r="BM14" i="2"/>
  <c r="BM12" i="2"/>
  <c r="BP12" i="2"/>
  <c r="BS15" i="2"/>
  <c r="BK15" i="2"/>
  <c r="BK13" i="2"/>
  <c r="BP13" i="2"/>
  <c r="J90" i="2"/>
  <c r="I90" i="2"/>
  <c r="H90" i="2"/>
  <c r="G90" i="2"/>
  <c r="E106" i="2"/>
  <c r="G106" i="2" s="1"/>
  <c r="E100" i="2"/>
  <c r="H100" i="2" s="1"/>
  <c r="H99" i="2"/>
  <c r="G88" i="2"/>
  <c r="J103" i="2"/>
  <c r="J99" i="2"/>
  <c r="J85" i="2"/>
  <c r="I99" i="2"/>
  <c r="H89" i="2"/>
  <c r="G89" i="2"/>
  <c r="J89" i="2"/>
  <c r="E91" i="2"/>
  <c r="G82" i="2"/>
  <c r="I82" i="2"/>
  <c r="J82" i="2"/>
  <c r="E102" i="2"/>
  <c r="H102" i="2" s="1"/>
  <c r="G102" i="2"/>
  <c r="I106" i="2"/>
  <c r="I89" i="2"/>
  <c r="G87" i="2"/>
  <c r="H87" i="2"/>
  <c r="I87" i="2"/>
  <c r="H103" i="2"/>
  <c r="H82" i="2"/>
  <c r="E99" i="2"/>
  <c r="A108" i="2"/>
  <c r="G99" i="2"/>
  <c r="H84" i="2"/>
  <c r="I84" i="2"/>
  <c r="G84" i="2"/>
  <c r="E105" i="2"/>
  <c r="J105" i="2" s="1"/>
  <c r="J84" i="2"/>
  <c r="E101" i="2"/>
  <c r="G101" i="2" s="1"/>
  <c r="Q53" i="2"/>
  <c r="I103" i="2"/>
  <c r="I104" i="2"/>
  <c r="J87" i="2"/>
  <c r="E107" i="2"/>
  <c r="H107" i="2" s="1"/>
  <c r="G107" i="2"/>
  <c r="J104" i="2"/>
  <c r="H83" i="2"/>
  <c r="CU31" i="2"/>
  <c r="CU30" i="2"/>
  <c r="CU29" i="2"/>
  <c r="CU28" i="2"/>
  <c r="CU27" i="2"/>
  <c r="CU33" i="2"/>
  <c r="CU32" i="2"/>
  <c r="CU34" i="2"/>
  <c r="CU26" i="2"/>
  <c r="BD31" i="2"/>
  <c r="BC31" i="2"/>
  <c r="BB31" i="2"/>
  <c r="BA31" i="2"/>
  <c r="BH31" i="2"/>
  <c r="BG31" i="2"/>
  <c r="BF31" i="2"/>
  <c r="BE31" i="2"/>
  <c r="AZ31" i="2"/>
  <c r="CE19" i="2"/>
  <c r="CE22" i="2"/>
  <c r="CE21" i="2"/>
  <c r="CE20" i="2"/>
  <c r="AW88" i="1"/>
  <c r="AW95" i="1"/>
  <c r="AW87" i="1"/>
  <c r="AW94" i="1"/>
  <c r="AW93" i="1"/>
  <c r="AW92" i="1"/>
  <c r="AW91" i="1"/>
  <c r="AW90" i="1"/>
  <c r="AW89" i="1"/>
  <c r="AY19" i="2" a="1"/>
  <c r="AW77" i="1"/>
  <c r="AW76" i="1"/>
  <c r="AW75" i="1"/>
  <c r="AW82" i="1"/>
  <c r="AW74" i="1"/>
  <c r="AW81" i="1"/>
  <c r="AW80" i="1"/>
  <c r="BU6" i="2" a="1"/>
  <c r="AN37" i="2"/>
  <c r="AN35" i="2"/>
  <c r="AN33" i="2"/>
  <c r="AN39" i="2"/>
  <c r="AN38" i="2"/>
  <c r="AN36" i="2"/>
  <c r="AN34" i="2"/>
  <c r="AN40" i="2"/>
  <c r="AN32" i="2"/>
  <c r="AJ44" i="2"/>
  <c r="AI44" i="2"/>
  <c r="AG44" i="2"/>
  <c r="AF44" i="2"/>
  <c r="AK44" i="2"/>
  <c r="AE44" i="2"/>
  <c r="AD44" i="2"/>
  <c r="AL44" i="2"/>
  <c r="AH44" i="2"/>
  <c r="O44" i="2" a="1"/>
  <c r="G100" i="2" l="1"/>
  <c r="G109" i="2" s="1"/>
  <c r="J106" i="2"/>
  <c r="J100" i="2"/>
  <c r="AW78" i="1"/>
  <c r="I100" i="2"/>
  <c r="I101" i="2"/>
  <c r="BK30" i="2" a="1"/>
  <c r="H101" i="2"/>
  <c r="E108" i="2"/>
  <c r="J92" i="2"/>
  <c r="J91" i="2"/>
  <c r="H92" i="2"/>
  <c r="H91" i="2"/>
  <c r="I91" i="2"/>
  <c r="I92" i="2"/>
  <c r="I93" i="2" s="1"/>
  <c r="G91" i="2"/>
  <c r="G92" i="2"/>
  <c r="I102" i="2"/>
  <c r="I107" i="2"/>
  <c r="J107" i="2"/>
  <c r="J102" i="2"/>
  <c r="J67" i="2" a="1"/>
  <c r="O67" i="2"/>
  <c r="I105" i="2"/>
  <c r="J101" i="2"/>
  <c r="G105" i="2"/>
  <c r="H105" i="2"/>
  <c r="DF17" i="2" a="1"/>
  <c r="BU14" i="2"/>
  <c r="BU6" i="2"/>
  <c r="BU13" i="2"/>
  <c r="BU11" i="2"/>
  <c r="BU12" i="2"/>
  <c r="BU10" i="2"/>
  <c r="BU9" i="2"/>
  <c r="BU8" i="2"/>
  <c r="BU7" i="2"/>
  <c r="AY26" i="2"/>
  <c r="AY25" i="2"/>
  <c r="AY24" i="2"/>
  <c r="AY23" i="2"/>
  <c r="AY22" i="2"/>
  <c r="AY27" i="2"/>
  <c r="AY21" i="2"/>
  <c r="AY20" i="2"/>
  <c r="AY19" i="2"/>
  <c r="O46" i="2"/>
  <c r="O45" i="2"/>
  <c r="O51" i="2"/>
  <c r="O50" i="2"/>
  <c r="O47" i="2"/>
  <c r="O48" i="2"/>
  <c r="O44" i="2"/>
  <c r="O52" i="2"/>
  <c r="O49" i="2"/>
  <c r="DM26" i="2" a="1"/>
  <c r="CN26" i="2" a="1"/>
  <c r="H108" i="2" l="1"/>
  <c r="I109" i="2"/>
  <c r="G93" i="2"/>
  <c r="G108" i="2"/>
  <c r="G110" i="2" s="1"/>
  <c r="J109" i="2"/>
  <c r="CP31" i="2"/>
  <c r="CN27" i="2"/>
  <c r="CO32" i="2"/>
  <c r="CP34" i="2"/>
  <c r="CP29" i="2"/>
  <c r="CO28" i="2"/>
  <c r="CQ28" i="2"/>
  <c r="CQ26" i="2"/>
  <c r="CO29" i="2"/>
  <c r="CN32" i="2"/>
  <c r="CP27" i="2"/>
  <c r="CN33" i="2"/>
  <c r="CN26" i="2"/>
  <c r="CO30" i="2"/>
  <c r="CO31" i="2"/>
  <c r="CO33" i="2"/>
  <c r="CN31" i="2"/>
  <c r="CQ34" i="2"/>
  <c r="CO27" i="2"/>
  <c r="CQ32" i="2"/>
  <c r="CP28" i="2"/>
  <c r="CQ31" i="2"/>
  <c r="CQ30" i="2"/>
  <c r="CP26" i="2"/>
  <c r="CQ33" i="2"/>
  <c r="CO34" i="2"/>
  <c r="CN30" i="2"/>
  <c r="CQ29" i="2"/>
  <c r="CN28" i="2"/>
  <c r="CP32" i="2"/>
  <c r="CQ27" i="2"/>
  <c r="CN34" i="2"/>
  <c r="CN29" i="2"/>
  <c r="CP33" i="2"/>
  <c r="CP30" i="2"/>
  <c r="CO26" i="2"/>
  <c r="DF20" i="2"/>
  <c r="DH18" i="2"/>
  <c r="DF18" i="2"/>
  <c r="DG18" i="2"/>
  <c r="DI19" i="2"/>
  <c r="DH20" i="2"/>
  <c r="DG20" i="2"/>
  <c r="DI17" i="2"/>
  <c r="DI20" i="2"/>
  <c r="DH19" i="2"/>
  <c r="DH17" i="2"/>
  <c r="DG19" i="2"/>
  <c r="DG17" i="2"/>
  <c r="DF19" i="2"/>
  <c r="DF17" i="2"/>
  <c r="DI18" i="2"/>
  <c r="H109" i="2"/>
  <c r="J108" i="2"/>
  <c r="BK30" i="2"/>
  <c r="BN30" i="2"/>
  <c r="BM30" i="2"/>
  <c r="BL30" i="2"/>
  <c r="K70" i="2"/>
  <c r="L70" i="2"/>
  <c r="M69" i="2"/>
  <c r="K68" i="2"/>
  <c r="J69" i="2"/>
  <c r="J70" i="2"/>
  <c r="L69" i="2"/>
  <c r="L68" i="2"/>
  <c r="J68" i="2"/>
  <c r="L67" i="2"/>
  <c r="K69" i="2"/>
  <c r="K67" i="2"/>
  <c r="M70" i="2"/>
  <c r="M68" i="2"/>
  <c r="M67" i="2"/>
  <c r="J67" i="2"/>
  <c r="H93" i="2"/>
  <c r="I108" i="2"/>
  <c r="J93" i="2"/>
  <c r="AY32" i="2" a="1"/>
  <c r="BU19" i="2" a="1"/>
  <c r="DM30" i="2"/>
  <c r="DM29" i="2"/>
  <c r="DM28" i="2"/>
  <c r="DM27" i="2"/>
  <c r="DM34" i="2"/>
  <c r="DM26" i="2"/>
  <c r="DM33" i="2"/>
  <c r="DM32" i="2"/>
  <c r="DM31" i="2"/>
  <c r="BU33" i="2" a="1"/>
  <c r="DR12" i="2" a="1"/>
  <c r="J110" i="2" l="1"/>
  <c r="K93" i="2"/>
  <c r="K94" i="2" s="1"/>
  <c r="H110" i="2"/>
  <c r="I110" i="2"/>
  <c r="DU13" i="2"/>
  <c r="DU15" i="2"/>
  <c r="DR14" i="2"/>
  <c r="DR15" i="2"/>
  <c r="DT15" i="2"/>
  <c r="DS12" i="2"/>
  <c r="DT14" i="2"/>
  <c r="DR13" i="2"/>
  <c r="DU12" i="2"/>
  <c r="DT13" i="2"/>
  <c r="DR12" i="2"/>
  <c r="DS15" i="2"/>
  <c r="DT12" i="2"/>
  <c r="DS13" i="2"/>
  <c r="DS14" i="2"/>
  <c r="DU14" i="2"/>
  <c r="K110" i="2"/>
  <c r="K111" i="2" s="1"/>
  <c r="CZ19" i="2" a="1"/>
  <c r="CW26" i="2" a="1"/>
  <c r="BU25" i="2"/>
  <c r="BU24" i="2"/>
  <c r="BU23" i="2"/>
  <c r="BU22" i="2"/>
  <c r="BU21" i="2"/>
  <c r="BU26" i="2"/>
  <c r="BU20" i="2"/>
  <c r="BU19" i="2"/>
  <c r="BU27" i="2"/>
  <c r="BU40" i="2"/>
  <c r="BU38" i="2"/>
  <c r="BU37" i="2"/>
  <c r="BU36" i="2"/>
  <c r="BU41" i="2"/>
  <c r="BU39" i="2"/>
  <c r="BU35" i="2"/>
  <c r="BU34" i="2"/>
  <c r="BU33" i="2"/>
  <c r="AY33" i="2"/>
  <c r="AY39" i="2"/>
  <c r="AY38" i="2"/>
  <c r="AY37" i="2"/>
  <c r="AY40" i="2"/>
  <c r="AY36" i="2"/>
  <c r="AY35" i="2"/>
  <c r="AY34" i="2"/>
  <c r="AY32" i="2"/>
  <c r="DF26" i="2" l="1" a="1"/>
  <c r="DC122" i="2"/>
  <c r="DC98" i="2"/>
  <c r="DB134" i="2"/>
  <c r="DB110" i="2"/>
  <c r="DB86" i="2"/>
  <c r="CZ126" i="2"/>
  <c r="CZ102" i="2"/>
  <c r="DA136" i="2"/>
  <c r="DC97" i="2"/>
  <c r="DB66" i="2"/>
  <c r="DB42" i="2"/>
  <c r="DC135" i="2"/>
  <c r="DB97" i="2"/>
  <c r="DA66" i="2"/>
  <c r="DA42" i="2"/>
  <c r="DA138" i="2"/>
  <c r="DC99" i="2"/>
  <c r="DC67" i="2"/>
  <c r="DC43" i="2"/>
  <c r="DC137" i="2"/>
  <c r="DB99" i="2"/>
  <c r="DB67" i="2"/>
  <c r="DB127" i="2"/>
  <c r="DA89" i="2"/>
  <c r="CZ61" i="2"/>
  <c r="CZ37" i="2"/>
  <c r="DB85" i="2"/>
  <c r="DC26" i="2"/>
  <c r="CZ66" i="2"/>
  <c r="DA134" i="2"/>
  <c r="DB49" i="2"/>
  <c r="DC107" i="2"/>
  <c r="DA37" i="2"/>
  <c r="DA81" i="2"/>
  <c r="CZ25" i="2"/>
  <c r="DA63" i="2"/>
  <c r="DA73" i="2"/>
  <c r="CZ68" i="2"/>
  <c r="DB27" i="2"/>
  <c r="DC56" i="2"/>
  <c r="DC120" i="2"/>
  <c r="DC96" i="2"/>
  <c r="DB132" i="2"/>
  <c r="DB108" i="2"/>
  <c r="DB84" i="2"/>
  <c r="CZ124" i="2"/>
  <c r="CZ100" i="2"/>
  <c r="DA133" i="2"/>
  <c r="CZ95" i="2"/>
  <c r="DB64" i="2"/>
  <c r="CZ133" i="2"/>
  <c r="DA94" i="2"/>
  <c r="DA64" i="2"/>
  <c r="DA40" i="2"/>
  <c r="DA135" i="2"/>
  <c r="CZ97" i="2"/>
  <c r="DC65" i="2"/>
  <c r="DC41" i="2"/>
  <c r="CZ135" i="2"/>
  <c r="DA96" i="2"/>
  <c r="DB65" i="2"/>
  <c r="DA124" i="2"/>
  <c r="DC85" i="2"/>
  <c r="CZ59" i="2"/>
  <c r="CZ35" i="2"/>
  <c r="DB77" i="2"/>
  <c r="DA23" i="2"/>
  <c r="DC60" i="2"/>
  <c r="DC125" i="2"/>
  <c r="DA99" i="2"/>
  <c r="DA33" i="2"/>
  <c r="DC74" i="2"/>
  <c r="DB21" i="2"/>
  <c r="CZ58" i="2"/>
  <c r="CZ52" i="2"/>
  <c r="DB47" i="2"/>
  <c r="CZ121" i="2"/>
  <c r="DA39" i="2"/>
  <c r="DC114" i="2"/>
  <c r="DA34" i="2"/>
  <c r="DC35" i="2"/>
  <c r="DB59" i="2"/>
  <c r="CZ53" i="2"/>
  <c r="DA127" i="2"/>
  <c r="DA100" i="2"/>
  <c r="DB33" i="2"/>
  <c r="CZ123" i="2"/>
  <c r="DB137" i="2"/>
  <c r="DB124" i="2"/>
  <c r="DB76" i="2"/>
  <c r="DA120" i="2"/>
  <c r="DC119" i="2"/>
  <c r="DA32" i="2"/>
  <c r="DC33" i="2"/>
  <c r="CZ51" i="2"/>
  <c r="CZ42" i="2"/>
  <c r="DA114" i="2"/>
  <c r="DA27" i="2"/>
  <c r="CZ138" i="2"/>
  <c r="DA117" i="2"/>
  <c r="DA54" i="2"/>
  <c r="CZ81" i="2"/>
  <c r="DB55" i="2"/>
  <c r="CZ38" i="2"/>
  <c r="CZ36" i="2"/>
  <c r="DC84" i="2"/>
  <c r="DC76" i="2"/>
  <c r="DA52" i="2"/>
  <c r="DC29" i="2"/>
  <c r="DC46" i="2"/>
  <c r="DB23" i="2"/>
  <c r="DC106" i="2"/>
  <c r="CZ86" i="2"/>
  <c r="CZ113" i="2"/>
  <c r="DC101" i="2"/>
  <c r="DB19" i="2"/>
  <c r="DB40" i="2"/>
  <c r="DB45" i="2"/>
  <c r="CZ115" i="2"/>
  <c r="DC58" i="2"/>
  <c r="DA43" i="2"/>
  <c r="DC136" i="2"/>
  <c r="DA56" i="2"/>
  <c r="DB111" i="2"/>
  <c r="DA118" i="2"/>
  <c r="DA19" i="2"/>
  <c r="DC134" i="2"/>
  <c r="CZ90" i="2"/>
  <c r="DB54" i="2"/>
  <c r="DA30" i="2"/>
  <c r="DC31" i="2"/>
  <c r="CZ73" i="2"/>
  <c r="DC64" i="2"/>
  <c r="DA105" i="2"/>
  <c r="DC82" i="2"/>
  <c r="CZ134" i="2"/>
  <c r="CZ111" i="2"/>
  <c r="DA74" i="2"/>
  <c r="DC27" i="2"/>
  <c r="DC42" i="2"/>
  <c r="DC118" i="2"/>
  <c r="DC94" i="2"/>
  <c r="DB130" i="2"/>
  <c r="DB106" i="2"/>
  <c r="DB82" i="2"/>
  <c r="CZ122" i="2"/>
  <c r="CZ98" i="2"/>
  <c r="DC129" i="2"/>
  <c r="DB91" i="2"/>
  <c r="DB62" i="2"/>
  <c r="DB38" i="2"/>
  <c r="DB129" i="2"/>
  <c r="DA91" i="2"/>
  <c r="DA62" i="2"/>
  <c r="DA38" i="2"/>
  <c r="DC131" i="2"/>
  <c r="DB93" i="2"/>
  <c r="DC63" i="2"/>
  <c r="DC39" i="2"/>
  <c r="DB131" i="2"/>
  <c r="DA93" i="2"/>
  <c r="DB63" i="2"/>
  <c r="DA121" i="2"/>
  <c r="CZ83" i="2"/>
  <c r="CZ57" i="2"/>
  <c r="CZ33" i="2"/>
  <c r="CZ72" i="2"/>
  <c r="CZ20" i="2"/>
  <c r="DA55" i="2"/>
  <c r="DB117" i="2"/>
  <c r="DB41" i="2"/>
  <c r="CZ91" i="2"/>
  <c r="DA29" i="2"/>
  <c r="DA69" i="2"/>
  <c r="CZ19" i="2"/>
  <c r="DC52" i="2"/>
  <c r="DB35" i="2"/>
  <c r="DB31" i="2"/>
  <c r="DA86" i="2"/>
  <c r="DA113" i="2"/>
  <c r="DB100" i="2"/>
  <c r="CZ92" i="2"/>
  <c r="DB32" i="2"/>
  <c r="DC57" i="2"/>
  <c r="DB57" i="2"/>
  <c r="CZ27" i="2"/>
  <c r="CZ70" i="2"/>
  <c r="CZ40" i="2"/>
  <c r="DC86" i="2"/>
  <c r="CZ117" i="2"/>
  <c r="DC55" i="2"/>
  <c r="DA108" i="2"/>
  <c r="DC109" i="2"/>
  <c r="DB25" i="2"/>
  <c r="DB105" i="2"/>
  <c r="DA47" i="2"/>
  <c r="DC132" i="2"/>
  <c r="DC108" i="2"/>
  <c r="DB120" i="2"/>
  <c r="CZ136" i="2"/>
  <c r="CZ88" i="2"/>
  <c r="DB52" i="2"/>
  <c r="DA76" i="2"/>
  <c r="DC115" i="2"/>
  <c r="DC77" i="2"/>
  <c r="CZ47" i="2"/>
  <c r="DB101" i="2"/>
  <c r="CZ76" i="2"/>
  <c r="DA59" i="2"/>
  <c r="DC44" i="2"/>
  <c r="CZ32" i="2"/>
  <c r="DA110" i="2"/>
  <c r="DC51" i="2"/>
  <c r="CZ69" i="2"/>
  <c r="CZ30" i="2"/>
  <c r="DC40" i="2"/>
  <c r="DC116" i="2"/>
  <c r="DC92" i="2"/>
  <c r="DB128" i="2"/>
  <c r="DB104" i="2"/>
  <c r="DB80" i="2"/>
  <c r="CZ120" i="2"/>
  <c r="CZ96" i="2"/>
  <c r="CZ127" i="2"/>
  <c r="DA88" i="2"/>
  <c r="DB60" i="2"/>
  <c r="DB36" i="2"/>
  <c r="DA126" i="2"/>
  <c r="DC87" i="2"/>
  <c r="DA60" i="2"/>
  <c r="DA36" i="2"/>
  <c r="CZ129" i="2"/>
  <c r="DA90" i="2"/>
  <c r="DC61" i="2"/>
  <c r="DC37" i="2"/>
  <c r="DA128" i="2"/>
  <c r="DC89" i="2"/>
  <c r="DB61" i="2"/>
  <c r="DC117" i="2"/>
  <c r="DB79" i="2"/>
  <c r="CZ55" i="2"/>
  <c r="CZ31" i="2"/>
  <c r="DC66" i="2"/>
  <c r="DB135" i="2"/>
  <c r="CZ50" i="2"/>
  <c r="CZ109" i="2"/>
  <c r="DB37" i="2"/>
  <c r="DA82" i="2"/>
  <c r="DA25" i="2"/>
  <c r="CZ64" i="2"/>
  <c r="DA131" i="2"/>
  <c r="CZ48" i="2"/>
  <c r="CZ21" i="2"/>
  <c r="DA129" i="2"/>
  <c r="CZ62" i="2"/>
  <c r="CZ24" i="2"/>
  <c r="DB126" i="2"/>
  <c r="CZ85" i="2"/>
  <c r="DA87" i="2"/>
  <c r="DA125" i="2"/>
  <c r="DA77" i="2"/>
  <c r="DA61" i="2"/>
  <c r="CZ46" i="2"/>
  <c r="DA75" i="2"/>
  <c r="CZ44" i="2"/>
  <c r="DC88" i="2"/>
  <c r="CZ116" i="2"/>
  <c r="DB56" i="2"/>
  <c r="DB81" i="2"/>
  <c r="DA122" i="2"/>
  <c r="DC121" i="2"/>
  <c r="CZ75" i="2"/>
  <c r="DC91" i="2"/>
  <c r="DA53" i="2"/>
  <c r="DA67" i="2"/>
  <c r="DB122" i="2"/>
  <c r="DB98" i="2"/>
  <c r="CZ114" i="2"/>
  <c r="CZ79" i="2"/>
  <c r="DB30" i="2"/>
  <c r="DA119" i="2"/>
  <c r="DA80" i="2"/>
  <c r="CZ137" i="2"/>
  <c r="DA132" i="2"/>
  <c r="DC111" i="2"/>
  <c r="DB96" i="2"/>
  <c r="DC113" i="2"/>
  <c r="DB113" i="2"/>
  <c r="CZ78" i="2"/>
  <c r="DC127" i="2"/>
  <c r="DA31" i="2"/>
  <c r="CZ110" i="2"/>
  <c r="DA50" i="2"/>
  <c r="DB75" i="2"/>
  <c r="CZ93" i="2"/>
  <c r="DC138" i="2"/>
  <c r="DC90" i="2"/>
  <c r="DB102" i="2"/>
  <c r="DB78" i="2"/>
  <c r="CZ118" i="2"/>
  <c r="CZ94" i="2"/>
  <c r="DB123" i="2"/>
  <c r="DA85" i="2"/>
  <c r="DB58" i="2"/>
  <c r="DB34" i="2"/>
  <c r="DA123" i="2"/>
  <c r="DA58" i="2"/>
  <c r="DB125" i="2"/>
  <c r="DC59" i="2"/>
  <c r="CZ87" i="2"/>
  <c r="CZ29" i="2"/>
  <c r="CZ22" i="2"/>
  <c r="DA95" i="2"/>
  <c r="DC112" i="2"/>
  <c r="DC81" i="2"/>
  <c r="DC83" i="2"/>
  <c r="DB83" i="2"/>
  <c r="CZ56" i="2"/>
  <c r="DB29" i="2"/>
  <c r="DB103" i="2"/>
  <c r="DC110" i="2"/>
  <c r="DC78" i="2"/>
  <c r="CZ119" i="2"/>
  <c r="DC50" i="2"/>
  <c r="DA83" i="2"/>
  <c r="DC48" i="2"/>
  <c r="DC72" i="2"/>
  <c r="CZ112" i="2"/>
  <c r="DB28" i="2"/>
  <c r="DA28" i="2"/>
  <c r="DB115" i="2"/>
  <c r="CZ71" i="2"/>
  <c r="CZ34" i="2"/>
  <c r="DC22" i="2"/>
  <c r="DC123" i="2"/>
  <c r="DA97" i="2"/>
  <c r="DA51" i="2"/>
  <c r="DC130" i="2"/>
  <c r="DB94" i="2"/>
  <c r="DB74" i="2"/>
  <c r="DA26" i="2"/>
  <c r="DA112" i="2"/>
  <c r="CZ45" i="2"/>
  <c r="DC70" i="2"/>
  <c r="DA115" i="2"/>
  <c r="CZ49" i="2"/>
  <c r="DC53" i="2"/>
  <c r="DB118" i="2"/>
  <c r="DB50" i="2"/>
  <c r="DC75" i="2"/>
  <c r="DB119" i="2"/>
  <c r="DB53" i="2"/>
  <c r="DB26" i="2"/>
  <c r="CZ54" i="2"/>
  <c r="DC128" i="2"/>
  <c r="DC104" i="2"/>
  <c r="DC80" i="2"/>
  <c r="DB116" i="2"/>
  <c r="DB92" i="2"/>
  <c r="CZ132" i="2"/>
  <c r="CZ108" i="2"/>
  <c r="CZ84" i="2"/>
  <c r="DB107" i="2"/>
  <c r="DB72" i="2"/>
  <c r="DB48" i="2"/>
  <c r="DB24" i="2"/>
  <c r="DA107" i="2"/>
  <c r="DA72" i="2"/>
  <c r="DA48" i="2"/>
  <c r="DA24" i="2"/>
  <c r="DB109" i="2"/>
  <c r="DC73" i="2"/>
  <c r="DC124" i="2"/>
  <c r="DC100" i="2"/>
  <c r="DB136" i="2"/>
  <c r="DB112" i="2"/>
  <c r="DB88" i="2"/>
  <c r="CZ128" i="2"/>
  <c r="CZ104" i="2"/>
  <c r="CZ80" i="2"/>
  <c r="DB114" i="2"/>
  <c r="DB20" i="2"/>
  <c r="DC69" i="2"/>
  <c r="DB69" i="2"/>
  <c r="CZ41" i="2"/>
  <c r="CZ23" i="2"/>
  <c r="DA98" i="2"/>
  <c r="CZ105" i="2"/>
  <c r="DB39" i="2"/>
  <c r="DB133" i="2"/>
  <c r="DC34" i="2"/>
  <c r="DC68" i="2"/>
  <c r="CZ65" i="2"/>
  <c r="DB44" i="2"/>
  <c r="CZ26" i="2"/>
  <c r="DB90" i="2"/>
  <c r="DC103" i="2"/>
  <c r="DC49" i="2"/>
  <c r="DB51" i="2"/>
  <c r="CZ39" i="2"/>
  <c r="DC19" i="2"/>
  <c r="DB89" i="2"/>
  <c r="DA35" i="2"/>
  <c r="DC38" i="2"/>
  <c r="DA44" i="2"/>
  <c r="DB87" i="2"/>
  <c r="DC30" i="2"/>
  <c r="DC105" i="2"/>
  <c r="DB46" i="2"/>
  <c r="CZ77" i="2"/>
  <c r="DA103" i="2"/>
  <c r="DB138" i="2"/>
  <c r="CZ130" i="2"/>
  <c r="CZ101" i="2"/>
  <c r="DC47" i="2"/>
  <c r="DA137" i="2"/>
  <c r="DA111" i="2"/>
  <c r="DA65" i="2"/>
  <c r="DC36" i="2"/>
  <c r="DC20" i="2"/>
  <c r="DC95" i="2"/>
  <c r="DA104" i="2"/>
  <c r="DA46" i="2"/>
  <c r="DC23" i="2"/>
  <c r="CZ99" i="2"/>
  <c r="DB121" i="2"/>
  <c r="DA101" i="2"/>
  <c r="CZ125" i="2"/>
  <c r="DA22" i="2"/>
  <c r="DA109" i="2"/>
  <c r="DA116" i="2"/>
  <c r="DC62" i="2"/>
  <c r="DB68" i="2"/>
  <c r="DA49" i="2"/>
  <c r="CZ63" i="2"/>
  <c r="DB71" i="2"/>
  <c r="CZ106" i="2"/>
  <c r="DA70" i="2"/>
  <c r="DC45" i="2"/>
  <c r="DC133" i="2"/>
  <c r="DA102" i="2"/>
  <c r="CZ60" i="2"/>
  <c r="DC32" i="2"/>
  <c r="DA130" i="2"/>
  <c r="CZ82" i="2"/>
  <c r="DA68" i="2"/>
  <c r="DC25" i="2"/>
  <c r="CZ131" i="2"/>
  <c r="DC93" i="2"/>
  <c r="DC54" i="2"/>
  <c r="DC28" i="2"/>
  <c r="CZ89" i="2"/>
  <c r="DB95" i="2"/>
  <c r="DC79" i="2"/>
  <c r="DB70" i="2"/>
  <c r="DA92" i="2"/>
  <c r="CZ74" i="2"/>
  <c r="DA84" i="2"/>
  <c r="DC126" i="2"/>
  <c r="DA45" i="2"/>
  <c r="DC102" i="2"/>
  <c r="DA71" i="2"/>
  <c r="DB22" i="2"/>
  <c r="DA57" i="2"/>
  <c r="DC21" i="2"/>
  <c r="CZ67" i="2"/>
  <c r="DB43" i="2"/>
  <c r="DA106" i="2"/>
  <c r="DA79" i="2"/>
  <c r="DA41" i="2"/>
  <c r="CZ43" i="2"/>
  <c r="DA20" i="2"/>
  <c r="CZ103" i="2"/>
  <c r="DB73" i="2"/>
  <c r="DC71" i="2"/>
  <c r="CZ28" i="2"/>
  <c r="DC24" i="2"/>
  <c r="DA21" i="2"/>
  <c r="DA78" i="2"/>
  <c r="CZ107" i="2"/>
  <c r="CW26" i="2"/>
  <c r="CW27" i="2"/>
  <c r="CW29" i="2"/>
  <c r="CW28" i="2"/>
  <c r="BU46" i="2" a="1"/>
  <c r="CM26" i="2" a="1"/>
  <c r="DC140" i="2" l="1" a="1"/>
  <c r="DC140" i="2" s="1"/>
  <c r="DC141" i="2"/>
  <c r="DB140" i="2" a="1"/>
  <c r="DB140" i="2" s="1"/>
  <c r="DB141" i="2"/>
  <c r="CZ140" i="2"/>
  <c r="CZ141" i="2"/>
  <c r="DA141" i="2"/>
  <c r="DA140" i="2" a="1"/>
  <c r="DA140" i="2" s="1"/>
  <c r="DH28" i="2"/>
  <c r="DI33" i="2"/>
  <c r="DH27" i="2"/>
  <c r="DH26" i="2"/>
  <c r="DI31" i="2"/>
  <c r="DF33" i="2"/>
  <c r="DG34" i="2"/>
  <c r="DI29" i="2"/>
  <c r="DF31" i="2"/>
  <c r="DG32" i="2"/>
  <c r="DI27" i="2"/>
  <c r="DG27" i="2"/>
  <c r="DI34" i="2"/>
  <c r="DG30" i="2"/>
  <c r="DH31" i="2"/>
  <c r="DI32" i="2"/>
  <c r="DG28" i="2"/>
  <c r="DF27" i="2"/>
  <c r="DI30" i="2"/>
  <c r="DG26" i="2"/>
  <c r="DG31" i="2"/>
  <c r="DI28" i="2"/>
  <c r="DF34" i="2"/>
  <c r="DH29" i="2"/>
  <c r="DI26" i="2"/>
  <c r="DF32" i="2"/>
  <c r="DG29" i="2"/>
  <c r="DH34" i="2"/>
  <c r="DF30" i="2"/>
  <c r="DH33" i="2"/>
  <c r="DH32" i="2"/>
  <c r="DF28" i="2"/>
  <c r="DF29" i="2"/>
  <c r="DH30" i="2"/>
  <c r="DF26" i="2"/>
  <c r="DG33" i="2"/>
  <c r="CM32" i="2"/>
  <c r="CM31" i="2"/>
  <c r="CM30" i="2"/>
  <c r="CM29" i="2"/>
  <c r="CM28" i="2"/>
  <c r="CM26" i="2"/>
  <c r="CM34" i="2"/>
  <c r="CM33" i="2"/>
  <c r="CM27" i="2"/>
  <c r="BU48" i="2"/>
  <c r="BU47" i="2"/>
  <c r="BU53" i="2"/>
  <c r="BU52" i="2"/>
  <c r="BU54" i="2"/>
  <c r="BU50" i="2"/>
  <c r="BU49" i="2"/>
  <c r="BU46" i="2"/>
  <c r="BU51" i="2"/>
  <c r="DR26" i="2" l="1" a="1"/>
  <c r="DO26" i="2" a="1"/>
  <c r="DE26" i="2" a="1"/>
  <c r="DO28" i="2" l="1"/>
  <c r="DO27" i="2"/>
  <c r="DO26" i="2"/>
  <c r="DO29" i="2"/>
  <c r="DU135" i="2"/>
  <c r="DU111" i="2"/>
  <c r="DU87" i="2"/>
  <c r="DU63" i="2"/>
  <c r="DT136" i="2"/>
  <c r="DR109" i="2"/>
  <c r="DT81" i="2"/>
  <c r="DS54" i="2"/>
  <c r="DS29" i="2"/>
  <c r="DS120" i="2"/>
  <c r="DU92" i="2"/>
  <c r="DS65" i="2"/>
  <c r="DR39" i="2"/>
  <c r="DS131" i="2"/>
  <c r="DR104" i="2"/>
  <c r="DT76" i="2"/>
  <c r="DR49" i="2"/>
  <c r="DT145" i="2"/>
  <c r="DS117" i="2"/>
  <c r="DR90" i="2"/>
  <c r="DT62" i="2"/>
  <c r="DT36" i="2"/>
  <c r="DU130" i="2"/>
  <c r="DS103" i="2"/>
  <c r="DR76" i="2"/>
  <c r="DT48" i="2"/>
  <c r="DR145" i="2"/>
  <c r="DU116" i="2"/>
  <c r="DS89" i="2"/>
  <c r="DT79" i="2"/>
  <c r="DS123" i="2"/>
  <c r="DT37" i="2"/>
  <c r="DR66" i="2"/>
  <c r="DT93" i="2"/>
  <c r="DR130" i="2"/>
  <c r="DR40" i="2"/>
  <c r="DT63" i="2"/>
  <c r="DR91" i="2"/>
  <c r="DT61" i="2"/>
  <c r="DU134" i="2"/>
  <c r="DU133" i="2"/>
  <c r="DU109" i="2"/>
  <c r="DU61" i="2"/>
  <c r="DS134" i="2"/>
  <c r="DU106" i="2"/>
  <c r="DS79" i="2"/>
  <c r="DR52" i="2"/>
  <c r="DS27" i="2"/>
  <c r="DT90" i="2"/>
  <c r="DR63" i="2"/>
  <c r="DR37" i="2"/>
  <c r="DR129" i="2"/>
  <c r="DT101" i="2"/>
  <c r="DS74" i="2"/>
  <c r="DR143" i="2"/>
  <c r="DR115" i="2"/>
  <c r="DT87" i="2"/>
  <c r="DT34" i="2"/>
  <c r="DR101" i="2"/>
  <c r="DS46" i="2"/>
  <c r="DT114" i="2"/>
  <c r="DR73" i="2"/>
  <c r="DS114" i="2"/>
  <c r="DS59" i="2"/>
  <c r="DT84" i="2"/>
  <c r="DT35" i="2"/>
  <c r="DR82" i="2"/>
  <c r="DS73" i="2"/>
  <c r="DU105" i="2"/>
  <c r="DU57" i="2"/>
  <c r="DU74" i="2"/>
  <c r="DR141" i="2"/>
  <c r="DT58" i="2"/>
  <c r="DR97" i="2"/>
  <c r="DR138" i="2"/>
  <c r="DR83" i="2"/>
  <c r="DR124" i="2"/>
  <c r="DR69" i="2"/>
  <c r="DR110" i="2"/>
  <c r="DR96" i="2"/>
  <c r="DT141" i="2"/>
  <c r="DR137" i="2"/>
  <c r="DT68" i="2"/>
  <c r="DS108" i="2"/>
  <c r="DU66" i="2"/>
  <c r="DU86" i="2"/>
  <c r="DU41" i="2"/>
  <c r="DR128" i="2"/>
  <c r="DR62" i="2"/>
  <c r="DU85" i="2"/>
  <c r="DR118" i="2"/>
  <c r="DU46" i="2"/>
  <c r="DS60" i="2"/>
  <c r="DT128" i="2"/>
  <c r="DT73" i="2"/>
  <c r="DT142" i="2"/>
  <c r="DR87" i="2"/>
  <c r="DU31" i="2"/>
  <c r="DU120" i="2"/>
  <c r="DR57" i="2"/>
  <c r="DT116" i="2"/>
  <c r="DU129" i="2"/>
  <c r="DS102" i="2"/>
  <c r="DR86" i="2"/>
  <c r="DT69" i="2"/>
  <c r="DT55" i="2"/>
  <c r="DT96" i="2"/>
  <c r="DT82" i="2"/>
  <c r="DU70" i="2"/>
  <c r="DS107" i="2"/>
  <c r="DU131" i="2"/>
  <c r="DU107" i="2"/>
  <c r="DU83" i="2"/>
  <c r="DU59" i="2"/>
  <c r="DR132" i="2"/>
  <c r="DT104" i="2"/>
  <c r="DR77" i="2"/>
  <c r="DT49" i="2"/>
  <c r="DT143" i="2"/>
  <c r="DT115" i="2"/>
  <c r="DS88" i="2"/>
  <c r="DU60" i="2"/>
  <c r="DR35" i="2"/>
  <c r="DU126" i="2"/>
  <c r="DS99" i="2"/>
  <c r="DR72" i="2"/>
  <c r="DU44" i="2"/>
  <c r="DT140" i="2"/>
  <c r="DU112" i="2"/>
  <c r="DS85" i="2"/>
  <c r="DR58" i="2"/>
  <c r="DT32" i="2"/>
  <c r="DS126" i="2"/>
  <c r="DU98" i="2"/>
  <c r="DS71" i="2"/>
  <c r="DS44" i="2"/>
  <c r="DT139" i="2"/>
  <c r="DS112" i="2"/>
  <c r="DU84" i="2"/>
  <c r="DT66" i="2"/>
  <c r="DR105" i="2"/>
  <c r="DR26" i="2"/>
  <c r="DU52" i="2"/>
  <c r="DS77" i="2"/>
  <c r="DT111" i="2"/>
  <c r="DU29" i="2"/>
  <c r="DT50" i="2"/>
  <c r="DR75" i="2"/>
  <c r="DR55" i="2"/>
  <c r="DS68" i="2"/>
  <c r="DU81" i="2"/>
  <c r="DT129" i="2"/>
  <c r="DS47" i="2"/>
  <c r="DS113" i="2"/>
  <c r="DR33" i="2"/>
  <c r="DT124" i="2"/>
  <c r="DU42" i="2"/>
  <c r="DT110" i="2"/>
  <c r="DT30" i="2"/>
  <c r="DS42" i="2"/>
  <c r="DS137" i="2"/>
  <c r="DS61" i="2"/>
  <c r="DT47" i="2"/>
  <c r="DT102" i="2"/>
  <c r="DT45" i="2"/>
  <c r="DU27" i="2"/>
  <c r="DR144" i="2"/>
  <c r="DU127" i="2"/>
  <c r="DU103" i="2"/>
  <c r="DU79" i="2"/>
  <c r="DU55" i="2"/>
  <c r="DR100" i="2"/>
  <c r="DT72" i="2"/>
  <c r="DS45" i="2"/>
  <c r="DT138" i="2"/>
  <c r="DR111" i="2"/>
  <c r="DS56" i="2"/>
  <c r="DR31" i="2"/>
  <c r="DU94" i="2"/>
  <c r="DT135" i="2"/>
  <c r="DS53" i="2"/>
  <c r="DT28" i="2"/>
  <c r="DT121" i="2"/>
  <c r="DS94" i="2"/>
  <c r="DS40" i="2"/>
  <c r="DT107" i="2"/>
  <c r="DU54" i="2"/>
  <c r="DS132" i="2"/>
  <c r="DS64" i="2"/>
  <c r="DS93" i="2"/>
  <c r="DU39" i="2"/>
  <c r="DR142" i="2"/>
  <c r="DU125" i="2"/>
  <c r="DU101" i="2"/>
  <c r="DU77" i="2"/>
  <c r="DU53" i="2"/>
  <c r="DR125" i="2"/>
  <c r="DT97" i="2"/>
  <c r="DS70" i="2"/>
  <c r="DS43" i="2"/>
  <c r="DS136" i="2"/>
  <c r="DU108" i="2"/>
  <c r="DS81" i="2"/>
  <c r="DR54" i="2"/>
  <c r="DR29" i="2"/>
  <c r="DR120" i="2"/>
  <c r="DT92" i="2"/>
  <c r="DR65" i="2"/>
  <c r="DU38" i="2"/>
  <c r="DS133" i="2"/>
  <c r="DR106" i="2"/>
  <c r="DT78" i="2"/>
  <c r="DR51" i="2"/>
  <c r="DT26" i="2"/>
  <c r="DS119" i="2"/>
  <c r="DR92" i="2"/>
  <c r="DT64" i="2"/>
  <c r="DS38" i="2"/>
  <c r="DU132" i="2"/>
  <c r="DS105" i="2"/>
  <c r="DT144" i="2"/>
  <c r="DS48" i="2"/>
  <c r="DR78" i="2"/>
  <c r="DR123" i="2"/>
  <c r="DR36" i="2"/>
  <c r="DR59" i="2"/>
  <c r="DS84" i="2"/>
  <c r="DU118" i="2"/>
  <c r="DR34" i="2"/>
  <c r="DU56" i="2"/>
  <c r="DS98" i="2"/>
  <c r="DU40" i="2"/>
  <c r="DR140" i="2"/>
  <c r="DU123" i="2"/>
  <c r="DU99" i="2"/>
  <c r="DU75" i="2"/>
  <c r="DU51" i="2"/>
  <c r="DU122" i="2"/>
  <c r="DS95" i="2"/>
  <c r="DR68" i="2"/>
  <c r="DS41" i="2"/>
  <c r="DR134" i="2"/>
  <c r="DT106" i="2"/>
  <c r="DR79" i="2"/>
  <c r="DT51" i="2"/>
  <c r="DR27" i="2"/>
  <c r="DT117" i="2"/>
  <c r="DS90" i="2"/>
  <c r="DU62" i="2"/>
  <c r="DU36" i="2"/>
  <c r="DR131" i="2"/>
  <c r="DT103" i="2"/>
  <c r="DS76" i="2"/>
  <c r="DU48" i="2"/>
  <c r="DS145" i="2"/>
  <c r="DR117" i="2"/>
  <c r="DT89" i="2"/>
  <c r="DS62" i="2"/>
  <c r="DS36" i="2"/>
  <c r="DT130" i="2"/>
  <c r="DR103" i="2"/>
  <c r="DT134" i="2"/>
  <c r="DT43" i="2"/>
  <c r="DU72" i="2"/>
  <c r="DR114" i="2"/>
  <c r="DT31" i="2"/>
  <c r="DT52" i="2"/>
  <c r="DT75" i="2"/>
  <c r="DT109" i="2"/>
  <c r="DT29" i="2"/>
  <c r="DS50" i="2"/>
  <c r="DU43" i="2"/>
  <c r="DS130" i="2"/>
  <c r="DR38" i="2"/>
  <c r="DT83" i="2"/>
  <c r="DR50" i="2"/>
  <c r="DU145" i="2"/>
  <c r="DU121" i="2"/>
  <c r="DU97" i="2"/>
  <c r="DU73" i="2"/>
  <c r="DU49" i="2"/>
  <c r="DT120" i="2"/>
  <c r="DR93" i="2"/>
  <c r="DT65" i="2"/>
  <c r="DS39" i="2"/>
  <c r="DT131" i="2"/>
  <c r="DS104" i="2"/>
  <c r="DU76" i="2"/>
  <c r="DS49" i="2"/>
  <c r="DS143" i="2"/>
  <c r="DS115" i="2"/>
  <c r="DR88" i="2"/>
  <c r="DT60" i="2"/>
  <c r="DU34" i="2"/>
  <c r="DU128" i="2"/>
  <c r="DS101" i="2"/>
  <c r="DR74" i="2"/>
  <c r="DT46" i="2"/>
  <c r="DU142" i="2"/>
  <c r="DU114" i="2"/>
  <c r="DS87" i="2"/>
  <c r="DR60" i="2"/>
  <c r="DS34" i="2"/>
  <c r="DS128" i="2"/>
  <c r="DU100" i="2"/>
  <c r="DS125" i="2"/>
  <c r="DU37" i="2"/>
  <c r="DS66" i="2"/>
  <c r="DU104" i="2"/>
  <c r="DS139" i="2"/>
  <c r="DR46" i="2"/>
  <c r="DT70" i="2"/>
  <c r="DT100" i="2"/>
  <c r="DU136" i="2"/>
  <c r="DR44" i="2"/>
  <c r="DR89" i="2"/>
  <c r="DS91" i="2"/>
  <c r="DR135" i="2"/>
  <c r="DU143" i="2"/>
  <c r="DU119" i="2"/>
  <c r="DU95" i="2"/>
  <c r="DU71" i="2"/>
  <c r="DU47" i="2"/>
  <c r="DS118" i="2"/>
  <c r="DU90" i="2"/>
  <c r="DS63" i="2"/>
  <c r="DS37" i="2"/>
  <c r="DS129" i="2"/>
  <c r="DR102" i="2"/>
  <c r="DT74" i="2"/>
  <c r="DR47" i="2"/>
  <c r="DU140" i="2"/>
  <c r="DR113" i="2"/>
  <c r="DT85" i="2"/>
  <c r="DS58" i="2"/>
  <c r="DU32" i="2"/>
  <c r="DT126" i="2"/>
  <c r="DR99" i="2"/>
  <c r="DT71" i="2"/>
  <c r="DT44" i="2"/>
  <c r="DS140" i="2"/>
  <c r="DT112" i="2"/>
  <c r="DR85" i="2"/>
  <c r="DT57" i="2"/>
  <c r="DS32" i="2"/>
  <c r="DR126" i="2"/>
  <c r="DT98" i="2"/>
  <c r="DS116" i="2"/>
  <c r="DR32" i="2"/>
  <c r="DT59" i="2"/>
  <c r="DT95" i="2"/>
  <c r="DT41" i="2"/>
  <c r="DR64" i="2"/>
  <c r="DT127" i="2"/>
  <c r="DT39" i="2"/>
  <c r="DS122" i="2"/>
  <c r="DU141" i="2"/>
  <c r="DU117" i="2"/>
  <c r="DU93" i="2"/>
  <c r="DU69" i="2"/>
  <c r="DS144" i="2"/>
  <c r="DR116" i="2"/>
  <c r="DT88" i="2"/>
  <c r="DR61" i="2"/>
  <c r="DS35" i="2"/>
  <c r="DR127" i="2"/>
  <c r="DT99" i="2"/>
  <c r="DS72" i="2"/>
  <c r="DR45" i="2"/>
  <c r="DS138" i="2"/>
  <c r="DU110" i="2"/>
  <c r="DS83" i="2"/>
  <c r="DR56" i="2"/>
  <c r="DU30" i="2"/>
  <c r="DS124" i="2"/>
  <c r="DU96" i="2"/>
  <c r="DS69" i="2"/>
  <c r="DT42" i="2"/>
  <c r="DT137" i="2"/>
  <c r="DS110" i="2"/>
  <c r="DU82" i="2"/>
  <c r="DS55" i="2"/>
  <c r="DS30" i="2"/>
  <c r="DT123" i="2"/>
  <c r="DS96" i="2"/>
  <c r="DR107" i="2"/>
  <c r="DT27" i="2"/>
  <c r="DT54" i="2"/>
  <c r="DT86" i="2"/>
  <c r="DR121" i="2"/>
  <c r="DU35" i="2"/>
  <c r="DS57" i="2"/>
  <c r="DS82" i="2"/>
  <c r="DT118" i="2"/>
  <c r="DU33" i="2"/>
  <c r="DR80" i="2"/>
  <c r="DS67" i="2"/>
  <c r="DU139" i="2"/>
  <c r="DU115" i="2"/>
  <c r="DU91" i="2"/>
  <c r="DU67" i="2"/>
  <c r="DS141" i="2"/>
  <c r="DT113" i="2"/>
  <c r="DS86" i="2"/>
  <c r="DU58" i="2"/>
  <c r="DS33" i="2"/>
  <c r="DU124" i="2"/>
  <c r="DS97" i="2"/>
  <c r="DR70" i="2"/>
  <c r="DR43" i="2"/>
  <c r="DR136" i="2"/>
  <c r="DT108" i="2"/>
  <c r="DR81" i="2"/>
  <c r="DT53" i="2"/>
  <c r="DU28" i="2"/>
  <c r="DR122" i="2"/>
  <c r="DT94" i="2"/>
  <c r="DR67" i="2"/>
  <c r="DT40" i="2"/>
  <c r="DS135" i="2"/>
  <c r="DR108" i="2"/>
  <c r="DT80" i="2"/>
  <c r="DR53" i="2"/>
  <c r="DS28" i="2"/>
  <c r="DS121" i="2"/>
  <c r="DR94" i="2"/>
  <c r="DR98" i="2"/>
  <c r="DS142" i="2"/>
  <c r="DR48" i="2"/>
  <c r="DT77" i="2"/>
  <c r="DR112" i="2"/>
  <c r="DR30" i="2"/>
  <c r="DS52" i="2"/>
  <c r="DS75" i="2"/>
  <c r="DS109" i="2"/>
  <c r="DR28" i="2"/>
  <c r="DT33" i="2"/>
  <c r="DU80" i="2"/>
  <c r="DU137" i="2"/>
  <c r="DU113" i="2"/>
  <c r="DU89" i="2"/>
  <c r="DU65" i="2"/>
  <c r="DU138" i="2"/>
  <c r="DS111" i="2"/>
  <c r="DR84" i="2"/>
  <c r="DT56" i="2"/>
  <c r="DS31" i="2"/>
  <c r="DT122" i="2"/>
  <c r="DR95" i="2"/>
  <c r="DT67" i="2"/>
  <c r="DR41" i="2"/>
  <c r="DT133" i="2"/>
  <c r="DS106" i="2"/>
  <c r="DU78" i="2"/>
  <c r="DS51" i="2"/>
  <c r="DU26" i="2"/>
  <c r="DT119" i="2"/>
  <c r="DS92" i="2"/>
  <c r="DU64" i="2"/>
  <c r="DT38" i="2"/>
  <c r="DR133" i="2"/>
  <c r="DT105" i="2"/>
  <c r="DS78" i="2"/>
  <c r="DU50" i="2"/>
  <c r="DS26" i="2"/>
  <c r="DR119" i="2"/>
  <c r="DT91" i="2"/>
  <c r="DU88" i="2"/>
  <c r="DT132" i="2"/>
  <c r="DR42" i="2"/>
  <c r="DR71" i="2"/>
  <c r="DU102" i="2"/>
  <c r="DR139" i="2"/>
  <c r="DU45" i="2"/>
  <c r="DU68" i="2"/>
  <c r="DS100" i="2"/>
  <c r="DT125" i="2"/>
  <c r="DU144" i="2"/>
  <c r="DS127" i="2"/>
  <c r="DS80" i="2"/>
  <c r="DE31" i="2"/>
  <c r="DE30" i="2"/>
  <c r="DE29" i="2"/>
  <c r="DE28" i="2"/>
  <c r="DE27" i="2"/>
  <c r="DE34" i="2"/>
  <c r="DE32" i="2"/>
  <c r="DE26" i="2"/>
  <c r="DE33" i="2"/>
  <c r="DY26" i="2" a="1"/>
  <c r="DY29" i="2" l="1"/>
  <c r="DZ26" i="2"/>
  <c r="EA28" i="2"/>
  <c r="DY28" i="2"/>
  <c r="DY26" i="2"/>
  <c r="DZ29" i="2"/>
  <c r="EA27" i="2"/>
  <c r="EB26" i="2"/>
  <c r="EA29" i="2"/>
  <c r="EA26" i="2"/>
  <c r="DY27" i="2"/>
  <c r="EB27" i="2"/>
  <c r="EB28" i="2"/>
  <c r="DZ28" i="2"/>
  <c r="EB29" i="2"/>
  <c r="DZ27" i="2"/>
  <c r="DT147" i="2" a="1"/>
  <c r="DT147" i="2" s="1"/>
  <c r="DT148" i="2"/>
  <c r="ED26" i="2" s="1" a="1"/>
  <c r="DR147" i="2"/>
  <c r="DR148" i="2"/>
  <c r="DU148" i="2"/>
  <c r="DU147" i="2"/>
  <c r="DS147" i="2" a="1"/>
  <c r="DS147" i="2" s="1"/>
  <c r="DS148" i="2"/>
  <c r="ED122" i="2" l="1"/>
  <c r="ED98" i="2"/>
  <c r="EG129" i="2"/>
  <c r="EG105" i="2"/>
  <c r="EG81" i="2"/>
  <c r="EG57" i="2"/>
  <c r="EG33" i="2"/>
  <c r="EF129" i="2"/>
  <c r="EF105" i="2"/>
  <c r="EF81" i="2"/>
  <c r="EF57" i="2"/>
  <c r="EF33" i="2"/>
  <c r="EE129" i="2"/>
  <c r="EE105" i="2"/>
  <c r="EE81" i="2"/>
  <c r="EE57" i="2"/>
  <c r="EE33" i="2"/>
  <c r="EE112" i="2"/>
  <c r="ED69" i="2"/>
  <c r="EG30" i="2"/>
  <c r="ED103" i="2"/>
  <c r="EF62" i="2"/>
  <c r="EG142" i="2"/>
  <c r="EG94" i="2"/>
  <c r="ED56" i="2"/>
  <c r="EF134" i="2"/>
  <c r="ED87" i="2"/>
  <c r="EG48" i="2"/>
  <c r="EE126" i="2"/>
  <c r="EF80" i="2"/>
  <c r="EE42" i="2"/>
  <c r="ED121" i="2"/>
  <c r="EG76" i="2"/>
  <c r="EF38" i="2"/>
  <c r="ED41" i="2"/>
  <c r="EG120" i="2"/>
  <c r="ED63" i="2"/>
  <c r="EF116" i="2"/>
  <c r="EE70" i="2"/>
  <c r="EE44" i="2"/>
  <c r="EG145" i="2"/>
  <c r="EE145" i="2"/>
  <c r="EF56" i="2"/>
  <c r="EG42" i="2"/>
  <c r="ED29" i="2"/>
  <c r="EG116" i="2"/>
  <c r="EG143" i="2"/>
  <c r="EF47" i="2"/>
  <c r="EE47" i="2"/>
  <c r="EG122" i="2"/>
  <c r="EF64" i="2"/>
  <c r="EG50" i="2"/>
  <c r="EE93" i="2"/>
  <c r="ED43" i="2"/>
  <c r="ED30" i="2"/>
  <c r="ED79" i="2"/>
  <c r="ED108" i="2"/>
  <c r="EG67" i="2"/>
  <c r="EF67" i="2"/>
  <c r="EE91" i="2"/>
  <c r="EG46" i="2"/>
  <c r="EG114" i="2"/>
  <c r="EG64" i="2"/>
  <c r="ED141" i="2"/>
  <c r="EF136" i="2"/>
  <c r="ED90" i="2"/>
  <c r="EF111" i="2"/>
  <c r="EE138" i="2"/>
  <c r="EG112" i="2"/>
  <c r="EG85" i="2"/>
  <c r="EE85" i="2"/>
  <c r="EE62" i="2"/>
  <c r="ED83" i="2"/>
  <c r="EF131" i="2"/>
  <c r="EG58" i="2"/>
  <c r="EE76" i="2"/>
  <c r="ED144" i="2"/>
  <c r="ED120" i="2"/>
  <c r="ED96" i="2"/>
  <c r="EG127" i="2"/>
  <c r="EG103" i="2"/>
  <c r="EG79" i="2"/>
  <c r="EG55" i="2"/>
  <c r="EG31" i="2"/>
  <c r="EF127" i="2"/>
  <c r="EF103" i="2"/>
  <c r="EF79" i="2"/>
  <c r="EF55" i="2"/>
  <c r="EF31" i="2"/>
  <c r="EE127" i="2"/>
  <c r="EE103" i="2"/>
  <c r="EE79" i="2"/>
  <c r="EE55" i="2"/>
  <c r="EE31" i="2"/>
  <c r="EE108" i="2"/>
  <c r="EE66" i="2"/>
  <c r="ED28" i="2"/>
  <c r="ED99" i="2"/>
  <c r="ED59" i="2"/>
  <c r="EG138" i="2"/>
  <c r="EG90" i="2"/>
  <c r="EF52" i="2"/>
  <c r="EF130" i="2"/>
  <c r="EE84" i="2"/>
  <c r="ED46" i="2"/>
  <c r="EE122" i="2"/>
  <c r="ED77" i="2"/>
  <c r="EG38" i="2"/>
  <c r="ED117" i="2"/>
  <c r="ED74" i="2"/>
  <c r="ED35" i="2"/>
  <c r="EF28" i="2"/>
  <c r="EG104" i="2"/>
  <c r="EF50" i="2"/>
  <c r="EF100" i="2"/>
  <c r="ED57" i="2"/>
  <c r="ED39" i="2"/>
  <c r="ED109" i="2"/>
  <c r="EF124" i="2"/>
  <c r="EG72" i="2"/>
  <c r="ED114" i="2"/>
  <c r="EG97" i="2"/>
  <c r="EG49" i="2"/>
  <c r="EF121" i="2"/>
  <c r="EF73" i="2"/>
  <c r="EE121" i="2"/>
  <c r="EE73" i="2"/>
  <c r="EE144" i="2"/>
  <c r="ED135" i="2"/>
  <c r="ED50" i="2"/>
  <c r="ED81" i="2"/>
  <c r="EF74" i="2"/>
  <c r="EE110" i="2"/>
  <c r="EE64" i="2"/>
  <c r="EF108" i="2"/>
  <c r="EE60" i="2"/>
  <c r="ED112" i="2"/>
  <c r="EG71" i="2"/>
  <c r="EF143" i="2"/>
  <c r="EF119" i="2"/>
  <c r="EF71" i="2"/>
  <c r="EE119" i="2"/>
  <c r="EE92" i="2"/>
  <c r="EG84" i="2"/>
  <c r="ED40" i="2"/>
  <c r="EG32" i="2"/>
  <c r="EG60" i="2"/>
  <c r="EG100" i="2"/>
  <c r="EF36" i="2"/>
  <c r="EE86" i="2"/>
  <c r="EG139" i="2"/>
  <c r="EG43" i="2"/>
  <c r="EF91" i="2"/>
  <c r="EE115" i="2"/>
  <c r="EE132" i="2"/>
  <c r="EF78" i="2"/>
  <c r="EF106" i="2"/>
  <c r="EE58" i="2"/>
  <c r="EG108" i="2"/>
  <c r="EG144" i="2"/>
  <c r="ED106" i="2"/>
  <c r="EG137" i="2"/>
  <c r="EG65" i="2"/>
  <c r="EF137" i="2"/>
  <c r="EF89" i="2"/>
  <c r="EE137" i="2"/>
  <c r="EE89" i="2"/>
  <c r="EE128" i="2"/>
  <c r="ED44" i="2"/>
  <c r="EG36" i="2"/>
  <c r="EF102" i="2"/>
  <c r="EE142" i="2"/>
  <c r="ED137" i="2"/>
  <c r="ED54" i="2"/>
  <c r="EG128" i="2"/>
  <c r="ED104" i="2"/>
  <c r="EF63" i="2"/>
  <c r="EE63" i="2"/>
  <c r="EG78" i="2"/>
  <c r="ED115" i="2"/>
  <c r="ED65" i="2"/>
  <c r="EE90" i="2"/>
  <c r="ED80" i="2"/>
  <c r="EF82" i="2"/>
  <c r="EG109" i="2"/>
  <c r="EE133" i="2"/>
  <c r="ED76" i="2"/>
  <c r="EF142" i="2"/>
  <c r="ED129" i="2"/>
  <c r="EG107" i="2"/>
  <c r="EE107" i="2"/>
  <c r="EE34" i="2"/>
  <c r="EF90" i="2"/>
  <c r="EG136" i="2"/>
  <c r="ED142" i="2"/>
  <c r="ED118" i="2"/>
  <c r="ED94" i="2"/>
  <c r="EG125" i="2"/>
  <c r="EG101" i="2"/>
  <c r="EG77" i="2"/>
  <c r="EG53" i="2"/>
  <c r="EG29" i="2"/>
  <c r="EF125" i="2"/>
  <c r="EF101" i="2"/>
  <c r="EF77" i="2"/>
  <c r="EF53" i="2"/>
  <c r="EF29" i="2"/>
  <c r="EE125" i="2"/>
  <c r="EE101" i="2"/>
  <c r="EE77" i="2"/>
  <c r="EE53" i="2"/>
  <c r="EE29" i="2"/>
  <c r="EE104" i="2"/>
  <c r="EG62" i="2"/>
  <c r="ED143" i="2"/>
  <c r="ED95" i="2"/>
  <c r="EE56" i="2"/>
  <c r="EG134" i="2"/>
  <c r="ED88" i="2"/>
  <c r="ED49" i="2"/>
  <c r="EF126" i="2"/>
  <c r="EG80" i="2"/>
  <c r="EF42" i="2"/>
  <c r="EE118" i="2"/>
  <c r="EE74" i="2"/>
  <c r="ED36" i="2"/>
  <c r="ED113" i="2"/>
  <c r="EF70" i="2"/>
  <c r="EE32" i="2"/>
  <c r="EF140" i="2"/>
  <c r="ED89" i="2"/>
  <c r="ED38" i="2"/>
  <c r="ED86" i="2"/>
  <c r="EF44" i="2"/>
  <c r="EF122" i="2"/>
  <c r="EG70" i="2"/>
  <c r="ED67" i="2"/>
  <c r="EG132" i="2"/>
  <c r="ED68" i="2"/>
  <c r="EG95" i="2"/>
  <c r="EE143" i="2"/>
  <c r="EE140" i="2"/>
  <c r="ED131" i="2"/>
  <c r="EE78" i="2"/>
  <c r="ED71" i="2"/>
  <c r="ED101" i="2"/>
  <c r="EF92" i="2"/>
  <c r="ED31" i="2"/>
  <c r="ED134" i="2"/>
  <c r="ED110" i="2"/>
  <c r="EG117" i="2"/>
  <c r="EG69" i="2"/>
  <c r="EF141" i="2"/>
  <c r="EF117" i="2"/>
  <c r="EF69" i="2"/>
  <c r="EE141" i="2"/>
  <c r="EE69" i="2"/>
  <c r="EE136" i="2"/>
  <c r="ED127" i="2"/>
  <c r="EG118" i="2"/>
  <c r="EF110" i="2"/>
  <c r="ED61" i="2"/>
  <c r="ED145" i="2"/>
  <c r="EG124" i="2"/>
  <c r="EF34" i="2"/>
  <c r="EG115" i="2"/>
  <c r="EF139" i="2"/>
  <c r="EF43" i="2"/>
  <c r="EE43" i="2"/>
  <c r="ED123" i="2"/>
  <c r="ED72" i="2"/>
  <c r="EF26" i="2"/>
  <c r="ED93" i="2"/>
  <c r="ED73" i="2"/>
  <c r="ED126" i="2"/>
  <c r="EF85" i="2"/>
  <c r="EE61" i="2"/>
  <c r="EG68" i="2"/>
  <c r="EE134" i="2"/>
  <c r="EG88" i="2"/>
  <c r="ED124" i="2"/>
  <c r="EG35" i="2"/>
  <c r="EE131" i="2"/>
  <c r="EE35" i="2"/>
  <c r="ED66" i="2"/>
  <c r="ED84" i="2"/>
  <c r="EF132" i="2"/>
  <c r="ED140" i="2"/>
  <c r="ED116" i="2"/>
  <c r="ED92" i="2"/>
  <c r="EG123" i="2"/>
  <c r="EG99" i="2"/>
  <c r="EG75" i="2"/>
  <c r="EG51" i="2"/>
  <c r="EG27" i="2"/>
  <c r="EF123" i="2"/>
  <c r="EF99" i="2"/>
  <c r="EF75" i="2"/>
  <c r="EF51" i="2"/>
  <c r="EF27" i="2"/>
  <c r="EE123" i="2"/>
  <c r="EE99" i="2"/>
  <c r="EE75" i="2"/>
  <c r="EE51" i="2"/>
  <c r="EE27" i="2"/>
  <c r="EE100" i="2"/>
  <c r="ED60" i="2"/>
  <c r="ED139" i="2"/>
  <c r="ED91" i="2"/>
  <c r="EG52" i="2"/>
  <c r="EG130" i="2"/>
  <c r="EF84" i="2"/>
  <c r="EE46" i="2"/>
  <c r="ED78" i="2"/>
  <c r="EE114" i="2"/>
  <c r="EF32" i="2"/>
  <c r="EG28" i="2"/>
  <c r="EF76" i="2"/>
  <c r="ED32" i="2"/>
  <c r="ED138" i="2"/>
  <c r="EG121" i="2"/>
  <c r="EG73" i="2"/>
  <c r="EF145" i="2"/>
  <c r="EF97" i="2"/>
  <c r="EF49" i="2"/>
  <c r="EE97" i="2"/>
  <c r="EE49" i="2"/>
  <c r="EE96" i="2"/>
  <c r="EE88" i="2"/>
  <c r="EG126" i="2"/>
  <c r="EF118" i="2"/>
  <c r="EE36" i="2"/>
  <c r="ED105" i="2"/>
  <c r="ED26" i="2"/>
  <c r="ED64" i="2"/>
  <c r="EF144" i="2"/>
  <c r="ED136" i="2"/>
  <c r="EG47" i="2"/>
  <c r="EF95" i="2"/>
  <c r="EE95" i="2"/>
  <c r="ED53" i="2"/>
  <c r="EF46" i="2"/>
  <c r="EF114" i="2"/>
  <c r="EE26" i="2"/>
  <c r="EG140" i="2"/>
  <c r="ED47" i="2"/>
  <c r="EG141" i="2"/>
  <c r="EG45" i="2"/>
  <c r="EF93" i="2"/>
  <c r="EF45" i="2"/>
  <c r="EE117" i="2"/>
  <c r="EE45" i="2"/>
  <c r="EF88" i="2"/>
  <c r="ED82" i="2"/>
  <c r="EG74" i="2"/>
  <c r="EE102" i="2"/>
  <c r="ED97" i="2"/>
  <c r="EE38" i="2"/>
  <c r="ED132" i="2"/>
  <c r="EG91" i="2"/>
  <c r="EF115" i="2"/>
  <c r="EE139" i="2"/>
  <c r="EE67" i="2"/>
  <c r="ED85" i="2"/>
  <c r="EE40" i="2"/>
  <c r="ED33" i="2"/>
  <c r="EE98" i="2"/>
  <c r="EF54" i="2"/>
  <c r="EF112" i="2"/>
  <c r="ED130" i="2"/>
  <c r="EG89" i="2"/>
  <c r="EG41" i="2"/>
  <c r="EF113" i="2"/>
  <c r="EF41" i="2"/>
  <c r="EE113" i="2"/>
  <c r="EE41" i="2"/>
  <c r="EE82" i="2"/>
  <c r="ED75" i="2"/>
  <c r="EG110" i="2"/>
  <c r="EE30" i="2"/>
  <c r="ED62" i="2"/>
  <c r="EG54" i="2"/>
  <c r="EG92" i="2"/>
  <c r="EF60" i="2"/>
  <c r="EF96" i="2"/>
  <c r="EG135" i="2"/>
  <c r="EF87" i="2"/>
  <c r="EE87" i="2"/>
  <c r="EF40" i="2"/>
  <c r="ED34" i="2"/>
  <c r="EF98" i="2"/>
  <c r="ED52" i="2"/>
  <c r="EG63" i="2"/>
  <c r="EE72" i="2"/>
  <c r="ED133" i="2"/>
  <c r="ED48" i="2"/>
  <c r="ED102" i="2"/>
  <c r="EF109" i="2"/>
  <c r="EE109" i="2"/>
  <c r="ED111" i="2"/>
  <c r="ED55" i="2"/>
  <c r="EG34" i="2"/>
  <c r="ED100" i="2"/>
  <c r="EF83" i="2"/>
  <c r="EE59" i="2"/>
  <c r="ED107" i="2"/>
  <c r="EE52" i="2"/>
  <c r="EE80" i="2"/>
  <c r="EG56" i="2"/>
  <c r="EG119" i="2"/>
  <c r="EE71" i="2"/>
  <c r="EE106" i="2"/>
  <c r="EG93" i="2"/>
  <c r="EE50" i="2"/>
  <c r="EE68" i="2"/>
  <c r="ED58" i="2"/>
  <c r="EF128" i="2"/>
  <c r="ED128" i="2"/>
  <c r="EG39" i="2"/>
  <c r="EE111" i="2"/>
  <c r="EE124" i="2"/>
  <c r="EG26" i="2"/>
  <c r="EG40" i="2"/>
  <c r="EG37" i="2"/>
  <c r="EE37" i="2"/>
  <c r="EF94" i="2"/>
  <c r="EG96" i="2"/>
  <c r="EG83" i="2"/>
  <c r="EE83" i="2"/>
  <c r="ED27" i="2"/>
  <c r="ED125" i="2"/>
  <c r="EG82" i="2"/>
  <c r="EF66" i="2"/>
  <c r="EG113" i="2"/>
  <c r="EF65" i="2"/>
  <c r="EE65" i="2"/>
  <c r="ED119" i="2"/>
  <c r="EF68" i="2"/>
  <c r="EE94" i="2"/>
  <c r="EF120" i="2"/>
  <c r="EG111" i="2"/>
  <c r="EF39" i="2"/>
  <c r="EE39" i="2"/>
  <c r="EG106" i="2"/>
  <c r="EE48" i="2"/>
  <c r="EG61" i="2"/>
  <c r="EF30" i="2"/>
  <c r="EG66" i="2"/>
  <c r="EG131" i="2"/>
  <c r="EG59" i="2"/>
  <c r="EF35" i="2"/>
  <c r="EF72" i="2"/>
  <c r="EF138" i="2"/>
  <c r="EE54" i="2"/>
  <c r="EF135" i="2"/>
  <c r="EF86" i="2"/>
  <c r="EF133" i="2"/>
  <c r="EG102" i="2"/>
  <c r="EE28" i="2"/>
  <c r="EE116" i="2"/>
  <c r="ED45" i="2"/>
  <c r="ED51" i="2"/>
  <c r="EF104" i="2"/>
  <c r="EG133" i="2"/>
  <c r="EF37" i="2"/>
  <c r="ED37" i="2"/>
  <c r="EG86" i="2"/>
  <c r="EG87" i="2"/>
  <c r="EE135" i="2"/>
  <c r="EF58" i="2"/>
  <c r="EE120" i="2"/>
  <c r="EF48" i="2"/>
  <c r="ED70" i="2"/>
  <c r="EF59" i="2"/>
  <c r="EG98" i="2"/>
  <c r="ED42" i="2"/>
  <c r="EF61" i="2"/>
  <c r="EG44" i="2"/>
  <c r="EF107" i="2"/>
  <c r="EE130" i="2"/>
  <c r="EK26" i="2" a="1"/>
  <c r="EL28" i="2" l="1"/>
  <c r="EK28" i="2"/>
  <c r="EN27" i="2"/>
  <c r="EM27" i="2"/>
  <c r="EL26" i="2"/>
  <c r="EK27" i="2"/>
  <c r="EL29" i="2"/>
  <c r="EN28" i="2"/>
  <c r="EN29" i="2"/>
  <c r="EM26" i="2"/>
  <c r="EL27" i="2"/>
  <c r="EK26" i="2"/>
  <c r="EN26" i="2"/>
  <c r="EM29" i="2"/>
  <c r="EK29" i="2"/>
  <c r="EM28" i="2"/>
  <c r="ED148" i="2"/>
  <c r="ED147" i="2"/>
  <c r="EE147" i="2" a="1"/>
  <c r="EE147" i="2" s="1"/>
  <c r="EE148" i="2"/>
  <c r="EF148" i="2"/>
  <c r="EF147" i="2" a="1"/>
  <c r="EF147" i="2" s="1"/>
  <c r="EG148" i="2"/>
  <c r="EG147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<sst xmlns="http://schemas.openxmlformats.org/spreadsheetml/2006/main" count="174" uniqueCount="107">
  <si>
    <t>Teacher Evaluation</t>
  </si>
  <si>
    <t>Correlation Matrix</t>
  </si>
  <si>
    <t>Covariance Matrix</t>
  </si>
  <si>
    <t>Expect</t>
  </si>
  <si>
    <t>Entertain</t>
  </si>
  <si>
    <t>Comm</t>
  </si>
  <si>
    <t>Expert</t>
  </si>
  <si>
    <t>Motivate</t>
  </si>
  <si>
    <t>Caring</t>
  </si>
  <si>
    <t>Charisma</t>
  </si>
  <si>
    <t>Passion</t>
  </si>
  <si>
    <t>Friendly</t>
  </si>
  <si>
    <t>det</t>
  </si>
  <si>
    <t>Eigenvalues and Eigenvectors</t>
  </si>
  <si>
    <t>Reduced Model</t>
  </si>
  <si>
    <t>PC1</t>
  </si>
  <si>
    <t>PC2</t>
  </si>
  <si>
    <t>PC3</t>
  </si>
  <si>
    <t>PC4</t>
  </si>
  <si>
    <t>eValue</t>
  </si>
  <si>
    <t>%</t>
  </si>
  <si>
    <t>% Cum</t>
  </si>
  <si>
    <t>B</t>
  </si>
  <si>
    <t>X</t>
  </si>
  <si>
    <t>X'</t>
  </si>
  <si>
    <t>Y</t>
  </si>
  <si>
    <t>Rotation with original model</t>
  </si>
  <si>
    <t>mean</t>
  </si>
  <si>
    <t>stdev</t>
  </si>
  <si>
    <t>skew</t>
  </si>
  <si>
    <t>kurt</t>
  </si>
  <si>
    <t>Factor Analysis</t>
  </si>
  <si>
    <t>Scree Plot</t>
  </si>
  <si>
    <t>Haitovsky's Chi-square Test</t>
  </si>
  <si>
    <t>Error terms (full model)</t>
  </si>
  <si>
    <r>
      <t>LL</t>
    </r>
    <r>
      <rPr>
        <vertAlign val="super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(full model)</t>
    </r>
  </si>
  <si>
    <r>
      <t>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L (full model)</t>
    </r>
  </si>
  <si>
    <r>
      <t>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L (reduced model)</t>
    </r>
  </si>
  <si>
    <t>Factor score matrix</t>
  </si>
  <si>
    <r>
      <t>V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L (reduced model)</t>
    </r>
  </si>
  <si>
    <r>
      <t>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V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(reduced model)</t>
    </r>
  </si>
  <si>
    <t>=MDETERM(B6:J14)</t>
  </si>
  <si>
    <t>k</t>
  </si>
  <si>
    <t>=COUNT(B6:B14)</t>
  </si>
  <si>
    <t>n</t>
  </si>
  <si>
    <t xml:space="preserve">df </t>
  </si>
  <si>
    <t>=Y6*(Y6-1)/2</t>
  </si>
  <si>
    <t>H</t>
  </si>
  <si>
    <t>=(1+(2*Y6+5)/6-Y7)*LN(1-Y5)</t>
  </si>
  <si>
    <t>α</t>
  </si>
  <si>
    <r>
      <t>(L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L)</t>
    </r>
    <r>
      <rPr>
        <vertAlign val="superscript"/>
        <sz val="11"/>
        <color theme="1"/>
        <rFont val="Calibri"/>
        <family val="2"/>
        <scheme val="minor"/>
      </rPr>
      <t xml:space="preserve">-1 </t>
    </r>
    <r>
      <rPr>
        <sz val="11"/>
        <color theme="1"/>
        <rFont val="Calibri"/>
        <family val="2"/>
        <scheme val="minor"/>
      </rPr>
      <t>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(reduced model)</t>
    </r>
  </si>
  <si>
    <t>recall that 1st column was negated</t>
  </si>
  <si>
    <r>
      <t>(L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V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RV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L)</t>
    </r>
    <r>
      <rPr>
        <vertAlign val="superscript"/>
        <sz val="11"/>
        <color theme="1"/>
        <rFont val="Calibri"/>
        <family val="2"/>
        <scheme val="minor"/>
      </rPr>
      <t>-1/2</t>
    </r>
    <r>
      <rPr>
        <sz val="11"/>
        <color theme="1"/>
        <rFont val="Calibri"/>
        <family val="2"/>
        <scheme val="minor"/>
      </rPr>
      <t xml:space="preserve"> (reduced model)</t>
    </r>
  </si>
  <si>
    <t>p-value</t>
  </si>
  <si>
    <t>=CHIDIST(Y9,Y8)</t>
  </si>
  <si>
    <t>H-crit</t>
  </si>
  <si>
    <t>=CHIINV(Y10,Y8)</t>
  </si>
  <si>
    <t>sig</t>
  </si>
  <si>
    <t>=IF(Y9&gt;=Y12,"yes","no")</t>
  </si>
  <si>
    <r>
      <t>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V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RV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L (reduced model)</t>
    </r>
  </si>
  <si>
    <t>Eigenvalues and eigenvectors</t>
  </si>
  <si>
    <t>Error terms (reduced model)</t>
  </si>
  <si>
    <r>
      <t>LL</t>
    </r>
    <r>
      <rPr>
        <vertAlign val="super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(reduced model)</t>
    </r>
  </si>
  <si>
    <r>
      <t>(L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L)</t>
    </r>
    <r>
      <rPr>
        <vertAlign val="superscript"/>
        <sz val="11"/>
        <color theme="1"/>
        <rFont val="Calibri"/>
        <family val="2"/>
        <scheme val="minor"/>
      </rPr>
      <t xml:space="preserve">-1 </t>
    </r>
    <r>
      <rPr>
        <sz val="11"/>
        <color theme="1"/>
        <rFont val="Calibri"/>
        <family val="2"/>
        <scheme val="minor"/>
      </rPr>
      <t>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(full model)</t>
    </r>
  </si>
  <si>
    <t>Revised factor score matrix</t>
  </si>
  <si>
    <t>Factor scores for the sample</t>
  </si>
  <si>
    <r>
      <t>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V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L (reduced model)</t>
    </r>
  </si>
  <si>
    <t>Factor scores for the sample (Bartlett's method)</t>
  </si>
  <si>
    <r>
      <t>(L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L)</t>
    </r>
    <r>
      <rPr>
        <vertAlign val="superscript"/>
        <sz val="11"/>
        <color theme="1"/>
        <rFont val="Calibri"/>
        <family val="2"/>
        <scheme val="minor"/>
      </rPr>
      <t xml:space="preserve">-1 </t>
    </r>
    <r>
      <rPr>
        <sz val="11"/>
        <color theme="1"/>
        <rFont val="Calibri"/>
        <family val="2"/>
        <scheme val="minor"/>
      </rPr>
      <t>L</t>
    </r>
    <r>
      <rPr>
        <vertAlign val="super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(reduced model) - alt formulation</t>
    </r>
  </si>
  <si>
    <t>1st row now needs to be negated</t>
  </si>
  <si>
    <t xml:space="preserve"> </t>
  </si>
  <si>
    <t>Factor score matrix (Bartlett's method)</t>
  </si>
  <si>
    <t>Factor score matrix (Anderson-Rubin method)</t>
  </si>
  <si>
    <t>Factor scores for the sample (Anderson-Rubin method)</t>
  </si>
  <si>
    <t>Correlation matrix (Anderson-Rubin)</t>
  </si>
  <si>
    <t>Score for sample 1</t>
  </si>
  <si>
    <t>Sample 1</t>
  </si>
  <si>
    <t>Mean</t>
  </si>
  <si>
    <t>X -meanX</t>
  </si>
  <si>
    <t>Loading factors (full model)</t>
  </si>
  <si>
    <t>Error terms (reduced model after rotation)</t>
  </si>
  <si>
    <r>
      <t>LL</t>
    </r>
    <r>
      <rPr>
        <vertAlign val="super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(reduced model rotated)</t>
    </r>
  </si>
  <si>
    <r>
      <t>(L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L)</t>
    </r>
    <r>
      <rPr>
        <vertAlign val="superscript"/>
        <sz val="11"/>
        <color theme="1"/>
        <rFont val="Calibri"/>
        <family val="2"/>
        <scheme val="minor"/>
      </rPr>
      <t xml:space="preserve">-1 </t>
    </r>
    <r>
      <rPr>
        <sz val="11"/>
        <color theme="1"/>
        <rFont val="Calibri"/>
        <family val="2"/>
        <scheme val="minor"/>
      </rPr>
      <t>L</t>
    </r>
    <r>
      <rPr>
        <vertAlign val="super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(full model) - alternative formulation</t>
    </r>
  </si>
  <si>
    <t>F scores</t>
  </si>
  <si>
    <t>Factor score matrix (alt calculation)</t>
  </si>
  <si>
    <t>Loading factors</t>
  </si>
  <si>
    <t>Varimax</t>
  </si>
  <si>
    <t>Reproduced correlation matrix (i.e. correlation matrix of reduced model)</t>
  </si>
  <si>
    <t>Spec Var</t>
  </si>
  <si>
    <t>Factor score matrix (Varimax)</t>
  </si>
  <si>
    <t>Rotation Matrix by Gaussian Elimination</t>
  </si>
  <si>
    <t>Rotation matrix is orthogonal</t>
  </si>
  <si>
    <t>Determinant of rotation matrix is +1</t>
  </si>
  <si>
    <t>Calculation of V</t>
  </si>
  <si>
    <t>Before rotation</t>
  </si>
  <si>
    <t>b</t>
  </si>
  <si>
    <t>ϕ</t>
  </si>
  <si>
    <r>
      <t>b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</t>
    </r>
    <r>
      <rPr>
        <sz val="11"/>
        <color theme="1"/>
        <rFont val="Calibri"/>
        <family val="2"/>
      </rPr>
      <t>ϕ</t>
    </r>
  </si>
  <si>
    <t>sum</t>
  </si>
  <si>
    <t>sumsq</t>
  </si>
  <si>
    <t>diff</t>
  </si>
  <si>
    <t>V</t>
  </si>
  <si>
    <t>After rotation</t>
  </si>
  <si>
    <t>var</t>
  </si>
  <si>
    <t>Real Statistics Using Excel</t>
  </si>
  <si>
    <t>Updated</t>
  </si>
  <si>
    <t>Copyright © 2013 - 2026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</si>
</sst>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 applyAlignment="1">
      <alignment horizontal="center"/>
    </xf>
    <xf numFmtId="164" fontId="0" fillId="0" borderId="2" xfId="1" applyNumberFormat="1" applyFont="1" applyBorder="1"/>
    <xf numFmtId="164" fontId="0" fillId="0" borderId="3" xfId="0" applyNumberFormat="1" applyBorder="1"/>
    <xf numFmtId="0" fontId="0" fillId="0" borderId="13" xfId="0" applyBorder="1"/>
    <xf numFmtId="164" fontId="0" fillId="0" borderId="0" xfId="1" applyNumberFormat="1" applyFont="1" applyBorder="1"/>
    <xf numFmtId="164" fontId="0" fillId="0" borderId="5" xfId="0" applyNumberFormat="1" applyBorder="1"/>
    <xf numFmtId="164" fontId="0" fillId="0" borderId="7" xfId="1" applyNumberFormat="1" applyFont="1" applyBorder="1"/>
    <xf numFmtId="164" fontId="0" fillId="0" borderId="8" xfId="0" applyNumberFormat="1" applyBorder="1"/>
    <xf numFmtId="0" fontId="0" fillId="0" borderId="14" xfId="0" applyBorder="1"/>
    <xf numFmtId="0" fontId="0" fillId="0" borderId="15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/>
    <xf numFmtId="0" fontId="4" fillId="0" borderId="0" xfId="0" applyFont="1"/>
    <xf numFmtId="0" fontId="0" fillId="0" borderId="14" xfId="0" applyBorder="1" applyAlignment="1">
      <alignment horizontal="right"/>
    </xf>
    <xf numFmtId="15" fontId="0" fillId="0" borderId="0" xfId="0" applyNumberFormat="1"/>
    <xf numFmtId="0" fontId="5" fillId="0" borderId="0" xfId="0" applyFont="1"/>
  </cellXfs>
  <cellStyles count="2">
    <cellStyle name="Normal" xfId="0" builtinId="0"/>
    <cellStyle name="Percent" xfId="1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Scree Plot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val>
            <c:numLit>
              <c:formatCode>General</c:formatCode>
              <c:ptCount val="9"/>
              <c:pt idx="0">
                <c:v>0.54742723754979927</c:v>
              </c:pt>
              <c:pt idx="1">
                <c:v>0.12801383104328856</c:v>
              </c:pt>
              <c:pt idx="2">
                <c:v>9.9040676914732589E-2</c:v>
              </c:pt>
              <c:pt idx="3">
                <c:v>6.8037077233563392E-2</c:v>
              </c:pt>
              <c:pt idx="4">
                <c:v>5.2694744656061138E-2</c:v>
              </c:pt>
              <c:pt idx="5">
                <c:v>3.9652241571292449E-2</c:v>
              </c:pt>
              <c:pt idx="6">
                <c:v>3.5995045295632043E-2</c:v>
              </c:pt>
              <c:pt idx="7">
                <c:v>2.0830040452000653E-2</c:v>
              </c:pt>
              <c:pt idx="8">
                <c:v>8.3091052836300524E-3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03D-454B-B5E8-A7312F75D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618608"/>
        <c:axId val="589620960"/>
      </c:lineChart>
      <c:catAx>
        <c:axId val="589618608"/>
        <c:scaling>
          <c:orientation val="minMax"/>
        </c:scaling>
        <c:delete val="0"/>
        <c:axPos val="b"/>
        <c:majorTickMark val="out"/>
        <c:minorTickMark val="none"/>
        <c:tickLblPos val="nextTo"/>
        <c:crossAx val="589620960"/>
        <c:crosses val="autoZero"/>
        <c:auto val="1"/>
        <c:lblAlgn val="ctr"/>
        <c:lblOffset val="100"/>
        <c:noMultiLvlLbl val="0"/>
      </c:catAx>
      <c:valAx>
        <c:axId val="589620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9618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Scree Plot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val>
            <c:numLit>
              <c:formatCode>General</c:formatCode>
              <c:ptCount val="9"/>
              <c:pt idx="0">
                <c:v>0.32004854511139591</c:v>
              </c:pt>
              <c:pt idx="1">
                <c:v>0.15985048778574817</c:v>
              </c:pt>
              <c:pt idx="2">
                <c:v>0.12932551663773473</c:v>
              </c:pt>
              <c:pt idx="3">
                <c:v>0.11382807902221671</c:v>
              </c:pt>
              <c:pt idx="4">
                <c:v>7.8356518265323929E-2</c:v>
              </c:pt>
              <c:pt idx="5">
                <c:v>7.1958156648054508E-2</c:v>
              </c:pt>
              <c:pt idx="6">
                <c:v>6.2488138758617091E-2</c:v>
              </c:pt>
              <c:pt idx="7">
                <c:v>3.8360933230682889E-2</c:v>
              </c:pt>
              <c:pt idx="8">
                <c:v>2.5783624540226084E-2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82-44AC-8ED3-F1C8E1AA8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621352"/>
        <c:axId val="589619784"/>
      </c:lineChart>
      <c:catAx>
        <c:axId val="589621352"/>
        <c:scaling>
          <c:orientation val="minMax"/>
        </c:scaling>
        <c:delete val="0"/>
        <c:axPos val="b"/>
        <c:majorTickMark val="out"/>
        <c:minorTickMark val="none"/>
        <c:tickLblPos val="nextTo"/>
        <c:crossAx val="589619784"/>
        <c:crosses val="autoZero"/>
        <c:auto val="1"/>
        <c:lblAlgn val="ctr"/>
        <c:lblOffset val="100"/>
        <c:noMultiLvlLbl val="0"/>
      </c:catAx>
      <c:valAx>
        <c:axId val="589619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96213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Scree Plot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Factor!$N$6:$N$14</c:f>
              <c:numCache>
                <c:formatCode>0.0%</c:formatCode>
                <c:ptCount val="9"/>
                <c:pt idx="0">
                  <c:v>0.3200485451113958</c:v>
                </c:pt>
                <c:pt idx="1">
                  <c:v>0.15985048778574801</c:v>
                </c:pt>
                <c:pt idx="2">
                  <c:v>0.12932551663774006</c:v>
                </c:pt>
                <c:pt idx="3">
                  <c:v>0.11382807902221177</c:v>
                </c:pt>
                <c:pt idx="4">
                  <c:v>7.8356518309202275E-2</c:v>
                </c:pt>
                <c:pt idx="5">
                  <c:v>7.1958156604240556E-2</c:v>
                </c:pt>
                <c:pt idx="6">
                  <c:v>6.2488138758552525E-2</c:v>
                </c:pt>
                <c:pt idx="7">
                  <c:v>3.8360933230683104E-2</c:v>
                </c:pt>
                <c:pt idx="8">
                  <c:v>2.5783624540226039E-2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0-414B-81C1-A7438146D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617824"/>
        <c:axId val="589620568"/>
      </c:lineChart>
      <c:catAx>
        <c:axId val="589617824"/>
        <c:scaling>
          <c:orientation val="minMax"/>
        </c:scaling>
        <c:delete val="0"/>
        <c:axPos val="b"/>
        <c:majorTickMark val="out"/>
        <c:minorTickMark val="none"/>
        <c:tickLblPos val="nextTo"/>
        <c:crossAx val="589620568"/>
        <c:crosses val="autoZero"/>
        <c:auto val="1"/>
        <c:lblAlgn val="ctr"/>
        <c:lblOffset val="100"/>
        <c:noMultiLvlLbl val="0"/>
      </c:catAx>
      <c:valAx>
        <c:axId val="58962056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589617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57150</xdr:colOff>
      <xdr:row>42</xdr:row>
      <xdr:rowOff>147637</xdr:rowOff>
    </xdr:from>
    <xdr:to>
      <xdr:col>41</xdr:col>
      <xdr:colOff>361950</xdr:colOff>
      <xdr:row>57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41986E-FE50-4664-BAD2-100995A14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28575</xdr:colOff>
      <xdr:row>41</xdr:row>
      <xdr:rowOff>90487</xdr:rowOff>
    </xdr:from>
    <xdr:to>
      <xdr:col>19</xdr:col>
      <xdr:colOff>333375</xdr:colOff>
      <xdr:row>55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B00AFC-883D-48FE-8BFE-6D7B99206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1</xdr:row>
      <xdr:rowOff>176212</xdr:rowOff>
    </xdr:from>
    <xdr:to>
      <xdr:col>22</xdr:col>
      <xdr:colOff>466725</xdr:colOff>
      <xdr:row>15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CEDEA0-BDBF-4EA1-9987-6847120F3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Charles/Documents/A%20Real%20Statistics%202019/Spreadsheets/Rel%206.2%20testing%202.xlsx" TargetMode="External"/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</sheetNames>
    <definedNames>
      <definedName name="CORR"/>
      <definedName name="COV"/>
      <definedName name="DIAGONAL"/>
      <definedName name="eigVECTSym"/>
      <definedName name="ELIM"/>
      <definedName name="eVECTORS"/>
      <definedName name="FAScore"/>
      <definedName name="MSQRT"/>
      <definedName name="VARIMAX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A52F-4AEA-48E1-B634-C7FDE58CDBCD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104</v>
      </c>
    </row>
    <row r="2" spans="1:2" x14ac:dyDescent="0.35">
      <c r="A2" t="s">
        <v>31</v>
      </c>
    </row>
    <row r="4" spans="1:2" x14ac:dyDescent="0.35">
      <c r="A4" t="s">
        <v>105</v>
      </c>
      <c r="B4" s="31">
        <v>46129</v>
      </c>
    </row>
    <row r="6" spans="1:2" x14ac:dyDescent="0.35">
      <c r="A6" s="32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F881-C2E5-42F0-B0D9-7A5C5D36AFAF}">
  <sheetPr codeName="Sheet2"/>
  <dimension ref="A1:BF129"/>
  <sheetViews>
    <sheetView zoomScaleNormal="100" workbookViewId="0"/>
  </sheetViews>
  <sheetFormatPr defaultRowHeight="14.5" x14ac:dyDescent="0.35"/>
  <cols>
    <col min="1" max="1" width="5.7265625" customWidth="1"/>
    <col min="2" max="10" width="10.26953125" customWidth="1"/>
    <col min="44" max="44" width="5" customWidth="1"/>
    <col min="46" max="46" width="4.81640625" customWidth="1"/>
    <col min="48" max="48" width="4.7265625" customWidth="1"/>
  </cols>
  <sheetData>
    <row r="1" spans="1:58" x14ac:dyDescent="0.35">
      <c r="A1" s="1" t="s">
        <v>0</v>
      </c>
      <c r="L1" s="1" t="s">
        <v>1</v>
      </c>
      <c r="AH1" s="1" t="s">
        <v>2</v>
      </c>
    </row>
    <row r="3" spans="1:58" s="2" customFormat="1" x14ac:dyDescent="0.35"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M3" s="2" t="str">
        <f t="array" ref="M3:U3">B3:J3</f>
        <v>Expect</v>
      </c>
      <c r="N3" s="2" t="str">
        <v>Entertain</v>
      </c>
      <c r="O3" s="2" t="str">
        <v>Comm</v>
      </c>
      <c r="P3" s="2" t="str">
        <v>Expert</v>
      </c>
      <c r="Q3" s="2" t="str">
        <v>Motivate</v>
      </c>
      <c r="R3" s="2" t="str">
        <v>Caring</v>
      </c>
      <c r="S3" s="2" t="str">
        <v>Charisma</v>
      </c>
      <c r="T3" s="2" t="str">
        <v>Passion</v>
      </c>
      <c r="U3" s="2" t="str">
        <v>Friendly</v>
      </c>
      <c r="X3" s="2" t="s">
        <v>3</v>
      </c>
      <c r="Y3" s="2" t="s">
        <v>4</v>
      </c>
      <c r="Z3" s="2" t="s">
        <v>5</v>
      </c>
      <c r="AA3" s="2" t="s">
        <v>8</v>
      </c>
      <c r="AB3" s="2" t="s">
        <v>9</v>
      </c>
      <c r="AC3" s="2" t="s">
        <v>6</v>
      </c>
      <c r="AD3" s="2" t="s">
        <v>7</v>
      </c>
      <c r="AE3" s="2" t="s">
        <v>10</v>
      </c>
      <c r="AF3" s="2" t="s">
        <v>11</v>
      </c>
      <c r="AI3" s="2" t="str">
        <f t="array" ref="AI3:AQ3">M3:U3</f>
        <v>Expect</v>
      </c>
      <c r="AJ3" s="2" t="str">
        <v>Entertain</v>
      </c>
      <c r="AK3" s="2" t="str">
        <v>Comm</v>
      </c>
      <c r="AL3" s="2" t="str">
        <v>Expert</v>
      </c>
      <c r="AM3" s="2" t="str">
        <v>Motivate</v>
      </c>
      <c r="AN3" s="2" t="str">
        <v>Caring</v>
      </c>
      <c r="AO3" s="2" t="str">
        <v>Charisma</v>
      </c>
      <c r="AP3" s="2" t="str">
        <v>Passion</v>
      </c>
      <c r="AQ3" s="2" t="str">
        <v>Friendly</v>
      </c>
      <c r="AW3"/>
      <c r="AX3"/>
      <c r="AY3"/>
      <c r="AZ3"/>
      <c r="BA3"/>
      <c r="BB3"/>
      <c r="BC3"/>
      <c r="BD3"/>
      <c r="BE3"/>
      <c r="BF3"/>
    </row>
    <row r="4" spans="1:58" x14ac:dyDescent="0.35">
      <c r="A4">
        <v>1</v>
      </c>
      <c r="B4" s="3">
        <v>2</v>
      </c>
      <c r="C4" s="4">
        <v>8</v>
      </c>
      <c r="D4" s="4">
        <v>1</v>
      </c>
      <c r="E4" s="4">
        <v>4</v>
      </c>
      <c r="F4" s="4">
        <v>7</v>
      </c>
      <c r="G4" s="4">
        <v>5</v>
      </c>
      <c r="H4" s="4">
        <v>4</v>
      </c>
      <c r="I4" s="4">
        <v>4</v>
      </c>
      <c r="J4" s="5">
        <v>8</v>
      </c>
      <c r="L4" t="str">
        <f t="array" ref="L4:L12">TRANSPOSE(M3:U3)</f>
        <v>Expect</v>
      </c>
      <c r="M4" s="3">
        <f t="array" ref="M4:U12">[2]!CORR(B4:J123)</f>
        <v>0.99999999999999833</v>
      </c>
      <c r="N4" s="4">
        <v>-0.17658022821634106</v>
      </c>
      <c r="O4" s="4">
        <v>7.9472348910152368E-2</v>
      </c>
      <c r="P4" s="4">
        <v>0.12053127811168438</v>
      </c>
      <c r="Q4" s="4">
        <v>-0.1472071906836242</v>
      </c>
      <c r="R4" s="4">
        <v>-0.1052452402704131</v>
      </c>
      <c r="S4" s="4">
        <v>-2.189090621599556E-2</v>
      </c>
      <c r="T4" s="4">
        <v>-0.12979427946395597</v>
      </c>
      <c r="U4" s="5">
        <v>-0.34401036690229408</v>
      </c>
      <c r="W4">
        <v>1</v>
      </c>
      <c r="X4" s="3">
        <f t="shared" ref="X4:AF32" si="0">STANDARDIZE(B4,B$126,B$127)</f>
        <v>-1.349169127354642</v>
      </c>
      <c r="Y4" s="4">
        <f t="shared" si="0"/>
        <v>-0.29238417492594532</v>
      </c>
      <c r="Z4" s="4">
        <f t="shared" si="0"/>
        <v>-1.4854848104327987</v>
      </c>
      <c r="AA4" s="4">
        <f t="shared" si="0"/>
        <v>0.60812434450388564</v>
      </c>
      <c r="AB4" s="4">
        <f t="shared" si="0"/>
        <v>0.30504398370210595</v>
      </c>
      <c r="AC4" s="4">
        <f t="shared" si="0"/>
        <v>-0.73660266912250705</v>
      </c>
      <c r="AD4" s="4">
        <f t="shared" si="0"/>
        <v>-0.32502325131756366</v>
      </c>
      <c r="AE4" s="4">
        <f t="shared" si="0"/>
        <v>-0.76129058458721444</v>
      </c>
      <c r="AF4" s="5">
        <f t="shared" si="0"/>
        <v>1.1896601456449316</v>
      </c>
      <c r="AH4" t="str">
        <f t="array" ref="AH4:AH12">L4:L12</f>
        <v>Expect</v>
      </c>
      <c r="AI4" s="3">
        <f t="array" ref="AI4:AQ12">[2]!COV(B4:J123)</f>
        <v>1.6032913165266116</v>
      </c>
      <c r="AJ4" s="4">
        <v>-0.12745098039215677</v>
      </c>
      <c r="AK4" s="4">
        <v>0.16596638655462181</v>
      </c>
      <c r="AL4" s="4">
        <v>0.15476190476190477</v>
      </c>
      <c r="AM4" s="4">
        <v>-0.17822128851540625</v>
      </c>
      <c r="AN4" s="4">
        <v>-0.18242296918767495</v>
      </c>
      <c r="AO4" s="4">
        <v>-7.1778711484593735E-2</v>
      </c>
      <c r="AP4" s="4">
        <v>-0.15651260504201683</v>
      </c>
      <c r="AQ4" s="5">
        <v>-0.25630252100840334</v>
      </c>
    </row>
    <row r="5" spans="1:58" x14ac:dyDescent="0.35">
      <c r="A5">
        <v>2</v>
      </c>
      <c r="B5" s="6">
        <v>4</v>
      </c>
      <c r="C5">
        <v>8</v>
      </c>
      <c r="D5">
        <v>5</v>
      </c>
      <c r="E5">
        <v>3</v>
      </c>
      <c r="F5">
        <v>7</v>
      </c>
      <c r="G5">
        <v>7</v>
      </c>
      <c r="H5">
        <v>7</v>
      </c>
      <c r="I5">
        <v>6</v>
      </c>
      <c r="J5" s="7">
        <v>6</v>
      </c>
      <c r="L5" t="str">
        <v>Entertain</v>
      </c>
      <c r="M5" s="6">
        <v>-0.17658022821634106</v>
      </c>
      <c r="N5">
        <v>1.0000000000000011</v>
      </c>
      <c r="O5">
        <v>0.44692051174421527</v>
      </c>
      <c r="P5">
        <v>4.8459487091569518E-2</v>
      </c>
      <c r="Q5">
        <v>0.24412158026310946</v>
      </c>
      <c r="R5">
        <v>0.11666737388326598</v>
      </c>
      <c r="S5">
        <v>0.45068677465590851</v>
      </c>
      <c r="T5">
        <v>0.37925969237500351</v>
      </c>
      <c r="U5" s="7">
        <v>0.40086949354334672</v>
      </c>
      <c r="W5">
        <f>W4+1</f>
        <v>2</v>
      </c>
      <c r="X5" s="6">
        <f t="shared" si="0"/>
        <v>0.23034594857274363</v>
      </c>
      <c r="Y5">
        <f t="shared" si="0"/>
        <v>-0.29238417492594532</v>
      </c>
      <c r="Z5">
        <f t="shared" si="0"/>
        <v>0.93979651272279086</v>
      </c>
      <c r="AA5">
        <f t="shared" si="0"/>
        <v>-0.378023241178091</v>
      </c>
      <c r="AB5">
        <f t="shared" si="0"/>
        <v>0.30504398370210595</v>
      </c>
      <c r="AC5">
        <f t="shared" si="0"/>
        <v>0.72442741839320879</v>
      </c>
      <c r="AD5">
        <f t="shared" si="0"/>
        <v>0.8334754662499898</v>
      </c>
      <c r="AE5">
        <f t="shared" si="0"/>
        <v>1.3388213728947576</v>
      </c>
      <c r="AF5" s="7">
        <f t="shared" si="0"/>
        <v>-2.2093688419120152</v>
      </c>
      <c r="AH5" t="str">
        <v>Entertain</v>
      </c>
      <c r="AI5" s="6">
        <v>-0.12745098039215677</v>
      </c>
      <c r="AJ5">
        <v>0.3249299719887957</v>
      </c>
      <c r="AK5">
        <v>0.42016806722689093</v>
      </c>
      <c r="AL5">
        <v>2.8011204481792715E-2</v>
      </c>
      <c r="AM5">
        <v>0.13305322128851546</v>
      </c>
      <c r="AN5">
        <v>9.1036414565826257E-2</v>
      </c>
      <c r="AO5">
        <v>0.66526610644257644</v>
      </c>
      <c r="AP5">
        <v>0.20588235294117682</v>
      </c>
      <c r="AQ5" s="7">
        <v>0.1344537815126047</v>
      </c>
    </row>
    <row r="6" spans="1:58" x14ac:dyDescent="0.35">
      <c r="A6">
        <v>3</v>
      </c>
      <c r="B6" s="6">
        <v>2</v>
      </c>
      <c r="C6">
        <v>8</v>
      </c>
      <c r="D6">
        <v>2</v>
      </c>
      <c r="E6">
        <v>3</v>
      </c>
      <c r="F6">
        <v>6</v>
      </c>
      <c r="G6">
        <v>7</v>
      </c>
      <c r="H6">
        <v>1</v>
      </c>
      <c r="I6">
        <v>3</v>
      </c>
      <c r="J6" s="7">
        <v>7</v>
      </c>
      <c r="L6" t="str">
        <v>Comm</v>
      </c>
      <c r="M6" s="6">
        <v>7.9472348910152368E-2</v>
      </c>
      <c r="N6">
        <v>0.44692051174421527</v>
      </c>
      <c r="O6">
        <v>1.0000000000000007</v>
      </c>
      <c r="P6">
        <v>0.15224383453637197</v>
      </c>
      <c r="Q6">
        <v>0.28642393294527835</v>
      </c>
      <c r="R6">
        <v>0.10626504883200415</v>
      </c>
      <c r="S6">
        <v>0.74875752234637871</v>
      </c>
      <c r="T6">
        <v>0.3683592382753193</v>
      </c>
      <c r="U6" s="7">
        <v>6.9273962356187456E-3</v>
      </c>
      <c r="W6">
        <f t="shared" ref="W6:W69" si="1">W5+1</f>
        <v>3</v>
      </c>
      <c r="X6" s="6">
        <f t="shared" si="0"/>
        <v>-1.349169127354642</v>
      </c>
      <c r="Y6">
        <f t="shared" si="0"/>
        <v>-0.29238417492594532</v>
      </c>
      <c r="Z6">
        <f t="shared" si="0"/>
        <v>-0.87916447964390132</v>
      </c>
      <c r="AA6">
        <f t="shared" si="0"/>
        <v>-0.378023241178091</v>
      </c>
      <c r="AB6">
        <f t="shared" si="0"/>
        <v>-0.74082110327654205</v>
      </c>
      <c r="AC6">
        <f t="shared" si="0"/>
        <v>0.72442741839320879</v>
      </c>
      <c r="AD6">
        <f t="shared" si="0"/>
        <v>-1.4835219688851171</v>
      </c>
      <c r="AE6">
        <f t="shared" si="0"/>
        <v>-1.8113465633282004</v>
      </c>
      <c r="AF6" s="7">
        <f t="shared" si="0"/>
        <v>-0.50985434813354169</v>
      </c>
      <c r="AH6" t="str">
        <v>Comm</v>
      </c>
      <c r="AI6" s="6">
        <v>0.16596638655462181</v>
      </c>
      <c r="AJ6">
        <v>0.42016806722689093</v>
      </c>
      <c r="AK6">
        <v>2.7201680672268886</v>
      </c>
      <c r="AL6">
        <v>0.25462184873949584</v>
      </c>
      <c r="AM6">
        <v>0.45168067226890779</v>
      </c>
      <c r="AN6">
        <v>0.23991596638655471</v>
      </c>
      <c r="AO6">
        <v>3.1978991596638653</v>
      </c>
      <c r="AP6">
        <v>0.57857142857142874</v>
      </c>
      <c r="AQ6" s="7">
        <v>6.7226890756301181E-3</v>
      </c>
    </row>
    <row r="7" spans="1:58" x14ac:dyDescent="0.35">
      <c r="A7">
        <v>4</v>
      </c>
      <c r="B7" s="6">
        <v>4</v>
      </c>
      <c r="C7">
        <v>8</v>
      </c>
      <c r="D7">
        <v>4</v>
      </c>
      <c r="E7">
        <v>2</v>
      </c>
      <c r="F7">
        <v>8</v>
      </c>
      <c r="G7">
        <v>7</v>
      </c>
      <c r="H7">
        <v>7</v>
      </c>
      <c r="I7">
        <v>5</v>
      </c>
      <c r="J7" s="7">
        <v>7</v>
      </c>
      <c r="L7" t="str">
        <v>Expert</v>
      </c>
      <c r="M7" s="6">
        <v>0.12053127811168438</v>
      </c>
      <c r="N7">
        <v>4.8459487091569518E-2</v>
      </c>
      <c r="O7">
        <v>0.15224383453637197</v>
      </c>
      <c r="P7">
        <v>1.0000000000000009</v>
      </c>
      <c r="Q7">
        <v>0.19428606575437976</v>
      </c>
      <c r="R7">
        <v>4.610935721914871E-2</v>
      </c>
      <c r="S7">
        <v>0.24731764508778434</v>
      </c>
      <c r="T7">
        <v>0.25800736545459846</v>
      </c>
      <c r="U7" s="7">
        <v>0.18590615055713855</v>
      </c>
      <c r="W7">
        <f t="shared" si="1"/>
        <v>4</v>
      </c>
      <c r="X7" s="6">
        <f t="shared" si="0"/>
        <v>0.23034594857274363</v>
      </c>
      <c r="Y7">
        <f t="shared" si="0"/>
        <v>-0.29238417492594532</v>
      </c>
      <c r="Z7">
        <f t="shared" si="0"/>
        <v>0.33347618193389345</v>
      </c>
      <c r="AA7">
        <f t="shared" si="0"/>
        <v>-1.3641708268600676</v>
      </c>
      <c r="AB7">
        <f t="shared" si="0"/>
        <v>1.3509090706807538</v>
      </c>
      <c r="AC7">
        <f t="shared" si="0"/>
        <v>0.72442741839320879</v>
      </c>
      <c r="AD7">
        <f t="shared" si="0"/>
        <v>0.8334754662499898</v>
      </c>
      <c r="AE7">
        <f t="shared" si="0"/>
        <v>0.2887653941537715</v>
      </c>
      <c r="AF7" s="7">
        <f t="shared" si="0"/>
        <v>-0.50985434813354169</v>
      </c>
      <c r="AH7" t="str">
        <v>Expert</v>
      </c>
      <c r="AI7" s="6">
        <v>0.15476190476190477</v>
      </c>
      <c r="AJ7">
        <v>2.8011204481792715E-2</v>
      </c>
      <c r="AK7">
        <v>0.25462184873949584</v>
      </c>
      <c r="AL7">
        <v>1.0282913165266101</v>
      </c>
      <c r="AM7">
        <v>0.18837535014005602</v>
      </c>
      <c r="AN7">
        <v>6.4005602240896339E-2</v>
      </c>
      <c r="AO7">
        <v>0.64943977591036439</v>
      </c>
      <c r="AP7">
        <v>0.24915966386554614</v>
      </c>
      <c r="AQ7" s="7">
        <v>0.11092436974789911</v>
      </c>
    </row>
    <row r="8" spans="1:58" x14ac:dyDescent="0.35">
      <c r="A8">
        <v>5</v>
      </c>
      <c r="B8" s="6">
        <v>3</v>
      </c>
      <c r="C8">
        <v>8</v>
      </c>
      <c r="D8">
        <v>5</v>
      </c>
      <c r="E8">
        <v>4</v>
      </c>
      <c r="F8">
        <v>8</v>
      </c>
      <c r="G8">
        <v>8</v>
      </c>
      <c r="H8">
        <v>7</v>
      </c>
      <c r="I8">
        <v>6</v>
      </c>
      <c r="J8" s="7">
        <v>7</v>
      </c>
      <c r="L8" t="str">
        <v>Motivate</v>
      </c>
      <c r="M8" s="6">
        <v>-0.1472071906836242</v>
      </c>
      <c r="N8">
        <v>0.24412158026310946</v>
      </c>
      <c r="O8">
        <v>0.28642393294527835</v>
      </c>
      <c r="P8">
        <v>0.19428606575437976</v>
      </c>
      <c r="Q8">
        <v>1.0000000000000009</v>
      </c>
      <c r="R8">
        <v>0.28436745486873366</v>
      </c>
      <c r="S8">
        <v>0.34434258129116857</v>
      </c>
      <c r="T8">
        <v>0.32646573442580362</v>
      </c>
      <c r="U8" s="7">
        <v>3.7341657013804541E-2</v>
      </c>
      <c r="W8">
        <f t="shared" si="1"/>
        <v>5</v>
      </c>
      <c r="X8" s="6">
        <f t="shared" si="0"/>
        <v>-0.55941158939094915</v>
      </c>
      <c r="Y8">
        <f t="shared" si="0"/>
        <v>-0.29238417492594532</v>
      </c>
      <c r="Z8">
        <f t="shared" si="0"/>
        <v>0.93979651272279086</v>
      </c>
      <c r="AA8">
        <f t="shared" si="0"/>
        <v>0.60812434450388564</v>
      </c>
      <c r="AB8">
        <f t="shared" si="0"/>
        <v>1.3509090706807538</v>
      </c>
      <c r="AC8">
        <f t="shared" si="0"/>
        <v>1.4549424621510667</v>
      </c>
      <c r="AD8">
        <f t="shared" si="0"/>
        <v>0.8334754662499898</v>
      </c>
      <c r="AE8">
        <f t="shared" si="0"/>
        <v>1.3388213728947576</v>
      </c>
      <c r="AF8" s="7">
        <f t="shared" si="0"/>
        <v>-0.50985434813354169</v>
      </c>
      <c r="AH8" t="str">
        <v>Motivate</v>
      </c>
      <c r="AI8" s="6">
        <v>-0.17822128851540625</v>
      </c>
      <c r="AJ8">
        <v>0.13305322128851546</v>
      </c>
      <c r="AK8">
        <v>0.45168067226890779</v>
      </c>
      <c r="AL8">
        <v>0.18837535014005602</v>
      </c>
      <c r="AM8">
        <v>0.91421568627450955</v>
      </c>
      <c r="AN8">
        <v>0.37219887955182063</v>
      </c>
      <c r="AO8">
        <v>0.85259103641456524</v>
      </c>
      <c r="AP8">
        <v>0.29726890756302521</v>
      </c>
      <c r="AQ8" s="7">
        <v>2.1008403361344498E-2</v>
      </c>
    </row>
    <row r="9" spans="1:58" x14ac:dyDescent="0.35">
      <c r="A9">
        <v>6</v>
      </c>
      <c r="B9" s="6">
        <v>4</v>
      </c>
      <c r="C9">
        <v>7</v>
      </c>
      <c r="D9">
        <v>3</v>
      </c>
      <c r="E9">
        <v>3</v>
      </c>
      <c r="F9">
        <v>6</v>
      </c>
      <c r="G9">
        <v>6</v>
      </c>
      <c r="H9">
        <v>1</v>
      </c>
      <c r="I9">
        <v>4</v>
      </c>
      <c r="J9" s="7">
        <v>7</v>
      </c>
      <c r="L9" t="str">
        <v>Caring</v>
      </c>
      <c r="M9" s="6">
        <v>-0.1052452402704131</v>
      </c>
      <c r="N9">
        <v>0.11666737388326598</v>
      </c>
      <c r="O9">
        <v>0.10626504883200415</v>
      </c>
      <c r="P9">
        <v>4.610935721914871E-2</v>
      </c>
      <c r="Q9">
        <v>0.28436745486873366</v>
      </c>
      <c r="R9">
        <v>1.0000000000000018</v>
      </c>
      <c r="S9">
        <v>0.10231072687883692</v>
      </c>
      <c r="T9">
        <v>0.19515460623774106</v>
      </c>
      <c r="U9" s="7">
        <v>-5.5294628532650346E-2</v>
      </c>
      <c r="W9">
        <f t="shared" si="1"/>
        <v>6</v>
      </c>
      <c r="X9" s="6">
        <f t="shared" si="0"/>
        <v>0.23034594857274363</v>
      </c>
      <c r="Y9">
        <f t="shared" si="0"/>
        <v>-2.0466892244816233</v>
      </c>
      <c r="Z9">
        <f t="shared" si="0"/>
        <v>-0.27284414885500391</v>
      </c>
      <c r="AA9">
        <f t="shared" si="0"/>
        <v>-0.378023241178091</v>
      </c>
      <c r="AB9">
        <f t="shared" si="0"/>
        <v>-0.74082110327654205</v>
      </c>
      <c r="AC9">
        <f t="shared" si="0"/>
        <v>-6.0876253646491192E-3</v>
      </c>
      <c r="AD9">
        <f t="shared" si="0"/>
        <v>-1.4835219688851171</v>
      </c>
      <c r="AE9">
        <f t="shared" si="0"/>
        <v>-0.76129058458721444</v>
      </c>
      <c r="AF9" s="7">
        <f t="shared" si="0"/>
        <v>-0.50985434813354169</v>
      </c>
      <c r="AH9" t="str">
        <v>Caring</v>
      </c>
      <c r="AI9" s="6">
        <v>-0.18242296918767495</v>
      </c>
      <c r="AJ9">
        <v>9.1036414565826257E-2</v>
      </c>
      <c r="AK9">
        <v>0.23991596638655471</v>
      </c>
      <c r="AL9">
        <v>6.4005602240896339E-2</v>
      </c>
      <c r="AM9">
        <v>0.37219887955182063</v>
      </c>
      <c r="AN9">
        <v>1.8738795518207285</v>
      </c>
      <c r="AO9">
        <v>0.36267507002801114</v>
      </c>
      <c r="AP9">
        <v>0.25441176470588228</v>
      </c>
      <c r="AQ9" s="7">
        <v>-4.4537815126050324E-2</v>
      </c>
    </row>
    <row r="10" spans="1:58" x14ac:dyDescent="0.35">
      <c r="A10">
        <v>7</v>
      </c>
      <c r="B10" s="6">
        <v>4</v>
      </c>
      <c r="C10">
        <v>8</v>
      </c>
      <c r="D10">
        <v>4</v>
      </c>
      <c r="E10">
        <v>2</v>
      </c>
      <c r="F10">
        <v>6</v>
      </c>
      <c r="G10">
        <v>4</v>
      </c>
      <c r="H10">
        <v>5</v>
      </c>
      <c r="I10">
        <v>4</v>
      </c>
      <c r="J10" s="7">
        <v>7</v>
      </c>
      <c r="L10" t="str">
        <v>Charisma</v>
      </c>
      <c r="M10" s="6">
        <v>-2.189090621599556E-2</v>
      </c>
      <c r="N10">
        <v>0.45068677465590851</v>
      </c>
      <c r="O10">
        <v>0.74875752234637871</v>
      </c>
      <c r="P10">
        <v>0.24731764508778434</v>
      </c>
      <c r="Q10">
        <v>0.34434258129116857</v>
      </c>
      <c r="R10">
        <v>0.10231072687883692</v>
      </c>
      <c r="S10">
        <v>1.0000000000000009</v>
      </c>
      <c r="T10">
        <v>0.43880478206893986</v>
      </c>
      <c r="U10" s="7">
        <v>0.10313209036584842</v>
      </c>
      <c r="W10">
        <f t="shared" si="1"/>
        <v>7</v>
      </c>
      <c r="X10" s="6">
        <f t="shared" si="0"/>
        <v>0.23034594857274363</v>
      </c>
      <c r="Y10">
        <f t="shared" si="0"/>
        <v>-0.29238417492594532</v>
      </c>
      <c r="Z10">
        <f t="shared" si="0"/>
        <v>0.33347618193389345</v>
      </c>
      <c r="AA10">
        <f t="shared" si="0"/>
        <v>-1.3641708268600676</v>
      </c>
      <c r="AB10">
        <f t="shared" si="0"/>
        <v>-0.74082110327654205</v>
      </c>
      <c r="AC10">
        <f t="shared" si="0"/>
        <v>-1.467117712880365</v>
      </c>
      <c r="AD10">
        <f t="shared" si="0"/>
        <v>6.1142987871620834E-2</v>
      </c>
      <c r="AE10">
        <f t="shared" si="0"/>
        <v>-0.76129058458721444</v>
      </c>
      <c r="AF10" s="7">
        <f t="shared" si="0"/>
        <v>-0.50985434813354169</v>
      </c>
      <c r="AH10" t="str">
        <v>Charisma</v>
      </c>
      <c r="AI10" s="6">
        <v>-7.1778711484593735E-2</v>
      </c>
      <c r="AJ10">
        <v>0.66526610644257644</v>
      </c>
      <c r="AK10">
        <v>3.1978991596638653</v>
      </c>
      <c r="AL10">
        <v>0.64943977591036439</v>
      </c>
      <c r="AM10">
        <v>0.85259103641456524</v>
      </c>
      <c r="AN10">
        <v>0.36267507002801114</v>
      </c>
      <c r="AO10">
        <v>6.7058123249299699</v>
      </c>
      <c r="AP10">
        <v>1.0821428571428573</v>
      </c>
      <c r="AQ10" s="7">
        <v>0.15714285714285717</v>
      </c>
    </row>
    <row r="11" spans="1:58" x14ac:dyDescent="0.35">
      <c r="A11">
        <v>8</v>
      </c>
      <c r="B11" s="6">
        <v>4</v>
      </c>
      <c r="C11">
        <v>8</v>
      </c>
      <c r="D11">
        <v>3</v>
      </c>
      <c r="E11">
        <v>3</v>
      </c>
      <c r="F11">
        <v>7</v>
      </c>
      <c r="G11">
        <v>5</v>
      </c>
      <c r="H11">
        <v>4</v>
      </c>
      <c r="I11">
        <v>4</v>
      </c>
      <c r="J11" s="7">
        <v>7</v>
      </c>
      <c r="L11" t="str">
        <v>Passion</v>
      </c>
      <c r="M11" s="6">
        <v>-0.12979427946395597</v>
      </c>
      <c r="N11">
        <v>0.37925969237500351</v>
      </c>
      <c r="O11">
        <v>0.3683592382753193</v>
      </c>
      <c r="P11">
        <v>0.25800736545459846</v>
      </c>
      <c r="Q11">
        <v>0.32646573442580362</v>
      </c>
      <c r="R11">
        <v>0.19515460623774106</v>
      </c>
      <c r="S11">
        <v>0.43880478206893986</v>
      </c>
      <c r="T11">
        <v>0.99999999999999967</v>
      </c>
      <c r="U11" s="7">
        <v>8.8479441977978163E-2</v>
      </c>
      <c r="W11">
        <f t="shared" si="1"/>
        <v>8</v>
      </c>
      <c r="X11" s="6">
        <f t="shared" si="0"/>
        <v>0.23034594857274363</v>
      </c>
      <c r="Y11">
        <f t="shared" si="0"/>
        <v>-0.29238417492594532</v>
      </c>
      <c r="Z11">
        <f t="shared" si="0"/>
        <v>-0.27284414885500391</v>
      </c>
      <c r="AA11">
        <f t="shared" si="0"/>
        <v>-0.378023241178091</v>
      </c>
      <c r="AB11">
        <f t="shared" si="0"/>
        <v>0.30504398370210595</v>
      </c>
      <c r="AC11">
        <f t="shared" si="0"/>
        <v>-0.73660266912250705</v>
      </c>
      <c r="AD11">
        <f t="shared" si="0"/>
        <v>-0.32502325131756366</v>
      </c>
      <c r="AE11">
        <f t="shared" si="0"/>
        <v>-0.76129058458721444</v>
      </c>
      <c r="AF11" s="7">
        <f t="shared" si="0"/>
        <v>-0.50985434813354169</v>
      </c>
      <c r="AH11" t="str">
        <v>Passion</v>
      </c>
      <c r="AI11" s="6">
        <v>-0.15651260504201683</v>
      </c>
      <c r="AJ11">
        <v>0.20588235294117682</v>
      </c>
      <c r="AK11">
        <v>0.57857142857142874</v>
      </c>
      <c r="AL11">
        <v>0.24915966386554614</v>
      </c>
      <c r="AM11">
        <v>0.29726890756302521</v>
      </c>
      <c r="AN11">
        <v>0.25441176470588228</v>
      </c>
      <c r="AO11">
        <v>1.0821428571428573</v>
      </c>
      <c r="AP11">
        <v>0.90693277310924425</v>
      </c>
      <c r="AQ11" s="7">
        <v>4.9579831932772919E-2</v>
      </c>
    </row>
    <row r="12" spans="1:58" x14ac:dyDescent="0.35">
      <c r="A12">
        <v>9</v>
      </c>
      <c r="B12" s="6">
        <v>2</v>
      </c>
      <c r="C12">
        <v>8</v>
      </c>
      <c r="D12">
        <v>2</v>
      </c>
      <c r="E12">
        <v>2</v>
      </c>
      <c r="F12">
        <v>7</v>
      </c>
      <c r="G12">
        <v>6</v>
      </c>
      <c r="H12">
        <v>1</v>
      </c>
      <c r="I12">
        <v>4</v>
      </c>
      <c r="J12" s="7">
        <v>7</v>
      </c>
      <c r="L12" t="str">
        <v>Friendly</v>
      </c>
      <c r="M12" s="8">
        <v>-0.34401036690229408</v>
      </c>
      <c r="N12" s="9">
        <v>0.40086949354334672</v>
      </c>
      <c r="O12" s="9">
        <v>6.9273962356187456E-3</v>
      </c>
      <c r="P12" s="9">
        <v>0.18590615055713855</v>
      </c>
      <c r="Q12" s="9">
        <v>3.7341657013804541E-2</v>
      </c>
      <c r="R12" s="9">
        <v>-5.5294628532650346E-2</v>
      </c>
      <c r="S12" s="9">
        <v>0.10313209036584842</v>
      </c>
      <c r="T12" s="9">
        <v>8.8479441977978163E-2</v>
      </c>
      <c r="U12" s="10">
        <v>1.0000000000000009</v>
      </c>
      <c r="W12">
        <f t="shared" si="1"/>
        <v>9</v>
      </c>
      <c r="X12" s="6">
        <f t="shared" si="0"/>
        <v>-1.349169127354642</v>
      </c>
      <c r="Y12">
        <f t="shared" si="0"/>
        <v>-0.29238417492594532</v>
      </c>
      <c r="Z12">
        <f t="shared" si="0"/>
        <v>-0.87916447964390132</v>
      </c>
      <c r="AA12">
        <f t="shared" si="0"/>
        <v>-1.3641708268600676</v>
      </c>
      <c r="AB12">
        <f t="shared" si="0"/>
        <v>0.30504398370210595</v>
      </c>
      <c r="AC12">
        <f t="shared" si="0"/>
        <v>-6.0876253646491192E-3</v>
      </c>
      <c r="AD12">
        <f t="shared" si="0"/>
        <v>-1.4835219688851171</v>
      </c>
      <c r="AE12">
        <f t="shared" si="0"/>
        <v>-0.76129058458721444</v>
      </c>
      <c r="AF12" s="7">
        <f t="shared" si="0"/>
        <v>-0.50985434813354169</v>
      </c>
      <c r="AH12" t="str">
        <v>Friendly</v>
      </c>
      <c r="AI12" s="8">
        <v>-0.25630252100840334</v>
      </c>
      <c r="AJ12" s="9">
        <v>0.1344537815126047</v>
      </c>
      <c r="AK12" s="9">
        <v>6.7226890756301181E-3</v>
      </c>
      <c r="AL12" s="9">
        <v>0.11092436974789911</v>
      </c>
      <c r="AM12" s="9">
        <v>2.1008403361344498E-2</v>
      </c>
      <c r="AN12" s="9">
        <v>-4.4537815126050324E-2</v>
      </c>
      <c r="AO12" s="9">
        <v>0.15714285714285717</v>
      </c>
      <c r="AP12" s="9">
        <v>4.9579831932772919E-2</v>
      </c>
      <c r="AQ12" s="10">
        <v>0.34621848739495875</v>
      </c>
    </row>
    <row r="13" spans="1:58" x14ac:dyDescent="0.35">
      <c r="A13">
        <v>10</v>
      </c>
      <c r="B13" s="6">
        <v>4</v>
      </c>
      <c r="C13">
        <v>8</v>
      </c>
      <c r="D13">
        <v>3</v>
      </c>
      <c r="E13">
        <v>4</v>
      </c>
      <c r="F13">
        <v>8</v>
      </c>
      <c r="G13">
        <v>7</v>
      </c>
      <c r="H13">
        <v>4</v>
      </c>
      <c r="I13">
        <v>4</v>
      </c>
      <c r="J13" s="7">
        <v>8</v>
      </c>
      <c r="W13">
        <f t="shared" si="1"/>
        <v>10</v>
      </c>
      <c r="X13" s="6">
        <f t="shared" si="0"/>
        <v>0.23034594857274363</v>
      </c>
      <c r="Y13">
        <f t="shared" si="0"/>
        <v>-0.29238417492594532</v>
      </c>
      <c r="Z13">
        <f t="shared" si="0"/>
        <v>-0.27284414885500391</v>
      </c>
      <c r="AA13">
        <f t="shared" si="0"/>
        <v>0.60812434450388564</v>
      </c>
      <c r="AB13">
        <f t="shared" si="0"/>
        <v>1.3509090706807538</v>
      </c>
      <c r="AC13">
        <f t="shared" si="0"/>
        <v>0.72442741839320879</v>
      </c>
      <c r="AD13">
        <f t="shared" si="0"/>
        <v>-0.32502325131756366</v>
      </c>
      <c r="AE13">
        <f t="shared" si="0"/>
        <v>-0.76129058458721444</v>
      </c>
      <c r="AF13" s="7">
        <f t="shared" si="0"/>
        <v>1.1896601456449316</v>
      </c>
    </row>
    <row r="14" spans="1:58" x14ac:dyDescent="0.35">
      <c r="A14">
        <v>11</v>
      </c>
      <c r="B14" s="6">
        <v>3</v>
      </c>
      <c r="C14">
        <v>10</v>
      </c>
      <c r="D14">
        <v>5</v>
      </c>
      <c r="E14">
        <v>4</v>
      </c>
      <c r="F14">
        <v>7</v>
      </c>
      <c r="G14">
        <v>8</v>
      </c>
      <c r="H14">
        <v>7</v>
      </c>
      <c r="I14">
        <v>6</v>
      </c>
      <c r="J14" s="7">
        <v>8</v>
      </c>
      <c r="M14" t="s">
        <v>12</v>
      </c>
      <c r="N14" s="11">
        <f>MDETERM(M4:U12)</f>
        <v>0.10167915255824189</v>
      </c>
      <c r="W14">
        <f t="shared" si="1"/>
        <v>11</v>
      </c>
      <c r="X14" s="6">
        <f t="shared" si="0"/>
        <v>-0.55941158939094915</v>
      </c>
      <c r="Y14">
        <f t="shared" si="0"/>
        <v>3.2162259241854105</v>
      </c>
      <c r="Z14">
        <f t="shared" si="0"/>
        <v>0.93979651272279086</v>
      </c>
      <c r="AA14">
        <f t="shared" si="0"/>
        <v>0.60812434450388564</v>
      </c>
      <c r="AB14">
        <f t="shared" si="0"/>
        <v>0.30504398370210595</v>
      </c>
      <c r="AC14">
        <f t="shared" si="0"/>
        <v>1.4549424621510667</v>
      </c>
      <c r="AD14">
        <f t="shared" si="0"/>
        <v>0.8334754662499898</v>
      </c>
      <c r="AE14">
        <f t="shared" si="0"/>
        <v>1.3388213728947576</v>
      </c>
      <c r="AF14" s="7">
        <f t="shared" si="0"/>
        <v>1.1896601456449316</v>
      </c>
      <c r="AI14" t="s">
        <v>12</v>
      </c>
      <c r="AJ14" s="11">
        <f>MDETERM(AI4:AQ12)</f>
        <v>0.53445743615459251</v>
      </c>
    </row>
    <row r="15" spans="1:58" x14ac:dyDescent="0.35">
      <c r="A15">
        <v>12</v>
      </c>
      <c r="B15" s="6">
        <v>1</v>
      </c>
      <c r="C15">
        <v>9</v>
      </c>
      <c r="D15">
        <v>2</v>
      </c>
      <c r="E15">
        <v>5</v>
      </c>
      <c r="F15">
        <v>9</v>
      </c>
      <c r="G15">
        <v>7</v>
      </c>
      <c r="H15">
        <v>5</v>
      </c>
      <c r="I15">
        <v>6</v>
      </c>
      <c r="J15" s="7">
        <v>9</v>
      </c>
      <c r="W15">
        <f t="shared" si="1"/>
        <v>12</v>
      </c>
      <c r="X15" s="6">
        <f t="shared" si="0"/>
        <v>-2.1389266653183348</v>
      </c>
      <c r="Y15">
        <f t="shared" si="0"/>
        <v>1.4619208746297327</v>
      </c>
      <c r="Z15">
        <f t="shared" si="0"/>
        <v>-0.87916447964390132</v>
      </c>
      <c r="AA15">
        <f t="shared" si="0"/>
        <v>1.5942719301858623</v>
      </c>
      <c r="AB15">
        <f t="shared" si="0"/>
        <v>2.3967741576594017</v>
      </c>
      <c r="AC15">
        <f t="shared" si="0"/>
        <v>0.72442741839320879</v>
      </c>
      <c r="AD15">
        <f t="shared" si="0"/>
        <v>6.1142987871620834E-2</v>
      </c>
      <c r="AE15">
        <f t="shared" si="0"/>
        <v>1.3388213728947576</v>
      </c>
      <c r="AF15" s="7">
        <f t="shared" si="0"/>
        <v>2.889174639423405</v>
      </c>
    </row>
    <row r="16" spans="1:58" x14ac:dyDescent="0.35">
      <c r="A16">
        <v>13</v>
      </c>
      <c r="B16" s="6">
        <v>5</v>
      </c>
      <c r="C16">
        <v>7</v>
      </c>
      <c r="D16">
        <v>2</v>
      </c>
      <c r="E16">
        <v>3</v>
      </c>
      <c r="F16">
        <v>6</v>
      </c>
      <c r="G16">
        <v>4</v>
      </c>
      <c r="H16">
        <v>2</v>
      </c>
      <c r="I16">
        <v>3</v>
      </c>
      <c r="J16" s="7">
        <v>6</v>
      </c>
      <c r="L16" s="1" t="s">
        <v>13</v>
      </c>
      <c r="W16">
        <f t="shared" si="1"/>
        <v>13</v>
      </c>
      <c r="X16" s="6">
        <f t="shared" si="0"/>
        <v>1.0201034865364365</v>
      </c>
      <c r="Y16">
        <f t="shared" si="0"/>
        <v>-2.0466892244816233</v>
      </c>
      <c r="Z16">
        <f t="shared" si="0"/>
        <v>-0.87916447964390132</v>
      </c>
      <c r="AA16">
        <f t="shared" si="0"/>
        <v>-0.378023241178091</v>
      </c>
      <c r="AB16">
        <f t="shared" si="0"/>
        <v>-0.74082110327654205</v>
      </c>
      <c r="AC16">
        <f t="shared" si="0"/>
        <v>-1.467117712880365</v>
      </c>
      <c r="AD16">
        <f t="shared" si="0"/>
        <v>-1.0973557296959326</v>
      </c>
      <c r="AE16">
        <f t="shared" si="0"/>
        <v>-1.8113465633282004</v>
      </c>
      <c r="AF16" s="7">
        <f t="shared" si="0"/>
        <v>-2.2093688419120152</v>
      </c>
      <c r="AH16" s="1" t="s">
        <v>13</v>
      </c>
    </row>
    <row r="17" spans="1:43" x14ac:dyDescent="0.35">
      <c r="A17">
        <v>14</v>
      </c>
      <c r="B17" s="6">
        <v>3</v>
      </c>
      <c r="C17">
        <v>7</v>
      </c>
      <c r="D17">
        <v>3</v>
      </c>
      <c r="E17">
        <v>4</v>
      </c>
      <c r="F17">
        <v>6</v>
      </c>
      <c r="G17">
        <v>7</v>
      </c>
      <c r="H17">
        <v>1</v>
      </c>
      <c r="I17">
        <v>3</v>
      </c>
      <c r="J17" s="7">
        <v>7</v>
      </c>
      <c r="W17">
        <f t="shared" si="1"/>
        <v>14</v>
      </c>
      <c r="X17" s="6">
        <f t="shared" si="0"/>
        <v>-0.55941158939094915</v>
      </c>
      <c r="Y17">
        <f t="shared" si="0"/>
        <v>-2.0466892244816233</v>
      </c>
      <c r="Z17">
        <f t="shared" si="0"/>
        <v>-0.27284414885500391</v>
      </c>
      <c r="AA17">
        <f t="shared" si="0"/>
        <v>0.60812434450388564</v>
      </c>
      <c r="AB17">
        <f t="shared" si="0"/>
        <v>-0.74082110327654205</v>
      </c>
      <c r="AC17">
        <f t="shared" si="0"/>
        <v>0.72442741839320879</v>
      </c>
      <c r="AD17">
        <f t="shared" si="0"/>
        <v>-1.4835219688851171</v>
      </c>
      <c r="AE17">
        <f t="shared" si="0"/>
        <v>-1.8113465633282004</v>
      </c>
      <c r="AF17" s="7">
        <f t="shared" si="0"/>
        <v>-0.50985434813354169</v>
      </c>
    </row>
    <row r="18" spans="1:43" x14ac:dyDescent="0.35">
      <c r="A18">
        <v>15</v>
      </c>
      <c r="B18" s="6">
        <v>2</v>
      </c>
      <c r="C18">
        <v>9</v>
      </c>
      <c r="D18">
        <v>6</v>
      </c>
      <c r="E18">
        <v>4</v>
      </c>
      <c r="F18">
        <v>6</v>
      </c>
      <c r="G18">
        <v>3</v>
      </c>
      <c r="H18">
        <v>8</v>
      </c>
      <c r="I18">
        <v>5</v>
      </c>
      <c r="J18" s="7">
        <v>7</v>
      </c>
      <c r="M18" s="12">
        <f t="array" ref="M18:U27">[2]!eigVECTSym(M4:U12)</f>
        <v>2.880436906002561</v>
      </c>
      <c r="N18" s="13">
        <v>1.4386543900717315</v>
      </c>
      <c r="O18" s="13">
        <v>1.1639296497396601</v>
      </c>
      <c r="P18" s="13">
        <v>1.0244527111999056</v>
      </c>
      <c r="Q18" s="13">
        <v>0.70520866478282018</v>
      </c>
      <c r="R18" s="13">
        <v>0.64762340943816477</v>
      </c>
      <c r="S18" s="13">
        <v>0.5623932488269725</v>
      </c>
      <c r="T18" s="13">
        <v>0.34524839907614779</v>
      </c>
      <c r="U18" s="14">
        <v>0.23205262086203426</v>
      </c>
      <c r="W18">
        <f t="shared" si="1"/>
        <v>15</v>
      </c>
      <c r="X18" s="6">
        <f t="shared" si="0"/>
        <v>-1.349169127354642</v>
      </c>
      <c r="Y18">
        <f t="shared" si="0"/>
        <v>1.4619208746297327</v>
      </c>
      <c r="Z18">
        <f t="shared" si="0"/>
        <v>1.5461168435116881</v>
      </c>
      <c r="AA18">
        <f t="shared" si="0"/>
        <v>0.60812434450388564</v>
      </c>
      <c r="AB18">
        <f t="shared" si="0"/>
        <v>-0.74082110327654205</v>
      </c>
      <c r="AC18">
        <f t="shared" si="0"/>
        <v>-2.1976327566382228</v>
      </c>
      <c r="AD18">
        <f t="shared" si="0"/>
        <v>1.2196417054391744</v>
      </c>
      <c r="AE18">
        <f t="shared" si="0"/>
        <v>0.2887653941537715</v>
      </c>
      <c r="AF18" s="7">
        <f t="shared" si="0"/>
        <v>-0.50985434813354169</v>
      </c>
      <c r="AI18" s="12">
        <f t="array" ref="AI18:AQ27">[2]!eVECTORS(AI4:AQ12)</f>
        <v>8.9908023424224108</v>
      </c>
      <c r="AJ18" s="13">
        <v>2.1024658129141112</v>
      </c>
      <c r="AK18" s="13">
        <v>1.6266182771350906</v>
      </c>
      <c r="AL18" s="13">
        <v>1.1174232325395501</v>
      </c>
      <c r="AM18" s="13">
        <v>0.86544475902875939</v>
      </c>
      <c r="AN18" s="13">
        <v>0.65123808599358057</v>
      </c>
      <c r="AO18" s="13">
        <v>0.59117324707271068</v>
      </c>
      <c r="AP18" s="13">
        <v>0.34210715807060033</v>
      </c>
      <c r="AQ18" s="14">
        <v>0.13646658062150119</v>
      </c>
    </row>
    <row r="19" spans="1:43" x14ac:dyDescent="0.35">
      <c r="A19">
        <v>16</v>
      </c>
      <c r="B19" s="6">
        <v>7</v>
      </c>
      <c r="C19">
        <v>7</v>
      </c>
      <c r="D19">
        <v>2</v>
      </c>
      <c r="E19">
        <v>7</v>
      </c>
      <c r="F19">
        <v>6</v>
      </c>
      <c r="G19">
        <v>5</v>
      </c>
      <c r="H19">
        <v>1</v>
      </c>
      <c r="I19">
        <v>4</v>
      </c>
      <c r="J19" s="7">
        <v>7</v>
      </c>
      <c r="L19" t="str">
        <f t="array" ref="L19:L27">L4:L12</f>
        <v>Expect</v>
      </c>
      <c r="M19" s="6">
        <v>-0.1086728206623655</v>
      </c>
      <c r="N19">
        <v>-0.63924827708711929</v>
      </c>
      <c r="O19">
        <v>-0.25729558511499806</v>
      </c>
      <c r="P19">
        <v>-0.11377573138881125</v>
      </c>
      <c r="Q19">
        <v>-0.41709284850955952</v>
      </c>
      <c r="R19">
        <v>-9.5945441381725116E-2</v>
      </c>
      <c r="S19">
        <v>-0.48082963990091376</v>
      </c>
      <c r="T19">
        <v>-0.28424031931196581</v>
      </c>
      <c r="U19" s="7">
        <v>-7.2417189866390341E-2</v>
      </c>
      <c r="W19">
        <f t="shared" si="1"/>
        <v>16</v>
      </c>
      <c r="X19" s="6">
        <f t="shared" si="0"/>
        <v>2.5996185624638222</v>
      </c>
      <c r="Y19">
        <f t="shared" si="0"/>
        <v>-2.0466892244816233</v>
      </c>
      <c r="Z19">
        <f t="shared" si="0"/>
        <v>-0.87916447964390132</v>
      </c>
      <c r="AA19">
        <f t="shared" si="0"/>
        <v>3.5665671015498153</v>
      </c>
      <c r="AB19">
        <f t="shared" si="0"/>
        <v>-0.74082110327654205</v>
      </c>
      <c r="AC19">
        <f t="shared" si="0"/>
        <v>-0.73660266912250705</v>
      </c>
      <c r="AD19">
        <f t="shared" si="0"/>
        <v>-1.4835219688851171</v>
      </c>
      <c r="AE19">
        <f t="shared" si="0"/>
        <v>-0.76129058458721444</v>
      </c>
      <c r="AF19" s="7">
        <f t="shared" si="0"/>
        <v>-0.50985434813354169</v>
      </c>
      <c r="AH19" t="str">
        <f t="array" ref="AH19:AH27">AH4:AH12</f>
        <v>Expect</v>
      </c>
      <c r="AI19" s="6">
        <v>-6.3541688004704611E-3</v>
      </c>
      <c r="AJ19">
        <v>-0.51157303507039509</v>
      </c>
      <c r="AK19">
        <v>-0.77493354679193738</v>
      </c>
      <c r="AL19">
        <v>-9.0682157525528995E-2</v>
      </c>
      <c r="AM19">
        <v>-0.12516525613983354</v>
      </c>
      <c r="AN19">
        <v>-0.18749639661734863</v>
      </c>
      <c r="AO19">
        <v>-0.13081383122213097</v>
      </c>
      <c r="AP19">
        <v>-0.23870871821009887</v>
      </c>
      <c r="AQ19" s="7">
        <v>-6.7764651649262486E-2</v>
      </c>
    </row>
    <row r="20" spans="1:43" x14ac:dyDescent="0.35">
      <c r="A20">
        <v>17</v>
      </c>
      <c r="B20" s="6">
        <v>2</v>
      </c>
      <c r="C20">
        <v>8</v>
      </c>
      <c r="D20">
        <v>3</v>
      </c>
      <c r="E20">
        <v>2</v>
      </c>
      <c r="F20">
        <v>6</v>
      </c>
      <c r="G20">
        <v>7</v>
      </c>
      <c r="H20">
        <v>4</v>
      </c>
      <c r="I20">
        <v>5</v>
      </c>
      <c r="J20" s="7">
        <v>7</v>
      </c>
      <c r="L20" t="str">
        <v>Entertain</v>
      </c>
      <c r="M20" s="6">
        <v>0.41155512846221598</v>
      </c>
      <c r="N20">
        <v>0.25314343490616675</v>
      </c>
      <c r="O20">
        <v>-0.18110413876540446</v>
      </c>
      <c r="P20">
        <v>0.26161989563166765</v>
      </c>
      <c r="Q20">
        <v>-0.33963617020615006</v>
      </c>
      <c r="R20">
        <v>4.1004830131567269E-5</v>
      </c>
      <c r="S20">
        <v>-0.43645311461584763</v>
      </c>
      <c r="T20">
        <v>0.59253174817326049</v>
      </c>
      <c r="U20" s="7">
        <v>-9.1428524472633763E-2</v>
      </c>
      <c r="W20">
        <f t="shared" si="1"/>
        <v>17</v>
      </c>
      <c r="X20" s="6">
        <f t="shared" si="0"/>
        <v>-1.349169127354642</v>
      </c>
      <c r="Y20">
        <f t="shared" si="0"/>
        <v>-0.29238417492594532</v>
      </c>
      <c r="Z20">
        <f t="shared" si="0"/>
        <v>-0.27284414885500391</v>
      </c>
      <c r="AA20">
        <f t="shared" si="0"/>
        <v>-1.3641708268600676</v>
      </c>
      <c r="AB20">
        <f t="shared" si="0"/>
        <v>-0.74082110327654205</v>
      </c>
      <c r="AC20">
        <f t="shared" si="0"/>
        <v>0.72442741839320879</v>
      </c>
      <c r="AD20">
        <f t="shared" si="0"/>
        <v>-0.32502325131756366</v>
      </c>
      <c r="AE20">
        <f t="shared" si="0"/>
        <v>0.2887653941537715</v>
      </c>
      <c r="AF20" s="7">
        <f t="shared" si="0"/>
        <v>-0.50985434813354169</v>
      </c>
      <c r="AH20" t="str">
        <v>Entertain</v>
      </c>
      <c r="AI20" s="6">
        <v>9.4859006302239632E-2</v>
      </c>
      <c r="AJ20">
        <v>6.068669810875444E-2</v>
      </c>
      <c r="AK20">
        <v>7.0466133477975965E-2</v>
      </c>
      <c r="AL20">
        <v>3.8685998576165739E-2</v>
      </c>
      <c r="AM20">
        <v>0.11970459554780798</v>
      </c>
      <c r="AN20">
        <v>1.9213219872960065E-2</v>
      </c>
      <c r="AO20">
        <v>-0.11049981348543873</v>
      </c>
      <c r="AP20">
        <v>-0.6099022074214715</v>
      </c>
      <c r="AQ20" s="7">
        <v>0.76286798447161408</v>
      </c>
    </row>
    <row r="21" spans="1:43" x14ac:dyDescent="0.35">
      <c r="A21">
        <v>18</v>
      </c>
      <c r="B21" s="6">
        <v>4</v>
      </c>
      <c r="C21">
        <v>8</v>
      </c>
      <c r="D21">
        <v>4</v>
      </c>
      <c r="E21">
        <v>2</v>
      </c>
      <c r="F21">
        <v>7</v>
      </c>
      <c r="G21">
        <v>8</v>
      </c>
      <c r="H21">
        <v>4</v>
      </c>
      <c r="I21">
        <v>5</v>
      </c>
      <c r="J21" s="7">
        <v>7</v>
      </c>
      <c r="L21" t="str">
        <v>Comm</v>
      </c>
      <c r="M21" s="6">
        <v>0.44432039453439681</v>
      </c>
      <c r="N21">
        <v>-0.29067886859957021</v>
      </c>
      <c r="O21">
        <v>-0.18728039014127459</v>
      </c>
      <c r="P21">
        <v>0.30220259515464726</v>
      </c>
      <c r="Q21">
        <v>-3.0092027140245531E-2</v>
      </c>
      <c r="R21">
        <v>-0.13252764749669951</v>
      </c>
      <c r="S21">
        <v>0.30089770286066897</v>
      </c>
      <c r="T21">
        <v>-6.3954964480358145E-2</v>
      </c>
      <c r="U21" s="7">
        <v>0.69179914482736171</v>
      </c>
      <c r="W21">
        <f t="shared" si="1"/>
        <v>18</v>
      </c>
      <c r="X21" s="6">
        <f t="shared" si="0"/>
        <v>0.23034594857274363</v>
      </c>
      <c r="Y21">
        <f t="shared" si="0"/>
        <v>-0.29238417492594532</v>
      </c>
      <c r="Z21">
        <f t="shared" si="0"/>
        <v>0.33347618193389345</v>
      </c>
      <c r="AA21">
        <f t="shared" si="0"/>
        <v>-1.3641708268600676</v>
      </c>
      <c r="AB21">
        <f t="shared" si="0"/>
        <v>0.30504398370210595</v>
      </c>
      <c r="AC21">
        <f t="shared" si="0"/>
        <v>1.4549424621510667</v>
      </c>
      <c r="AD21">
        <f t="shared" si="0"/>
        <v>-0.32502325131756366</v>
      </c>
      <c r="AE21">
        <f t="shared" si="0"/>
        <v>0.2887653941537715</v>
      </c>
      <c r="AF21" s="7">
        <f t="shared" si="0"/>
        <v>-0.50985434813354169</v>
      </c>
      <c r="AH21" t="str">
        <v>Comm</v>
      </c>
      <c r="AI21" s="6">
        <v>0.46812813243689494</v>
      </c>
      <c r="AJ21">
        <v>-0.12045206074686053</v>
      </c>
      <c r="AK21">
        <v>-0.17853553280439474</v>
      </c>
      <c r="AL21">
        <v>0.47026786550930072</v>
      </c>
      <c r="AM21">
        <v>0.65808135546231306</v>
      </c>
      <c r="AN21">
        <v>0.20935840600105882</v>
      </c>
      <c r="AO21">
        <v>0.15507045911733014</v>
      </c>
      <c r="AP21">
        <v>7.536035842904211E-2</v>
      </c>
      <c r="AQ21" s="7">
        <v>-8.180774654470864E-2</v>
      </c>
    </row>
    <row r="22" spans="1:43" x14ac:dyDescent="0.35">
      <c r="A22">
        <v>19</v>
      </c>
      <c r="B22" s="6">
        <v>2</v>
      </c>
      <c r="C22">
        <v>8</v>
      </c>
      <c r="D22">
        <v>2</v>
      </c>
      <c r="E22">
        <v>3</v>
      </c>
      <c r="F22">
        <v>5</v>
      </c>
      <c r="G22">
        <v>4</v>
      </c>
      <c r="H22">
        <v>6</v>
      </c>
      <c r="I22">
        <v>4</v>
      </c>
      <c r="J22" s="7">
        <v>9</v>
      </c>
      <c r="L22" t="str">
        <v>Expert</v>
      </c>
      <c r="M22" s="6">
        <v>0.21563850036801091</v>
      </c>
      <c r="N22">
        <v>-0.13550085611867582</v>
      </c>
      <c r="O22">
        <v>-0.18288111465037812</v>
      </c>
      <c r="P22">
        <v>-0.83964140382962682</v>
      </c>
      <c r="Q22">
        <v>-2.8151905814956007E-2</v>
      </c>
      <c r="R22">
        <v>-8.2470001775549803E-3</v>
      </c>
      <c r="S22">
        <v>0.22139123759016915</v>
      </c>
      <c r="T22">
        <v>0.37879413338632056</v>
      </c>
      <c r="U22" s="7">
        <v>5.7764588173451925E-2</v>
      </c>
      <c r="W22">
        <f t="shared" si="1"/>
        <v>19</v>
      </c>
      <c r="X22" s="6">
        <f t="shared" si="0"/>
        <v>-1.349169127354642</v>
      </c>
      <c r="Y22">
        <f t="shared" si="0"/>
        <v>-0.29238417492594532</v>
      </c>
      <c r="Z22">
        <f t="shared" si="0"/>
        <v>-0.87916447964390132</v>
      </c>
      <c r="AA22">
        <f t="shared" si="0"/>
        <v>-0.378023241178091</v>
      </c>
      <c r="AB22">
        <f t="shared" si="0"/>
        <v>-1.78668619025519</v>
      </c>
      <c r="AC22">
        <f t="shared" si="0"/>
        <v>-1.467117712880365</v>
      </c>
      <c r="AD22">
        <f t="shared" si="0"/>
        <v>0.44730922706080534</v>
      </c>
      <c r="AE22">
        <f t="shared" si="0"/>
        <v>-0.76129058458721444</v>
      </c>
      <c r="AF22" s="7">
        <f t="shared" si="0"/>
        <v>2.889174639423405</v>
      </c>
      <c r="AH22" t="str">
        <v>Expert</v>
      </c>
      <c r="AI22" s="6">
        <v>9.3058441682047965E-2</v>
      </c>
      <c r="AJ22">
        <v>-1.2571122622605853E-2</v>
      </c>
      <c r="AK22">
        <v>-0.14158480079142685</v>
      </c>
      <c r="AL22">
        <v>-0.78920044705825143</v>
      </c>
      <c r="AM22">
        <v>0.26498814561278955</v>
      </c>
      <c r="AN22">
        <v>0.40454506077956548</v>
      </c>
      <c r="AO22">
        <v>0.27643071312466222</v>
      </c>
      <c r="AP22">
        <v>0.13609003988288113</v>
      </c>
      <c r="AQ22" s="7">
        <v>0.13960168417767368</v>
      </c>
    </row>
    <row r="23" spans="1:43" x14ac:dyDescent="0.35">
      <c r="A23">
        <v>20</v>
      </c>
      <c r="B23" s="6">
        <v>3</v>
      </c>
      <c r="C23">
        <v>8</v>
      </c>
      <c r="D23">
        <v>6</v>
      </c>
      <c r="E23">
        <v>4</v>
      </c>
      <c r="F23">
        <v>9</v>
      </c>
      <c r="G23">
        <v>9</v>
      </c>
      <c r="H23">
        <v>8</v>
      </c>
      <c r="I23">
        <v>5</v>
      </c>
      <c r="J23" s="7">
        <v>7</v>
      </c>
      <c r="L23" t="str">
        <v>Motivate</v>
      </c>
      <c r="M23" s="6">
        <v>0.34065994702866415</v>
      </c>
      <c r="N23">
        <v>-3.6795371440608723E-2</v>
      </c>
      <c r="O23">
        <v>0.4196315249891423</v>
      </c>
      <c r="P23">
        <v>-0.15599941127210165</v>
      </c>
      <c r="Q23">
        <v>0.42356978447242932</v>
      </c>
      <c r="R23">
        <v>-0.55990862388752294</v>
      </c>
      <c r="S23">
        <v>-0.42454928955925442</v>
      </c>
      <c r="T23">
        <v>-8.8223691667977347E-2</v>
      </c>
      <c r="U23" s="7">
        <v>3.5155648060973925E-2</v>
      </c>
      <c r="W23">
        <f t="shared" si="1"/>
        <v>20</v>
      </c>
      <c r="X23" s="6">
        <f t="shared" si="0"/>
        <v>-0.55941158939094915</v>
      </c>
      <c r="Y23">
        <f t="shared" si="0"/>
        <v>-0.29238417492594532</v>
      </c>
      <c r="Z23">
        <f t="shared" si="0"/>
        <v>1.5461168435116881</v>
      </c>
      <c r="AA23">
        <f t="shared" si="0"/>
        <v>0.60812434450388564</v>
      </c>
      <c r="AB23">
        <f t="shared" si="0"/>
        <v>2.3967741576594017</v>
      </c>
      <c r="AC23">
        <f t="shared" si="0"/>
        <v>2.1854575059089245</v>
      </c>
      <c r="AD23">
        <f t="shared" si="0"/>
        <v>1.2196417054391744</v>
      </c>
      <c r="AE23">
        <f t="shared" si="0"/>
        <v>0.2887653941537715</v>
      </c>
      <c r="AF23" s="7">
        <f t="shared" si="0"/>
        <v>-0.50985434813354169</v>
      </c>
      <c r="AH23" t="str">
        <v>Motivate</v>
      </c>
      <c r="AI23" s="6">
        <v>0.12864063831327466</v>
      </c>
      <c r="AJ23">
        <v>0.26410333174081985</v>
      </c>
      <c r="AK23">
        <v>-3.5746822790717225E-2</v>
      </c>
      <c r="AL23">
        <v>-0.19984014647105749</v>
      </c>
      <c r="AM23">
        <v>0.26249269599598785</v>
      </c>
      <c r="AN23">
        <v>-0.81119531698675273</v>
      </c>
      <c r="AO23">
        <v>0.37241914292081485</v>
      </c>
      <c r="AP23">
        <v>-6.9071985828394147E-2</v>
      </c>
      <c r="AQ23" s="7">
        <v>-4.5605721833069705E-2</v>
      </c>
    </row>
    <row r="24" spans="1:43" x14ac:dyDescent="0.35">
      <c r="A24">
        <v>21</v>
      </c>
      <c r="B24" s="6">
        <v>5</v>
      </c>
      <c r="C24">
        <v>9</v>
      </c>
      <c r="D24">
        <v>3</v>
      </c>
      <c r="E24">
        <v>5</v>
      </c>
      <c r="F24">
        <v>6</v>
      </c>
      <c r="G24">
        <v>3</v>
      </c>
      <c r="H24">
        <v>3</v>
      </c>
      <c r="I24">
        <v>6</v>
      </c>
      <c r="J24" s="7">
        <v>8</v>
      </c>
      <c r="L24" t="str">
        <v>Caring</v>
      </c>
      <c r="M24" s="6">
        <v>0.17656698530373396</v>
      </c>
      <c r="N24">
        <v>-2.5335187238124404E-2</v>
      </c>
      <c r="O24">
        <v>0.7145130584987881</v>
      </c>
      <c r="P24">
        <v>-6.297349905805194E-2</v>
      </c>
      <c r="Q24">
        <v>-0.63254625508721829</v>
      </c>
      <c r="R24">
        <v>2.9625180932756248E-2</v>
      </c>
      <c r="S24">
        <v>0.21612684057601395</v>
      </c>
      <c r="T24">
        <v>-7.2965594974557388E-2</v>
      </c>
      <c r="U24" s="7">
        <v>-2.5699225706734195E-2</v>
      </c>
      <c r="W24">
        <f t="shared" si="1"/>
        <v>21</v>
      </c>
      <c r="X24" s="6">
        <f t="shared" si="0"/>
        <v>1.0201034865364365</v>
      </c>
      <c r="Y24">
        <f t="shared" si="0"/>
        <v>1.4619208746297327</v>
      </c>
      <c r="Z24">
        <f t="shared" si="0"/>
        <v>-0.27284414885500391</v>
      </c>
      <c r="AA24">
        <f t="shared" si="0"/>
        <v>1.5942719301858623</v>
      </c>
      <c r="AB24">
        <f t="shared" si="0"/>
        <v>-0.74082110327654205</v>
      </c>
      <c r="AC24">
        <f t="shared" si="0"/>
        <v>-2.1976327566382228</v>
      </c>
      <c r="AD24">
        <f t="shared" si="0"/>
        <v>-0.71118949050674818</v>
      </c>
      <c r="AE24">
        <f t="shared" si="0"/>
        <v>1.3388213728947576</v>
      </c>
      <c r="AF24" s="7">
        <f t="shared" si="0"/>
        <v>1.1896601456449316</v>
      </c>
      <c r="AH24" t="str">
        <v>Caring</v>
      </c>
      <c r="AI24" s="6">
        <v>7.3398856216674732E-2</v>
      </c>
      <c r="AJ24">
        <v>0.78055330442805992</v>
      </c>
      <c r="AK24">
        <v>-0.53435783550003746</v>
      </c>
      <c r="AL24">
        <v>0.11965431246566359</v>
      </c>
      <c r="AM24">
        <v>-0.20609091097032098</v>
      </c>
      <c r="AN24">
        <v>0.20245890699804878</v>
      </c>
      <c r="AO24">
        <v>1.0571779159214211E-2</v>
      </c>
      <c r="AP24">
        <v>-3.4620840608487087E-2</v>
      </c>
      <c r="AQ24" s="7">
        <v>-2.6837627953117275E-2</v>
      </c>
    </row>
    <row r="25" spans="1:43" x14ac:dyDescent="0.35">
      <c r="A25">
        <v>22</v>
      </c>
      <c r="B25" s="6">
        <v>5</v>
      </c>
      <c r="C25">
        <v>8</v>
      </c>
      <c r="D25">
        <v>5</v>
      </c>
      <c r="E25">
        <v>3</v>
      </c>
      <c r="F25">
        <v>6</v>
      </c>
      <c r="G25">
        <v>4</v>
      </c>
      <c r="H25">
        <v>4</v>
      </c>
      <c r="I25">
        <v>3</v>
      </c>
      <c r="J25" s="7">
        <v>7</v>
      </c>
      <c r="L25" t="str">
        <v>Charisma</v>
      </c>
      <c r="M25" s="6">
        <v>0.48149531050226424</v>
      </c>
      <c r="N25">
        <v>-0.19955381602753772</v>
      </c>
      <c r="O25">
        <v>-0.18029726124365433</v>
      </c>
      <c r="P25">
        <v>0.16443593459440325</v>
      </c>
      <c r="Q25">
        <v>8.9082065868044999E-2</v>
      </c>
      <c r="R25">
        <v>-9.9150811392402727E-2</v>
      </c>
      <c r="S25">
        <v>0.36144073391610609</v>
      </c>
      <c r="T25">
        <v>-0.16784172000009065</v>
      </c>
      <c r="U25" s="7">
        <v>-0.70158215235978083</v>
      </c>
      <c r="W25">
        <f t="shared" si="1"/>
        <v>22</v>
      </c>
      <c r="X25" s="6">
        <f t="shared" si="0"/>
        <v>1.0201034865364365</v>
      </c>
      <c r="Y25">
        <f t="shared" si="0"/>
        <v>-0.29238417492594532</v>
      </c>
      <c r="Z25">
        <f t="shared" si="0"/>
        <v>0.93979651272279086</v>
      </c>
      <c r="AA25">
        <f t="shared" si="0"/>
        <v>-0.378023241178091</v>
      </c>
      <c r="AB25">
        <f t="shared" si="0"/>
        <v>-0.74082110327654205</v>
      </c>
      <c r="AC25">
        <f t="shared" si="0"/>
        <v>-1.467117712880365</v>
      </c>
      <c r="AD25">
        <f t="shared" si="0"/>
        <v>-0.32502325131756366</v>
      </c>
      <c r="AE25">
        <f t="shared" si="0"/>
        <v>-1.8113465633282004</v>
      </c>
      <c r="AF25" s="7">
        <f t="shared" si="0"/>
        <v>-0.50985434813354169</v>
      </c>
      <c r="AH25" t="str">
        <v>Charisma</v>
      </c>
      <c r="AI25" s="6">
        <v>0.84585271438332177</v>
      </c>
      <c r="AJ25">
        <v>-8.4641755061255639E-2</v>
      </c>
      <c r="AK25">
        <v>0.14406857991197497</v>
      </c>
      <c r="AL25">
        <v>-0.10748993122831722</v>
      </c>
      <c r="AM25">
        <v>-0.49309223661076917</v>
      </c>
      <c r="AN25">
        <v>-3.5693792619481315E-2</v>
      </c>
      <c r="AO25">
        <v>-3.1291528515085755E-3</v>
      </c>
      <c r="AP25">
        <v>2.3147263013554704E-2</v>
      </c>
      <c r="AQ25" s="7">
        <v>-9.9764631626386626E-3</v>
      </c>
    </row>
    <row r="26" spans="1:43" x14ac:dyDescent="0.35">
      <c r="A26">
        <v>23</v>
      </c>
      <c r="B26" s="6">
        <v>4</v>
      </c>
      <c r="C26">
        <v>9</v>
      </c>
      <c r="D26">
        <v>4</v>
      </c>
      <c r="E26">
        <v>3</v>
      </c>
      <c r="F26">
        <v>7</v>
      </c>
      <c r="G26">
        <v>7</v>
      </c>
      <c r="H26">
        <v>7</v>
      </c>
      <c r="I26">
        <v>5</v>
      </c>
      <c r="J26" s="7">
        <v>7</v>
      </c>
      <c r="L26" t="str">
        <v>Passion</v>
      </c>
      <c r="M26" s="6">
        <v>0.40531393485510164</v>
      </c>
      <c r="N26">
        <v>-2.9433741083362202E-2</v>
      </c>
      <c r="O26">
        <v>0.10755133207141192</v>
      </c>
      <c r="P26">
        <v>-0.11621471578681246</v>
      </c>
      <c r="Q26">
        <v>0.21498491185542287</v>
      </c>
      <c r="R26">
        <v>0.78277724730724363</v>
      </c>
      <c r="S26">
        <v>-0.2818346059819723</v>
      </c>
      <c r="T26">
        <v>-0.25913253981977979</v>
      </c>
      <c r="U26" s="7">
        <v>6.513041035120247E-2</v>
      </c>
      <c r="W26">
        <f t="shared" si="1"/>
        <v>23</v>
      </c>
      <c r="X26" s="6">
        <f t="shared" si="0"/>
        <v>0.23034594857274363</v>
      </c>
      <c r="Y26">
        <f t="shared" si="0"/>
        <v>1.4619208746297327</v>
      </c>
      <c r="Z26">
        <f t="shared" si="0"/>
        <v>0.33347618193389345</v>
      </c>
      <c r="AA26">
        <f t="shared" si="0"/>
        <v>-0.378023241178091</v>
      </c>
      <c r="AB26">
        <f t="shared" si="0"/>
        <v>0.30504398370210595</v>
      </c>
      <c r="AC26">
        <f t="shared" si="0"/>
        <v>0.72442741839320879</v>
      </c>
      <c r="AD26">
        <f t="shared" si="0"/>
        <v>0.8334754662499898</v>
      </c>
      <c r="AE26">
        <f t="shared" si="0"/>
        <v>0.2887653941537715</v>
      </c>
      <c r="AF26" s="7">
        <f t="shared" si="0"/>
        <v>-0.50985434813354169</v>
      </c>
      <c r="AH26" t="str">
        <v>Passion</v>
      </c>
      <c r="AI26" s="6">
        <v>0.15930097179519281</v>
      </c>
      <c r="AJ26">
        <v>0.1741063197656631</v>
      </c>
      <c r="AK26">
        <v>2.1906222873540195E-2</v>
      </c>
      <c r="AL26">
        <v>-0.25554129050882607</v>
      </c>
      <c r="AM26">
        <v>0.32792553936867136</v>
      </c>
      <c r="AN26">
        <v>-0.14245054981623106</v>
      </c>
      <c r="AO26">
        <v>-0.85304004114800169</v>
      </c>
      <c r="AP26">
        <v>9.0571372392735536E-2</v>
      </c>
      <c r="AQ26" s="7">
        <v>-0.12174215471723744</v>
      </c>
    </row>
    <row r="27" spans="1:43" x14ac:dyDescent="0.35">
      <c r="A27">
        <v>24</v>
      </c>
      <c r="B27" s="6">
        <v>4</v>
      </c>
      <c r="C27">
        <v>8</v>
      </c>
      <c r="D27">
        <v>3</v>
      </c>
      <c r="E27">
        <v>4</v>
      </c>
      <c r="F27">
        <v>6</v>
      </c>
      <c r="G27">
        <v>5</v>
      </c>
      <c r="H27">
        <v>7</v>
      </c>
      <c r="I27">
        <v>4</v>
      </c>
      <c r="J27" s="7">
        <v>8</v>
      </c>
      <c r="L27" t="str">
        <v>Friendly</v>
      </c>
      <c r="M27" s="8">
        <v>0.17762263035252324</v>
      </c>
      <c r="N27" s="9">
        <v>0.61785233937299189</v>
      </c>
      <c r="O27" s="9">
        <v>-0.31904060431681086</v>
      </c>
      <c r="P27" s="9">
        <v>-0.23116985738029355</v>
      </c>
      <c r="Q27" s="9">
        <v>-0.27441303501067515</v>
      </c>
      <c r="R27" s="9">
        <v>-0.19030622555012822</v>
      </c>
      <c r="S27" s="9">
        <v>-4.1652955728074828E-2</v>
      </c>
      <c r="T27" s="9">
        <v>-0.55866843595019577</v>
      </c>
      <c r="U27" s="10">
        <v>7.8217098124916243E-2</v>
      </c>
      <c r="W27">
        <f t="shared" si="1"/>
        <v>24</v>
      </c>
      <c r="X27" s="6">
        <f t="shared" si="0"/>
        <v>0.23034594857274363</v>
      </c>
      <c r="Y27">
        <f t="shared" si="0"/>
        <v>-0.29238417492594532</v>
      </c>
      <c r="Z27">
        <f t="shared" si="0"/>
        <v>-0.27284414885500391</v>
      </c>
      <c r="AA27">
        <f t="shared" si="0"/>
        <v>0.60812434450388564</v>
      </c>
      <c r="AB27">
        <f t="shared" si="0"/>
        <v>-0.74082110327654205</v>
      </c>
      <c r="AC27">
        <f t="shared" si="0"/>
        <v>-0.73660266912250705</v>
      </c>
      <c r="AD27">
        <f t="shared" si="0"/>
        <v>0.8334754662499898</v>
      </c>
      <c r="AE27">
        <f t="shared" si="0"/>
        <v>-0.76129058458721444</v>
      </c>
      <c r="AF27" s="7">
        <f t="shared" si="0"/>
        <v>1.1896601456449316</v>
      </c>
      <c r="AH27" t="str">
        <v>Friendly</v>
      </c>
      <c r="AI27" s="8">
        <v>1.9446119175080736E-2</v>
      </c>
      <c r="AJ27" s="9">
        <v>5.8755035758693376E-2</v>
      </c>
      <c r="AK27" s="9">
        <v>0.185848217053276</v>
      </c>
      <c r="AL27" s="9">
        <v>-0.12321628849090327</v>
      </c>
      <c r="AM27" s="9">
        <v>6.8291203869179237E-2</v>
      </c>
      <c r="AN27" s="9">
        <v>0.19077381312587069</v>
      </c>
      <c r="AO27" s="9">
        <v>6.1007068470663318E-2</v>
      </c>
      <c r="AP27" s="9">
        <v>-0.72947189907644272</v>
      </c>
      <c r="AQ27" s="10">
        <v>-0.60789672679214912</v>
      </c>
    </row>
    <row r="28" spans="1:43" x14ac:dyDescent="0.35">
      <c r="A28">
        <v>25</v>
      </c>
      <c r="B28" s="6">
        <v>2</v>
      </c>
      <c r="C28">
        <v>8</v>
      </c>
      <c r="D28">
        <v>2</v>
      </c>
      <c r="E28">
        <v>5</v>
      </c>
      <c r="F28">
        <v>6</v>
      </c>
      <c r="G28">
        <v>8</v>
      </c>
      <c r="H28">
        <v>4</v>
      </c>
      <c r="I28">
        <v>5</v>
      </c>
      <c r="J28" s="7">
        <v>8</v>
      </c>
      <c r="W28">
        <f t="shared" si="1"/>
        <v>25</v>
      </c>
      <c r="X28" s="6">
        <f t="shared" si="0"/>
        <v>-1.349169127354642</v>
      </c>
      <c r="Y28">
        <f t="shared" si="0"/>
        <v>-0.29238417492594532</v>
      </c>
      <c r="Z28">
        <f t="shared" si="0"/>
        <v>-0.87916447964390132</v>
      </c>
      <c r="AA28">
        <f t="shared" si="0"/>
        <v>1.5942719301858623</v>
      </c>
      <c r="AB28">
        <f t="shared" si="0"/>
        <v>-0.74082110327654205</v>
      </c>
      <c r="AC28">
        <f t="shared" si="0"/>
        <v>1.4549424621510667</v>
      </c>
      <c r="AD28">
        <f t="shared" si="0"/>
        <v>-0.32502325131756366</v>
      </c>
      <c r="AE28">
        <f t="shared" si="0"/>
        <v>0.2887653941537715</v>
      </c>
      <c r="AF28" s="7">
        <f t="shared" si="0"/>
        <v>1.1896601456449316</v>
      </c>
    </row>
    <row r="29" spans="1:43" x14ac:dyDescent="0.35">
      <c r="A29">
        <v>26</v>
      </c>
      <c r="B29" s="6">
        <v>4</v>
      </c>
      <c r="C29">
        <v>8</v>
      </c>
      <c r="D29">
        <v>6</v>
      </c>
      <c r="E29">
        <v>5</v>
      </c>
      <c r="F29">
        <v>8</v>
      </c>
      <c r="G29">
        <v>7</v>
      </c>
      <c r="H29">
        <v>9</v>
      </c>
      <c r="I29">
        <v>6</v>
      </c>
      <c r="J29" s="7">
        <v>7</v>
      </c>
      <c r="L29" s="1" t="s">
        <v>14</v>
      </c>
      <c r="W29">
        <f t="shared" si="1"/>
        <v>26</v>
      </c>
      <c r="X29" s="6">
        <f t="shared" si="0"/>
        <v>0.23034594857274363</v>
      </c>
      <c r="Y29">
        <f t="shared" si="0"/>
        <v>-0.29238417492594532</v>
      </c>
      <c r="Z29">
        <f t="shared" si="0"/>
        <v>1.5461168435116881</v>
      </c>
      <c r="AA29">
        <f t="shared" si="0"/>
        <v>1.5942719301858623</v>
      </c>
      <c r="AB29">
        <f t="shared" si="0"/>
        <v>1.3509090706807538</v>
      </c>
      <c r="AC29">
        <f t="shared" si="0"/>
        <v>0.72442741839320879</v>
      </c>
      <c r="AD29">
        <f t="shared" si="0"/>
        <v>1.6058079446283589</v>
      </c>
      <c r="AE29">
        <f t="shared" si="0"/>
        <v>1.3388213728947576</v>
      </c>
      <c r="AF29" s="7">
        <f t="shared" si="0"/>
        <v>-0.50985434813354169</v>
      </c>
      <c r="AH29" s="1" t="s">
        <v>14</v>
      </c>
    </row>
    <row r="30" spans="1:43" x14ac:dyDescent="0.35">
      <c r="A30">
        <v>27</v>
      </c>
      <c r="B30" s="6">
        <v>2</v>
      </c>
      <c r="C30">
        <v>8</v>
      </c>
      <c r="D30">
        <v>3</v>
      </c>
      <c r="E30">
        <v>3</v>
      </c>
      <c r="F30">
        <v>7</v>
      </c>
      <c r="G30">
        <v>5</v>
      </c>
      <c r="H30">
        <v>5</v>
      </c>
      <c r="I30">
        <v>5</v>
      </c>
      <c r="J30" s="7">
        <v>7</v>
      </c>
      <c r="R30" s="2" t="s">
        <v>15</v>
      </c>
      <c r="S30" s="2" t="s">
        <v>16</v>
      </c>
      <c r="T30" s="2" t="s">
        <v>17</v>
      </c>
      <c r="U30" s="2" t="s">
        <v>18</v>
      </c>
      <c r="W30">
        <f t="shared" si="1"/>
        <v>27</v>
      </c>
      <c r="X30" s="6">
        <f t="shared" si="0"/>
        <v>-1.349169127354642</v>
      </c>
      <c r="Y30">
        <f t="shared" si="0"/>
        <v>-0.29238417492594532</v>
      </c>
      <c r="Z30">
        <f t="shared" si="0"/>
        <v>-0.27284414885500391</v>
      </c>
      <c r="AA30">
        <f t="shared" si="0"/>
        <v>-0.378023241178091</v>
      </c>
      <c r="AB30">
        <f t="shared" si="0"/>
        <v>0.30504398370210595</v>
      </c>
      <c r="AC30">
        <f t="shared" si="0"/>
        <v>-0.73660266912250705</v>
      </c>
      <c r="AD30">
        <f t="shared" si="0"/>
        <v>6.1142987871620834E-2</v>
      </c>
      <c r="AE30">
        <f t="shared" si="0"/>
        <v>0.2887653941537715</v>
      </c>
      <c r="AF30" s="7">
        <f t="shared" si="0"/>
        <v>-0.50985434813354169</v>
      </c>
    </row>
    <row r="31" spans="1:43" x14ac:dyDescent="0.35">
      <c r="A31">
        <v>28</v>
      </c>
      <c r="B31" s="6">
        <v>2</v>
      </c>
      <c r="C31">
        <v>8</v>
      </c>
      <c r="D31">
        <v>1</v>
      </c>
      <c r="E31">
        <v>5</v>
      </c>
      <c r="F31">
        <v>6</v>
      </c>
      <c r="G31">
        <v>8</v>
      </c>
      <c r="H31">
        <v>7</v>
      </c>
      <c r="I31">
        <v>4</v>
      </c>
      <c r="J31" s="7">
        <v>8</v>
      </c>
      <c r="M31" s="2" t="s">
        <v>19</v>
      </c>
      <c r="N31" s="2" t="s">
        <v>20</v>
      </c>
      <c r="O31" s="2" t="s">
        <v>21</v>
      </c>
      <c r="R31" s="12">
        <f>M18</f>
        <v>2.880436906002561</v>
      </c>
      <c r="S31" s="13">
        <f>N18</f>
        <v>1.4386543900717315</v>
      </c>
      <c r="T31" s="13">
        <f>O18</f>
        <v>1.1639296497396601</v>
      </c>
      <c r="U31" s="14">
        <f>P18</f>
        <v>1.0244527111999056</v>
      </c>
      <c r="W31">
        <f t="shared" si="1"/>
        <v>28</v>
      </c>
      <c r="X31" s="6">
        <f t="shared" si="0"/>
        <v>-1.349169127354642</v>
      </c>
      <c r="Y31">
        <f t="shared" si="0"/>
        <v>-0.29238417492594532</v>
      </c>
      <c r="Z31">
        <f t="shared" si="0"/>
        <v>-1.4854848104327987</v>
      </c>
      <c r="AA31">
        <f t="shared" si="0"/>
        <v>1.5942719301858623</v>
      </c>
      <c r="AB31">
        <f t="shared" si="0"/>
        <v>-0.74082110327654205</v>
      </c>
      <c r="AC31">
        <f t="shared" si="0"/>
        <v>1.4549424621510667</v>
      </c>
      <c r="AD31">
        <f t="shared" si="0"/>
        <v>0.8334754662499898</v>
      </c>
      <c r="AE31">
        <f t="shared" si="0"/>
        <v>-0.76129058458721444</v>
      </c>
      <c r="AF31" s="7">
        <f t="shared" si="0"/>
        <v>1.1896601456449316</v>
      </c>
      <c r="AH31" s="2" t="s">
        <v>19</v>
      </c>
      <c r="AI31" s="2" t="s">
        <v>20</v>
      </c>
      <c r="AJ31" s="2" t="s">
        <v>21</v>
      </c>
      <c r="AM31" s="12">
        <f t="shared" ref="AM31:AP40" si="2">AI18</f>
        <v>8.9908023424224108</v>
      </c>
      <c r="AN31" s="13">
        <f t="shared" si="2"/>
        <v>2.1024658129141112</v>
      </c>
      <c r="AO31" s="13">
        <f t="shared" si="2"/>
        <v>1.6266182771350906</v>
      </c>
      <c r="AP31" s="14">
        <f t="shared" si="2"/>
        <v>1.1174232325395501</v>
      </c>
      <c r="AQ31" s="15" t="s">
        <v>5</v>
      </c>
    </row>
    <row r="32" spans="1:43" x14ac:dyDescent="0.35">
      <c r="A32">
        <v>29</v>
      </c>
      <c r="B32" s="6">
        <v>5</v>
      </c>
      <c r="C32">
        <v>8</v>
      </c>
      <c r="D32">
        <v>3</v>
      </c>
      <c r="E32">
        <v>4</v>
      </c>
      <c r="F32">
        <v>7</v>
      </c>
      <c r="G32">
        <v>7</v>
      </c>
      <c r="H32">
        <v>1</v>
      </c>
      <c r="I32">
        <v>5</v>
      </c>
      <c r="J32" s="7">
        <v>7</v>
      </c>
      <c r="M32" s="3">
        <f t="array" ref="M32:M40">TRANSPOSE(M18:U18)</f>
        <v>2.880436906002561</v>
      </c>
      <c r="N32" s="16">
        <f t="shared" ref="N32:N40" si="3">M32/M$41</f>
        <v>0.3200485451113958</v>
      </c>
      <c r="O32" s="17">
        <f>N32</f>
        <v>0.3200485451113958</v>
      </c>
      <c r="Q32" t="str">
        <f t="shared" ref="Q32:Q40" si="4">L4</f>
        <v>Expect</v>
      </c>
      <c r="R32" s="3">
        <f>-M19</f>
        <v>0.1086728206623655</v>
      </c>
      <c r="S32" s="4">
        <f t="shared" ref="S32:U40" si="5">N19</f>
        <v>-0.63924827708711929</v>
      </c>
      <c r="T32" s="4">
        <f t="shared" si="5"/>
        <v>-0.25729558511499806</v>
      </c>
      <c r="U32" s="5">
        <f t="shared" si="5"/>
        <v>-0.11377573138881125</v>
      </c>
      <c r="W32">
        <f t="shared" si="1"/>
        <v>29</v>
      </c>
      <c r="X32" s="6">
        <f t="shared" si="0"/>
        <v>1.0201034865364365</v>
      </c>
      <c r="Y32">
        <f t="shared" si="0"/>
        <v>-0.29238417492594532</v>
      </c>
      <c r="Z32">
        <f t="shared" si="0"/>
        <v>-0.27284414885500391</v>
      </c>
      <c r="AA32">
        <f t="shared" ref="AA32:AF63" si="6">STANDARDIZE(E32,E$126,E$127)</f>
        <v>0.60812434450388564</v>
      </c>
      <c r="AB32">
        <f t="shared" si="6"/>
        <v>0.30504398370210595</v>
      </c>
      <c r="AC32">
        <f t="shared" si="6"/>
        <v>0.72442741839320879</v>
      </c>
      <c r="AD32">
        <f t="shared" si="6"/>
        <v>-1.4835219688851171</v>
      </c>
      <c r="AE32">
        <f t="shared" si="6"/>
        <v>0.2887653941537715</v>
      </c>
      <c r="AF32" s="7">
        <f t="shared" si="6"/>
        <v>-0.50985434813354169</v>
      </c>
      <c r="AH32" s="3">
        <f t="array" ref="AH32:AH40">TRANSPOSE(AI18:AQ18)</f>
        <v>8.9908023424224108</v>
      </c>
      <c r="AI32" s="16">
        <f t="shared" ref="AI32:AI40" si="7">AH32/AI$41</f>
        <v>0.54742723754979961</v>
      </c>
      <c r="AJ32" s="17">
        <f>AI32</f>
        <v>0.54742723754979961</v>
      </c>
      <c r="AL32" t="str">
        <f t="shared" ref="AL32:AL40" si="8">AH4</f>
        <v>Expect</v>
      </c>
      <c r="AM32" s="6">
        <f t="shared" si="2"/>
        <v>-6.3541688004704611E-3</v>
      </c>
      <c r="AN32">
        <f t="shared" si="2"/>
        <v>-0.51157303507039509</v>
      </c>
      <c r="AO32">
        <f t="shared" si="2"/>
        <v>-0.77493354679193738</v>
      </c>
      <c r="AP32" s="7">
        <f t="shared" si="2"/>
        <v>-9.0682157525528995E-2</v>
      </c>
      <c r="AQ32" s="18">
        <f>SUMSQ(AM32:AP32)</f>
        <v>0.87049260130929718</v>
      </c>
    </row>
    <row r="33" spans="1:43" x14ac:dyDescent="0.35">
      <c r="A33">
        <v>30</v>
      </c>
      <c r="B33" s="6">
        <v>2</v>
      </c>
      <c r="C33">
        <v>8</v>
      </c>
      <c r="D33">
        <v>2</v>
      </c>
      <c r="E33">
        <v>4</v>
      </c>
      <c r="F33">
        <v>6</v>
      </c>
      <c r="G33">
        <v>5</v>
      </c>
      <c r="H33">
        <v>5</v>
      </c>
      <c r="I33">
        <v>5</v>
      </c>
      <c r="J33" s="7">
        <v>8</v>
      </c>
      <c r="M33" s="6">
        <v>1.4386543900717315</v>
      </c>
      <c r="N33" s="19">
        <f t="shared" si="3"/>
        <v>0.15985048778574801</v>
      </c>
      <c r="O33" s="20">
        <f>O32+N33</f>
        <v>0.47989903289714381</v>
      </c>
      <c r="Q33" t="str">
        <f t="shared" si="4"/>
        <v>Entertain</v>
      </c>
      <c r="R33" s="6">
        <f>-M20</f>
        <v>-0.41155512846221598</v>
      </c>
      <c r="S33">
        <f t="shared" si="5"/>
        <v>0.25314343490616675</v>
      </c>
      <c r="T33">
        <f t="shared" si="5"/>
        <v>-0.18110413876540446</v>
      </c>
      <c r="U33" s="7">
        <f t="shared" si="5"/>
        <v>0.26161989563166765</v>
      </c>
      <c r="W33">
        <f t="shared" si="1"/>
        <v>30</v>
      </c>
      <c r="X33" s="6">
        <f t="shared" ref="X33:AF64" si="9">STANDARDIZE(B33,B$126,B$127)</f>
        <v>-1.349169127354642</v>
      </c>
      <c r="Y33">
        <f t="shared" si="9"/>
        <v>-0.29238417492594532</v>
      </c>
      <c r="Z33">
        <f t="shared" si="9"/>
        <v>-0.87916447964390132</v>
      </c>
      <c r="AA33">
        <f t="shared" si="6"/>
        <v>0.60812434450388564</v>
      </c>
      <c r="AB33">
        <f t="shared" si="6"/>
        <v>-0.74082110327654205</v>
      </c>
      <c r="AC33">
        <f t="shared" si="6"/>
        <v>-0.73660266912250705</v>
      </c>
      <c r="AD33">
        <f t="shared" si="6"/>
        <v>6.1142987871620834E-2</v>
      </c>
      <c r="AE33">
        <f t="shared" si="6"/>
        <v>0.2887653941537715</v>
      </c>
      <c r="AF33" s="7">
        <f t="shared" si="6"/>
        <v>1.1896601456449316</v>
      </c>
      <c r="AH33" s="6">
        <v>2.1024658129141112</v>
      </c>
      <c r="AI33" s="19">
        <f t="shared" si="7"/>
        <v>0.12801383104328859</v>
      </c>
      <c r="AJ33" s="20">
        <f>AJ32+AI33</f>
        <v>0.67544106859308817</v>
      </c>
      <c r="AL33" t="str">
        <f t="shared" si="8"/>
        <v>Entertain</v>
      </c>
      <c r="AM33" s="6">
        <f t="shared" si="2"/>
        <v>9.4859006302239632E-2</v>
      </c>
      <c r="AN33">
        <f t="shared" si="2"/>
        <v>6.068669810875444E-2</v>
      </c>
      <c r="AO33">
        <f t="shared" si="2"/>
        <v>7.0466133477975965E-2</v>
      </c>
      <c r="AP33" s="7">
        <f t="shared" si="2"/>
        <v>3.8685998576165739E-2</v>
      </c>
      <c r="AQ33" s="18">
        <f t="shared" ref="AQ33:AQ40" si="10">SUMSQ(AM33:AP33)</f>
        <v>1.9143188857162461E-2</v>
      </c>
    </row>
    <row r="34" spans="1:43" x14ac:dyDescent="0.35">
      <c r="A34">
        <v>31</v>
      </c>
      <c r="B34" s="6">
        <v>6</v>
      </c>
      <c r="C34">
        <v>8</v>
      </c>
      <c r="D34">
        <v>3</v>
      </c>
      <c r="E34">
        <v>1</v>
      </c>
      <c r="F34">
        <v>6</v>
      </c>
      <c r="G34">
        <v>8</v>
      </c>
      <c r="H34">
        <v>4</v>
      </c>
      <c r="I34">
        <v>4</v>
      </c>
      <c r="J34" s="7">
        <v>6</v>
      </c>
      <c r="M34" s="6">
        <v>1.1639296497396601</v>
      </c>
      <c r="N34" s="19">
        <f t="shared" si="3"/>
        <v>0.12932551663774006</v>
      </c>
      <c r="O34" s="20">
        <f t="shared" ref="O34:O40" si="11">O33+N34</f>
        <v>0.60922454953488381</v>
      </c>
      <c r="Q34" t="str">
        <f t="shared" si="4"/>
        <v>Comm</v>
      </c>
      <c r="R34" s="6">
        <f t="shared" ref="R34:R40" si="12">-M21</f>
        <v>-0.44432039453439681</v>
      </c>
      <c r="S34">
        <f t="shared" si="5"/>
        <v>-0.29067886859957021</v>
      </c>
      <c r="T34">
        <f t="shared" si="5"/>
        <v>-0.18728039014127459</v>
      </c>
      <c r="U34" s="7">
        <f t="shared" si="5"/>
        <v>0.30220259515464726</v>
      </c>
      <c r="W34">
        <f t="shared" si="1"/>
        <v>31</v>
      </c>
      <c r="X34" s="6">
        <f t="shared" si="9"/>
        <v>1.8098610245001292</v>
      </c>
      <c r="Y34">
        <f t="shared" si="9"/>
        <v>-0.29238417492594532</v>
      </c>
      <c r="Z34">
        <f t="shared" si="9"/>
        <v>-0.27284414885500391</v>
      </c>
      <c r="AA34">
        <f t="shared" si="6"/>
        <v>-2.3503184125420442</v>
      </c>
      <c r="AB34">
        <f t="shared" si="6"/>
        <v>-0.74082110327654205</v>
      </c>
      <c r="AC34">
        <f t="shared" si="6"/>
        <v>1.4549424621510667</v>
      </c>
      <c r="AD34">
        <f t="shared" si="6"/>
        <v>-0.32502325131756366</v>
      </c>
      <c r="AE34">
        <f t="shared" si="6"/>
        <v>-0.76129058458721444</v>
      </c>
      <c r="AF34" s="7">
        <f t="shared" si="6"/>
        <v>-2.2093688419120152</v>
      </c>
      <c r="AH34" s="6">
        <v>1.6266182771350906</v>
      </c>
      <c r="AI34" s="19">
        <f t="shared" si="7"/>
        <v>9.9040676914732367E-2</v>
      </c>
      <c r="AJ34" s="20">
        <f t="shared" ref="AJ34:AJ40" si="13">AJ33+AI34</f>
        <v>0.77448174550782056</v>
      </c>
      <c r="AL34" t="str">
        <f t="shared" si="8"/>
        <v>Comm</v>
      </c>
      <c r="AM34" s="6">
        <f t="shared" si="2"/>
        <v>0.46812813243689494</v>
      </c>
      <c r="AN34">
        <f t="shared" si="2"/>
        <v>-0.12045206074686053</v>
      </c>
      <c r="AO34">
        <f t="shared" si="2"/>
        <v>-0.17853553280439474</v>
      </c>
      <c r="AP34" s="7">
        <f t="shared" si="2"/>
        <v>0.47026786550930072</v>
      </c>
      <c r="AQ34" s="18">
        <f t="shared" si="10"/>
        <v>0.48667944912144323</v>
      </c>
    </row>
    <row r="35" spans="1:43" x14ac:dyDescent="0.35">
      <c r="A35">
        <v>32</v>
      </c>
      <c r="B35" s="6">
        <v>2</v>
      </c>
      <c r="C35">
        <v>8</v>
      </c>
      <c r="D35">
        <v>1</v>
      </c>
      <c r="E35">
        <v>3</v>
      </c>
      <c r="F35">
        <v>7</v>
      </c>
      <c r="G35">
        <v>7</v>
      </c>
      <c r="H35">
        <v>4</v>
      </c>
      <c r="I35">
        <v>6</v>
      </c>
      <c r="J35" s="7">
        <v>7</v>
      </c>
      <c r="M35" s="6">
        <v>1.0244527111999056</v>
      </c>
      <c r="N35" s="19">
        <f t="shared" si="3"/>
        <v>0.11382807902221177</v>
      </c>
      <c r="O35" s="20">
        <f t="shared" si="11"/>
        <v>0.72305262855709562</v>
      </c>
      <c r="Q35" t="str">
        <f t="shared" si="4"/>
        <v>Expert</v>
      </c>
      <c r="R35" s="6">
        <f t="shared" si="12"/>
        <v>-0.21563850036801091</v>
      </c>
      <c r="S35">
        <f t="shared" si="5"/>
        <v>-0.13550085611867582</v>
      </c>
      <c r="T35">
        <f t="shared" si="5"/>
        <v>-0.18288111465037812</v>
      </c>
      <c r="U35" s="7">
        <f t="shared" si="5"/>
        <v>-0.83964140382962682</v>
      </c>
      <c r="W35">
        <f t="shared" si="1"/>
        <v>32</v>
      </c>
      <c r="X35" s="6">
        <f t="shared" si="9"/>
        <v>-1.349169127354642</v>
      </c>
      <c r="Y35">
        <f t="shared" si="9"/>
        <v>-0.29238417492594532</v>
      </c>
      <c r="Z35">
        <f t="shared" si="9"/>
        <v>-1.4854848104327987</v>
      </c>
      <c r="AA35">
        <f t="shared" si="6"/>
        <v>-0.378023241178091</v>
      </c>
      <c r="AB35">
        <f t="shared" si="6"/>
        <v>0.30504398370210595</v>
      </c>
      <c r="AC35">
        <f t="shared" si="6"/>
        <v>0.72442741839320879</v>
      </c>
      <c r="AD35">
        <f t="shared" si="6"/>
        <v>-0.32502325131756366</v>
      </c>
      <c r="AE35">
        <f t="shared" si="6"/>
        <v>1.3388213728947576</v>
      </c>
      <c r="AF35" s="7">
        <f t="shared" si="6"/>
        <v>-0.50985434813354169</v>
      </c>
      <c r="AH35" s="6">
        <v>1.1174232325395501</v>
      </c>
      <c r="AI35" s="19">
        <f t="shared" si="7"/>
        <v>6.8037077233563059E-2</v>
      </c>
      <c r="AJ35" s="20">
        <f t="shared" si="13"/>
        <v>0.84251882274138357</v>
      </c>
      <c r="AL35" t="str">
        <f t="shared" si="8"/>
        <v>Expert</v>
      </c>
      <c r="AM35" s="6">
        <f t="shared" si="2"/>
        <v>9.3058441682047965E-2</v>
      </c>
      <c r="AN35">
        <f t="shared" si="2"/>
        <v>-1.2571122622605853E-2</v>
      </c>
      <c r="AO35">
        <f t="shared" si="2"/>
        <v>-0.14158480079142685</v>
      </c>
      <c r="AP35" s="7">
        <f t="shared" si="2"/>
        <v>-0.78920044705825143</v>
      </c>
      <c r="AQ35" s="18">
        <f t="shared" si="10"/>
        <v>0.65170150814437566</v>
      </c>
    </row>
    <row r="36" spans="1:43" x14ac:dyDescent="0.35">
      <c r="A36">
        <v>33</v>
      </c>
      <c r="B36" s="6">
        <v>4</v>
      </c>
      <c r="C36">
        <v>8</v>
      </c>
      <c r="D36">
        <v>2</v>
      </c>
      <c r="E36">
        <v>4</v>
      </c>
      <c r="F36">
        <v>6</v>
      </c>
      <c r="G36">
        <v>6</v>
      </c>
      <c r="H36">
        <v>1</v>
      </c>
      <c r="I36">
        <v>4</v>
      </c>
      <c r="J36" s="7">
        <v>6</v>
      </c>
      <c r="M36" s="6">
        <v>0.70520866478282018</v>
      </c>
      <c r="N36" s="19">
        <f t="shared" si="3"/>
        <v>7.8356518309202275E-2</v>
      </c>
      <c r="O36" s="20">
        <f t="shared" si="11"/>
        <v>0.80140914686629794</v>
      </c>
      <c r="Q36" t="str">
        <f t="shared" si="4"/>
        <v>Motivate</v>
      </c>
      <c r="R36" s="6">
        <f t="shared" si="12"/>
        <v>-0.34065994702866415</v>
      </c>
      <c r="S36">
        <f t="shared" si="5"/>
        <v>-3.6795371440608723E-2</v>
      </c>
      <c r="T36">
        <f t="shared" si="5"/>
        <v>0.4196315249891423</v>
      </c>
      <c r="U36" s="7">
        <f t="shared" si="5"/>
        <v>-0.15599941127210165</v>
      </c>
      <c r="W36">
        <f t="shared" si="1"/>
        <v>33</v>
      </c>
      <c r="X36" s="6">
        <f t="shared" si="9"/>
        <v>0.23034594857274363</v>
      </c>
      <c r="Y36">
        <f t="shared" si="9"/>
        <v>-0.29238417492594532</v>
      </c>
      <c r="Z36">
        <f t="shared" si="9"/>
        <v>-0.87916447964390132</v>
      </c>
      <c r="AA36">
        <f t="shared" si="6"/>
        <v>0.60812434450388564</v>
      </c>
      <c r="AB36">
        <f t="shared" si="6"/>
        <v>-0.74082110327654205</v>
      </c>
      <c r="AC36">
        <f t="shared" si="6"/>
        <v>-6.0876253646491192E-3</v>
      </c>
      <c r="AD36">
        <f t="shared" si="6"/>
        <v>-1.4835219688851171</v>
      </c>
      <c r="AE36">
        <f t="shared" si="6"/>
        <v>-0.76129058458721444</v>
      </c>
      <c r="AF36" s="7">
        <f t="shared" si="6"/>
        <v>-2.2093688419120152</v>
      </c>
      <c r="AH36" s="6">
        <v>0.86544475902875939</v>
      </c>
      <c r="AI36" s="19">
        <f t="shared" si="7"/>
        <v>5.2694744656061193E-2</v>
      </c>
      <c r="AJ36" s="20">
        <f t="shared" si="13"/>
        <v>0.89521356739744473</v>
      </c>
      <c r="AL36" t="str">
        <f t="shared" si="8"/>
        <v>Motivate</v>
      </c>
      <c r="AM36" s="6">
        <f t="shared" si="2"/>
        <v>0.12864063831327466</v>
      </c>
      <c r="AN36">
        <f t="shared" si="2"/>
        <v>0.26410333174081985</v>
      </c>
      <c r="AO36">
        <f t="shared" si="2"/>
        <v>-3.5746822790717225E-2</v>
      </c>
      <c r="AP36" s="7">
        <f t="shared" si="2"/>
        <v>-0.19984014647105749</v>
      </c>
      <c r="AQ36" s="18">
        <f t="shared" si="10"/>
        <v>0.12751290314345293</v>
      </c>
    </row>
    <row r="37" spans="1:43" x14ac:dyDescent="0.35">
      <c r="A37">
        <v>34</v>
      </c>
      <c r="B37" s="6">
        <v>3</v>
      </c>
      <c r="C37">
        <v>9</v>
      </c>
      <c r="D37">
        <v>6</v>
      </c>
      <c r="E37">
        <v>3</v>
      </c>
      <c r="F37">
        <v>6</v>
      </c>
      <c r="G37">
        <v>5</v>
      </c>
      <c r="H37">
        <v>9</v>
      </c>
      <c r="I37">
        <v>5</v>
      </c>
      <c r="J37" s="7">
        <v>8</v>
      </c>
      <c r="M37" s="6">
        <v>0.64762340943816477</v>
      </c>
      <c r="N37" s="19">
        <f t="shared" si="3"/>
        <v>7.1958156604240556E-2</v>
      </c>
      <c r="O37" s="20">
        <f t="shared" si="11"/>
        <v>0.87336730347053848</v>
      </c>
      <c r="Q37" t="str">
        <f t="shared" si="4"/>
        <v>Caring</v>
      </c>
      <c r="R37" s="6">
        <f t="shared" si="12"/>
        <v>-0.17656698530373396</v>
      </c>
      <c r="S37">
        <f t="shared" si="5"/>
        <v>-2.5335187238124404E-2</v>
      </c>
      <c r="T37">
        <f t="shared" si="5"/>
        <v>0.7145130584987881</v>
      </c>
      <c r="U37" s="7">
        <f t="shared" si="5"/>
        <v>-6.297349905805194E-2</v>
      </c>
      <c r="W37">
        <f t="shared" si="1"/>
        <v>34</v>
      </c>
      <c r="X37" s="6">
        <f t="shared" si="9"/>
        <v>-0.55941158939094915</v>
      </c>
      <c r="Y37">
        <f t="shared" si="9"/>
        <v>1.4619208746297327</v>
      </c>
      <c r="Z37">
        <f t="shared" si="9"/>
        <v>1.5461168435116881</v>
      </c>
      <c r="AA37">
        <f t="shared" si="6"/>
        <v>-0.378023241178091</v>
      </c>
      <c r="AB37">
        <f t="shared" si="6"/>
        <v>-0.74082110327654205</v>
      </c>
      <c r="AC37">
        <f t="shared" si="6"/>
        <v>-0.73660266912250705</v>
      </c>
      <c r="AD37">
        <f t="shared" si="6"/>
        <v>1.6058079446283589</v>
      </c>
      <c r="AE37">
        <f t="shared" si="6"/>
        <v>0.2887653941537715</v>
      </c>
      <c r="AF37" s="7">
        <f t="shared" si="6"/>
        <v>1.1896601456449316</v>
      </c>
      <c r="AH37" s="6">
        <v>0.65123808599358057</v>
      </c>
      <c r="AI37" s="19">
        <f t="shared" si="7"/>
        <v>3.9652241571426945E-2</v>
      </c>
      <c r="AJ37" s="20">
        <f t="shared" si="13"/>
        <v>0.93486580896887173</v>
      </c>
      <c r="AL37" t="str">
        <f t="shared" si="8"/>
        <v>Caring</v>
      </c>
      <c r="AM37" s="6">
        <f t="shared" si="2"/>
        <v>7.3398856216674732E-2</v>
      </c>
      <c r="AN37">
        <f t="shared" si="2"/>
        <v>0.78055330442805992</v>
      </c>
      <c r="AO37">
        <f t="shared" si="2"/>
        <v>-0.53435783550003746</v>
      </c>
      <c r="AP37" s="7">
        <f t="shared" si="2"/>
        <v>0.11965431246566359</v>
      </c>
      <c r="AQ37" s="18">
        <f t="shared" si="10"/>
        <v>0.91450630399939536</v>
      </c>
    </row>
    <row r="38" spans="1:43" x14ac:dyDescent="0.35">
      <c r="A38">
        <v>35</v>
      </c>
      <c r="B38" s="6">
        <v>2</v>
      </c>
      <c r="C38">
        <v>8</v>
      </c>
      <c r="D38">
        <v>2</v>
      </c>
      <c r="E38">
        <v>3</v>
      </c>
      <c r="F38">
        <v>8</v>
      </c>
      <c r="G38">
        <v>9</v>
      </c>
      <c r="H38">
        <v>3</v>
      </c>
      <c r="I38">
        <v>5</v>
      </c>
      <c r="J38" s="7">
        <v>7</v>
      </c>
      <c r="M38" s="6">
        <v>0.5623932488269725</v>
      </c>
      <c r="N38" s="19">
        <f t="shared" si="3"/>
        <v>6.2488138758552525E-2</v>
      </c>
      <c r="O38" s="20">
        <f t="shared" si="11"/>
        <v>0.93585544222909101</v>
      </c>
      <c r="Q38" t="str">
        <f t="shared" si="4"/>
        <v>Charisma</v>
      </c>
      <c r="R38" s="6">
        <f t="shared" si="12"/>
        <v>-0.48149531050226424</v>
      </c>
      <c r="S38">
        <f t="shared" si="5"/>
        <v>-0.19955381602753772</v>
      </c>
      <c r="T38">
        <f t="shared" si="5"/>
        <v>-0.18029726124365433</v>
      </c>
      <c r="U38" s="7">
        <f t="shared" si="5"/>
        <v>0.16443593459440325</v>
      </c>
      <c r="W38">
        <f t="shared" si="1"/>
        <v>35</v>
      </c>
      <c r="X38" s="6">
        <f t="shared" si="9"/>
        <v>-1.349169127354642</v>
      </c>
      <c r="Y38">
        <f t="shared" si="9"/>
        <v>-0.29238417492594532</v>
      </c>
      <c r="Z38">
        <f t="shared" si="9"/>
        <v>-0.87916447964390132</v>
      </c>
      <c r="AA38">
        <f t="shared" si="6"/>
        <v>-0.378023241178091</v>
      </c>
      <c r="AB38">
        <f t="shared" si="6"/>
        <v>1.3509090706807538</v>
      </c>
      <c r="AC38">
        <f t="shared" si="6"/>
        <v>2.1854575059089245</v>
      </c>
      <c r="AD38">
        <f t="shared" si="6"/>
        <v>-0.71118949050674818</v>
      </c>
      <c r="AE38">
        <f t="shared" si="6"/>
        <v>0.2887653941537715</v>
      </c>
      <c r="AF38" s="7">
        <f t="shared" si="6"/>
        <v>-0.50985434813354169</v>
      </c>
      <c r="AH38" s="6">
        <v>0.59117324707271068</v>
      </c>
      <c r="AI38" s="19">
        <f t="shared" si="7"/>
        <v>3.5995045295497442E-2</v>
      </c>
      <c r="AJ38" s="20">
        <f t="shared" si="13"/>
        <v>0.97086085426436919</v>
      </c>
      <c r="AL38" t="str">
        <f t="shared" si="8"/>
        <v>Charisma</v>
      </c>
      <c r="AM38" s="6">
        <f t="shared" si="2"/>
        <v>0.84585271438332177</v>
      </c>
      <c r="AN38">
        <f t="shared" si="2"/>
        <v>-8.4641755061255639E-2</v>
      </c>
      <c r="AO38">
        <f t="shared" si="2"/>
        <v>0.14406857991197497</v>
      </c>
      <c r="AP38" s="7">
        <f t="shared" si="2"/>
        <v>-0.10748993122831722</v>
      </c>
      <c r="AQ38" s="18">
        <f t="shared" si="10"/>
        <v>0.75494088216280453</v>
      </c>
    </row>
    <row r="39" spans="1:43" x14ac:dyDescent="0.35">
      <c r="A39">
        <v>36</v>
      </c>
      <c r="B39" s="6">
        <v>2</v>
      </c>
      <c r="C39">
        <v>8</v>
      </c>
      <c r="D39">
        <v>2</v>
      </c>
      <c r="E39">
        <v>3</v>
      </c>
      <c r="F39">
        <v>6</v>
      </c>
      <c r="G39">
        <v>5</v>
      </c>
      <c r="H39">
        <v>3</v>
      </c>
      <c r="I39">
        <v>5</v>
      </c>
      <c r="J39" s="7">
        <v>7</v>
      </c>
      <c r="M39" s="6">
        <v>0.34524839907614779</v>
      </c>
      <c r="N39" s="19">
        <f t="shared" si="3"/>
        <v>3.8360933230683104E-2</v>
      </c>
      <c r="O39" s="20">
        <f t="shared" si="11"/>
        <v>0.97421637545977413</v>
      </c>
      <c r="Q39" t="str">
        <f t="shared" si="4"/>
        <v>Passion</v>
      </c>
      <c r="R39" s="6">
        <f t="shared" si="12"/>
        <v>-0.40531393485510164</v>
      </c>
      <c r="S39">
        <f t="shared" si="5"/>
        <v>-2.9433741083362202E-2</v>
      </c>
      <c r="T39">
        <f t="shared" si="5"/>
        <v>0.10755133207141192</v>
      </c>
      <c r="U39" s="7">
        <f t="shared" si="5"/>
        <v>-0.11621471578681246</v>
      </c>
      <c r="W39">
        <f t="shared" si="1"/>
        <v>36</v>
      </c>
      <c r="X39" s="6">
        <f t="shared" si="9"/>
        <v>-1.349169127354642</v>
      </c>
      <c r="Y39">
        <f t="shared" si="9"/>
        <v>-0.29238417492594532</v>
      </c>
      <c r="Z39">
        <f t="shared" si="9"/>
        <v>-0.87916447964390132</v>
      </c>
      <c r="AA39">
        <f t="shared" si="6"/>
        <v>-0.378023241178091</v>
      </c>
      <c r="AB39">
        <f t="shared" si="6"/>
        <v>-0.74082110327654205</v>
      </c>
      <c r="AC39">
        <f t="shared" si="6"/>
        <v>-0.73660266912250705</v>
      </c>
      <c r="AD39">
        <f t="shared" si="6"/>
        <v>-0.71118949050674818</v>
      </c>
      <c r="AE39">
        <f t="shared" si="6"/>
        <v>0.2887653941537715</v>
      </c>
      <c r="AF39" s="7">
        <f t="shared" si="6"/>
        <v>-0.50985434813354169</v>
      </c>
      <c r="AH39" s="6">
        <v>0.34210715807060033</v>
      </c>
      <c r="AI39" s="19">
        <f t="shared" si="7"/>
        <v>2.0830040452000691E-2</v>
      </c>
      <c r="AJ39" s="20">
        <f t="shared" si="13"/>
        <v>0.99169089471636984</v>
      </c>
      <c r="AL39" t="str">
        <f t="shared" si="8"/>
        <v>Passion</v>
      </c>
      <c r="AM39" s="6">
        <f t="shared" si="2"/>
        <v>0.15930097179519281</v>
      </c>
      <c r="AN39">
        <f t="shared" si="2"/>
        <v>0.1741063197656631</v>
      </c>
      <c r="AO39">
        <f t="shared" si="2"/>
        <v>2.1906222873540195E-2</v>
      </c>
      <c r="AP39" s="7">
        <f t="shared" si="2"/>
        <v>-0.25554129050882607</v>
      </c>
      <c r="AQ39" s="18">
        <f t="shared" si="10"/>
        <v>0.1214710439527376</v>
      </c>
    </row>
    <row r="40" spans="1:43" x14ac:dyDescent="0.35">
      <c r="A40">
        <v>37</v>
      </c>
      <c r="B40" s="6">
        <v>2</v>
      </c>
      <c r="C40">
        <v>8</v>
      </c>
      <c r="D40">
        <v>4</v>
      </c>
      <c r="E40">
        <v>2</v>
      </c>
      <c r="F40">
        <v>7</v>
      </c>
      <c r="G40">
        <v>7</v>
      </c>
      <c r="H40">
        <v>5</v>
      </c>
      <c r="I40">
        <v>5</v>
      </c>
      <c r="J40" s="7">
        <v>7</v>
      </c>
      <c r="M40" s="8">
        <v>0.23205262086203426</v>
      </c>
      <c r="N40" s="21">
        <f t="shared" si="3"/>
        <v>2.5783624540226039E-2</v>
      </c>
      <c r="O40" s="22">
        <f t="shared" si="11"/>
        <v>1.0000000000000002</v>
      </c>
      <c r="Q40" t="str">
        <f t="shared" si="4"/>
        <v>Friendly</v>
      </c>
      <c r="R40" s="8">
        <f t="shared" si="12"/>
        <v>-0.17762263035252324</v>
      </c>
      <c r="S40" s="9">
        <f t="shared" si="5"/>
        <v>0.61785233937299189</v>
      </c>
      <c r="T40" s="9">
        <f t="shared" si="5"/>
        <v>-0.31904060431681086</v>
      </c>
      <c r="U40" s="10">
        <f t="shared" si="5"/>
        <v>-0.23116985738029355</v>
      </c>
      <c r="W40">
        <f t="shared" si="1"/>
        <v>37</v>
      </c>
      <c r="X40" s="6">
        <f t="shared" si="9"/>
        <v>-1.349169127354642</v>
      </c>
      <c r="Y40">
        <f t="shared" si="9"/>
        <v>-0.29238417492594532</v>
      </c>
      <c r="Z40">
        <f t="shared" si="9"/>
        <v>0.33347618193389345</v>
      </c>
      <c r="AA40">
        <f t="shared" si="6"/>
        <v>-1.3641708268600676</v>
      </c>
      <c r="AB40">
        <f t="shared" si="6"/>
        <v>0.30504398370210595</v>
      </c>
      <c r="AC40">
        <f t="shared" si="6"/>
        <v>0.72442741839320879</v>
      </c>
      <c r="AD40">
        <f t="shared" si="6"/>
        <v>6.1142987871620834E-2</v>
      </c>
      <c r="AE40">
        <f t="shared" si="6"/>
        <v>0.2887653941537715</v>
      </c>
      <c r="AF40" s="7">
        <f t="shared" si="6"/>
        <v>-0.50985434813354169</v>
      </c>
      <c r="AH40" s="8">
        <v>0.13646658062150119</v>
      </c>
      <c r="AI40" s="21">
        <f t="shared" si="7"/>
        <v>8.309105283630042E-3</v>
      </c>
      <c r="AJ40" s="22">
        <f t="shared" si="13"/>
        <v>0.99999999999999989</v>
      </c>
      <c r="AL40" t="str">
        <f t="shared" si="8"/>
        <v>Friendly</v>
      </c>
      <c r="AM40" s="8">
        <f t="shared" si="2"/>
        <v>1.9446119175080736E-2</v>
      </c>
      <c r="AN40" s="9">
        <f t="shared" si="2"/>
        <v>5.8755035758693376E-2</v>
      </c>
      <c r="AO40" s="9">
        <f t="shared" si="2"/>
        <v>0.185848217053276</v>
      </c>
      <c r="AP40" s="10">
        <f t="shared" si="2"/>
        <v>-0.12321628849090327</v>
      </c>
      <c r="AQ40" s="23">
        <f t="shared" si="10"/>
        <v>5.3552119309331875E-2</v>
      </c>
    </row>
    <row r="41" spans="1:43" x14ac:dyDescent="0.35">
      <c r="A41">
        <v>38</v>
      </c>
      <c r="B41" s="6">
        <v>5</v>
      </c>
      <c r="C41">
        <v>8</v>
      </c>
      <c r="D41">
        <v>5</v>
      </c>
      <c r="E41">
        <v>4</v>
      </c>
      <c r="F41">
        <v>7</v>
      </c>
      <c r="G41">
        <v>7</v>
      </c>
      <c r="H41">
        <v>7</v>
      </c>
      <c r="I41">
        <v>4</v>
      </c>
      <c r="J41" s="7">
        <v>7</v>
      </c>
      <c r="M41">
        <f>SUM(M32:M40)</f>
        <v>8.9999999999999964</v>
      </c>
      <c r="W41">
        <f t="shared" si="1"/>
        <v>38</v>
      </c>
      <c r="X41" s="6">
        <f t="shared" si="9"/>
        <v>1.0201034865364365</v>
      </c>
      <c r="Y41">
        <f t="shared" si="9"/>
        <v>-0.29238417492594532</v>
      </c>
      <c r="Z41">
        <f t="shared" si="9"/>
        <v>0.93979651272279086</v>
      </c>
      <c r="AA41">
        <f t="shared" si="6"/>
        <v>0.60812434450388564</v>
      </c>
      <c r="AB41">
        <f t="shared" si="6"/>
        <v>0.30504398370210595</v>
      </c>
      <c r="AC41">
        <f t="shared" si="6"/>
        <v>0.72442741839320879</v>
      </c>
      <c r="AD41">
        <f t="shared" si="6"/>
        <v>0.8334754662499898</v>
      </c>
      <c r="AE41">
        <f t="shared" si="6"/>
        <v>-0.76129058458721444</v>
      </c>
      <c r="AF41" s="7">
        <f t="shared" si="6"/>
        <v>-0.50985434813354169</v>
      </c>
      <c r="AI41">
        <f>SUM(AH32:AH40)</f>
        <v>16.423739495798316</v>
      </c>
    </row>
    <row r="42" spans="1:43" x14ac:dyDescent="0.35">
      <c r="A42">
        <v>39</v>
      </c>
      <c r="B42" s="6">
        <v>1</v>
      </c>
      <c r="C42">
        <v>8</v>
      </c>
      <c r="D42">
        <v>3</v>
      </c>
      <c r="E42">
        <v>2</v>
      </c>
      <c r="F42">
        <v>7</v>
      </c>
      <c r="G42">
        <v>8</v>
      </c>
      <c r="H42">
        <v>4</v>
      </c>
      <c r="I42">
        <v>5</v>
      </c>
      <c r="J42" s="7">
        <v>8</v>
      </c>
      <c r="W42">
        <f t="shared" si="1"/>
        <v>39</v>
      </c>
      <c r="X42" s="6">
        <f t="shared" si="9"/>
        <v>-2.1389266653183348</v>
      </c>
      <c r="Y42">
        <f t="shared" si="9"/>
        <v>-0.29238417492594532</v>
      </c>
      <c r="Z42">
        <f t="shared" si="9"/>
        <v>-0.27284414885500391</v>
      </c>
      <c r="AA42">
        <f t="shared" si="6"/>
        <v>-1.3641708268600676</v>
      </c>
      <c r="AB42">
        <f t="shared" si="6"/>
        <v>0.30504398370210595</v>
      </c>
      <c r="AC42">
        <f t="shared" si="6"/>
        <v>1.4549424621510667</v>
      </c>
      <c r="AD42">
        <f t="shared" si="6"/>
        <v>-0.32502325131756366</v>
      </c>
      <c r="AE42">
        <f t="shared" si="6"/>
        <v>0.2887653941537715</v>
      </c>
      <c r="AF42" s="7">
        <f t="shared" si="6"/>
        <v>1.1896601456449316</v>
      </c>
    </row>
    <row r="43" spans="1:43" x14ac:dyDescent="0.35">
      <c r="A43">
        <v>40</v>
      </c>
      <c r="B43" s="6">
        <v>6</v>
      </c>
      <c r="C43">
        <v>8</v>
      </c>
      <c r="D43">
        <v>3</v>
      </c>
      <c r="E43">
        <v>3</v>
      </c>
      <c r="F43">
        <v>4</v>
      </c>
      <c r="G43">
        <v>6</v>
      </c>
      <c r="H43">
        <v>5</v>
      </c>
      <c r="I43">
        <v>5</v>
      </c>
      <c r="J43" s="7">
        <v>7</v>
      </c>
      <c r="W43">
        <f t="shared" si="1"/>
        <v>40</v>
      </c>
      <c r="X43" s="6">
        <f t="shared" si="9"/>
        <v>1.8098610245001292</v>
      </c>
      <c r="Y43">
        <f t="shared" si="9"/>
        <v>-0.29238417492594532</v>
      </c>
      <c r="Z43">
        <f t="shared" si="9"/>
        <v>-0.27284414885500391</v>
      </c>
      <c r="AA43">
        <f t="shared" si="6"/>
        <v>-0.378023241178091</v>
      </c>
      <c r="AB43">
        <f t="shared" si="6"/>
        <v>-2.8325512772338381</v>
      </c>
      <c r="AC43">
        <f t="shared" si="6"/>
        <v>-6.0876253646491192E-3</v>
      </c>
      <c r="AD43">
        <f t="shared" si="6"/>
        <v>6.1142987871620834E-2</v>
      </c>
      <c r="AE43">
        <f t="shared" si="6"/>
        <v>0.2887653941537715</v>
      </c>
      <c r="AF43" s="7">
        <f t="shared" si="6"/>
        <v>-0.50985434813354169</v>
      </c>
    </row>
    <row r="44" spans="1:43" x14ac:dyDescent="0.35">
      <c r="A44">
        <v>41</v>
      </c>
      <c r="B44" s="6">
        <v>4</v>
      </c>
      <c r="C44">
        <v>8</v>
      </c>
      <c r="D44">
        <v>3</v>
      </c>
      <c r="E44">
        <v>3</v>
      </c>
      <c r="F44">
        <v>9</v>
      </c>
      <c r="G44">
        <v>6</v>
      </c>
      <c r="H44">
        <v>4</v>
      </c>
      <c r="I44">
        <v>4</v>
      </c>
      <c r="J44" s="7">
        <v>7</v>
      </c>
      <c r="W44">
        <f t="shared" si="1"/>
        <v>41</v>
      </c>
      <c r="X44" s="6">
        <f t="shared" si="9"/>
        <v>0.23034594857274363</v>
      </c>
      <c r="Y44">
        <f t="shared" si="9"/>
        <v>-0.29238417492594532</v>
      </c>
      <c r="Z44">
        <f t="shared" si="9"/>
        <v>-0.27284414885500391</v>
      </c>
      <c r="AA44">
        <f t="shared" si="6"/>
        <v>-0.378023241178091</v>
      </c>
      <c r="AB44">
        <f t="shared" si="6"/>
        <v>2.3967741576594017</v>
      </c>
      <c r="AC44">
        <f t="shared" si="6"/>
        <v>-6.0876253646491192E-3</v>
      </c>
      <c r="AD44">
        <f t="shared" si="6"/>
        <v>-0.32502325131756366</v>
      </c>
      <c r="AE44">
        <f t="shared" si="6"/>
        <v>-0.76129058458721444</v>
      </c>
      <c r="AF44" s="7">
        <f t="shared" si="6"/>
        <v>-0.50985434813354169</v>
      </c>
    </row>
    <row r="45" spans="1:43" x14ac:dyDescent="0.35">
      <c r="A45">
        <v>42</v>
      </c>
      <c r="B45" s="6">
        <v>4</v>
      </c>
      <c r="C45">
        <v>8</v>
      </c>
      <c r="D45">
        <v>2</v>
      </c>
      <c r="E45">
        <v>3</v>
      </c>
      <c r="F45">
        <v>8</v>
      </c>
      <c r="G45">
        <v>5</v>
      </c>
      <c r="H45">
        <v>5</v>
      </c>
      <c r="I45">
        <v>5</v>
      </c>
      <c r="J45" s="7">
        <v>7</v>
      </c>
      <c r="W45">
        <f t="shared" si="1"/>
        <v>42</v>
      </c>
      <c r="X45" s="6">
        <f t="shared" si="9"/>
        <v>0.23034594857274363</v>
      </c>
      <c r="Y45">
        <f t="shared" si="9"/>
        <v>-0.29238417492594532</v>
      </c>
      <c r="Z45">
        <f t="shared" si="9"/>
        <v>-0.87916447964390132</v>
      </c>
      <c r="AA45">
        <f t="shared" si="6"/>
        <v>-0.378023241178091</v>
      </c>
      <c r="AB45">
        <f t="shared" si="6"/>
        <v>1.3509090706807538</v>
      </c>
      <c r="AC45">
        <f t="shared" si="6"/>
        <v>-0.73660266912250705</v>
      </c>
      <c r="AD45">
        <f t="shared" si="6"/>
        <v>6.1142987871620834E-2</v>
      </c>
      <c r="AE45">
        <f t="shared" si="6"/>
        <v>0.2887653941537715</v>
      </c>
      <c r="AF45" s="7">
        <f t="shared" si="6"/>
        <v>-0.50985434813354169</v>
      </c>
    </row>
    <row r="46" spans="1:43" x14ac:dyDescent="0.35">
      <c r="A46">
        <v>43</v>
      </c>
      <c r="B46" s="6">
        <v>3</v>
      </c>
      <c r="C46">
        <v>9</v>
      </c>
      <c r="D46">
        <v>7</v>
      </c>
      <c r="E46">
        <v>4</v>
      </c>
      <c r="F46">
        <v>8</v>
      </c>
      <c r="G46">
        <v>6</v>
      </c>
      <c r="H46">
        <v>10</v>
      </c>
      <c r="I46">
        <v>6</v>
      </c>
      <c r="J46" s="7">
        <v>8</v>
      </c>
      <c r="W46">
        <f t="shared" si="1"/>
        <v>43</v>
      </c>
      <c r="X46" s="6">
        <f t="shared" si="9"/>
        <v>-0.55941158939094915</v>
      </c>
      <c r="Y46">
        <f t="shared" si="9"/>
        <v>1.4619208746297327</v>
      </c>
      <c r="Z46">
        <f t="shared" si="9"/>
        <v>2.1524371743005855</v>
      </c>
      <c r="AA46">
        <f t="shared" si="6"/>
        <v>0.60812434450388564</v>
      </c>
      <c r="AB46">
        <f t="shared" si="6"/>
        <v>1.3509090706807538</v>
      </c>
      <c r="AC46">
        <f t="shared" si="6"/>
        <v>-6.0876253646491192E-3</v>
      </c>
      <c r="AD46">
        <f t="shared" si="6"/>
        <v>1.9919741838175433</v>
      </c>
      <c r="AE46">
        <f t="shared" si="6"/>
        <v>1.3388213728947576</v>
      </c>
      <c r="AF46" s="7">
        <f t="shared" si="6"/>
        <v>1.1896601456449316</v>
      </c>
    </row>
    <row r="47" spans="1:43" x14ac:dyDescent="0.35">
      <c r="A47">
        <v>44</v>
      </c>
      <c r="B47" s="6">
        <v>2</v>
      </c>
      <c r="C47">
        <v>9</v>
      </c>
      <c r="D47">
        <v>3</v>
      </c>
      <c r="E47">
        <v>4</v>
      </c>
      <c r="F47">
        <v>8</v>
      </c>
      <c r="G47">
        <v>8</v>
      </c>
      <c r="H47">
        <v>6</v>
      </c>
      <c r="I47">
        <v>7</v>
      </c>
      <c r="J47" s="7">
        <v>8</v>
      </c>
      <c r="W47">
        <f t="shared" si="1"/>
        <v>44</v>
      </c>
      <c r="X47" s="6">
        <f t="shared" si="9"/>
        <v>-1.349169127354642</v>
      </c>
      <c r="Y47">
        <f t="shared" si="9"/>
        <v>1.4619208746297327</v>
      </c>
      <c r="Z47">
        <f t="shared" si="9"/>
        <v>-0.27284414885500391</v>
      </c>
      <c r="AA47">
        <f t="shared" si="6"/>
        <v>0.60812434450388564</v>
      </c>
      <c r="AB47">
        <f t="shared" si="6"/>
        <v>1.3509090706807538</v>
      </c>
      <c r="AC47">
        <f t="shared" si="6"/>
        <v>1.4549424621510667</v>
      </c>
      <c r="AD47">
        <f t="shared" si="6"/>
        <v>0.44730922706080534</v>
      </c>
      <c r="AE47">
        <f t="shared" si="6"/>
        <v>2.3888773516357436</v>
      </c>
      <c r="AF47" s="7">
        <f t="shared" si="6"/>
        <v>1.1896601456449316</v>
      </c>
    </row>
    <row r="48" spans="1:43" x14ac:dyDescent="0.35">
      <c r="A48">
        <v>45</v>
      </c>
      <c r="B48" s="6">
        <v>5</v>
      </c>
      <c r="C48">
        <v>8</v>
      </c>
      <c r="D48">
        <v>1</v>
      </c>
      <c r="E48">
        <v>4</v>
      </c>
      <c r="F48">
        <v>7</v>
      </c>
      <c r="G48">
        <v>7</v>
      </c>
      <c r="H48">
        <v>1</v>
      </c>
      <c r="I48">
        <v>4</v>
      </c>
      <c r="J48" s="7">
        <v>8</v>
      </c>
      <c r="W48">
        <f t="shared" si="1"/>
        <v>45</v>
      </c>
      <c r="X48" s="6">
        <f t="shared" si="9"/>
        <v>1.0201034865364365</v>
      </c>
      <c r="Y48">
        <f t="shared" si="9"/>
        <v>-0.29238417492594532</v>
      </c>
      <c r="Z48">
        <f t="shared" si="9"/>
        <v>-1.4854848104327987</v>
      </c>
      <c r="AA48">
        <f t="shared" si="6"/>
        <v>0.60812434450388564</v>
      </c>
      <c r="AB48">
        <f t="shared" si="6"/>
        <v>0.30504398370210595</v>
      </c>
      <c r="AC48">
        <f t="shared" si="6"/>
        <v>0.72442741839320879</v>
      </c>
      <c r="AD48">
        <f t="shared" si="6"/>
        <v>-1.4835219688851171</v>
      </c>
      <c r="AE48">
        <f t="shared" si="6"/>
        <v>-0.76129058458721444</v>
      </c>
      <c r="AF48" s="7">
        <f t="shared" si="6"/>
        <v>1.1896601456449316</v>
      </c>
    </row>
    <row r="49" spans="1:49" x14ac:dyDescent="0.35">
      <c r="A49">
        <v>46</v>
      </c>
      <c r="B49" s="6">
        <v>5</v>
      </c>
      <c r="C49">
        <v>8</v>
      </c>
      <c r="D49">
        <v>2</v>
      </c>
      <c r="E49">
        <v>3</v>
      </c>
      <c r="F49">
        <v>6</v>
      </c>
      <c r="G49">
        <v>7</v>
      </c>
      <c r="H49">
        <v>4</v>
      </c>
      <c r="I49">
        <v>4</v>
      </c>
      <c r="J49" s="7">
        <v>8</v>
      </c>
      <c r="W49">
        <f t="shared" si="1"/>
        <v>46</v>
      </c>
      <c r="X49" s="6">
        <f t="shared" si="9"/>
        <v>1.0201034865364365</v>
      </c>
      <c r="Y49">
        <f t="shared" si="9"/>
        <v>-0.29238417492594532</v>
      </c>
      <c r="Z49">
        <f t="shared" si="9"/>
        <v>-0.87916447964390132</v>
      </c>
      <c r="AA49">
        <f t="shared" si="6"/>
        <v>-0.378023241178091</v>
      </c>
      <c r="AB49">
        <f t="shared" si="6"/>
        <v>-0.74082110327654205</v>
      </c>
      <c r="AC49">
        <f t="shared" si="6"/>
        <v>0.72442741839320879</v>
      </c>
      <c r="AD49">
        <f t="shared" si="6"/>
        <v>-0.32502325131756366</v>
      </c>
      <c r="AE49">
        <f t="shared" si="6"/>
        <v>-0.76129058458721444</v>
      </c>
      <c r="AF49" s="7">
        <f t="shared" si="6"/>
        <v>1.1896601456449316</v>
      </c>
    </row>
    <row r="50" spans="1:49" x14ac:dyDescent="0.35">
      <c r="A50">
        <v>47</v>
      </c>
      <c r="B50" s="6">
        <v>3</v>
      </c>
      <c r="C50">
        <v>8</v>
      </c>
      <c r="D50">
        <v>1</v>
      </c>
      <c r="E50">
        <v>3</v>
      </c>
      <c r="F50">
        <v>5</v>
      </c>
      <c r="G50">
        <v>5</v>
      </c>
      <c r="H50">
        <v>1</v>
      </c>
      <c r="I50">
        <v>5</v>
      </c>
      <c r="J50" s="7">
        <v>7</v>
      </c>
      <c r="W50">
        <f t="shared" si="1"/>
        <v>47</v>
      </c>
      <c r="X50" s="6">
        <f t="shared" si="9"/>
        <v>-0.55941158939094915</v>
      </c>
      <c r="Y50">
        <f t="shared" si="9"/>
        <v>-0.29238417492594532</v>
      </c>
      <c r="Z50">
        <f t="shared" si="9"/>
        <v>-1.4854848104327987</v>
      </c>
      <c r="AA50">
        <f t="shared" si="6"/>
        <v>-0.378023241178091</v>
      </c>
      <c r="AB50">
        <f t="shared" si="6"/>
        <v>-1.78668619025519</v>
      </c>
      <c r="AC50">
        <f t="shared" si="6"/>
        <v>-0.73660266912250705</v>
      </c>
      <c r="AD50">
        <f t="shared" si="6"/>
        <v>-1.4835219688851171</v>
      </c>
      <c r="AE50">
        <f t="shared" si="6"/>
        <v>0.2887653941537715</v>
      </c>
      <c r="AF50" s="7">
        <f t="shared" si="6"/>
        <v>-0.50985434813354169</v>
      </c>
    </row>
    <row r="51" spans="1:49" x14ac:dyDescent="0.35">
      <c r="A51">
        <v>48</v>
      </c>
      <c r="B51" s="6">
        <v>4</v>
      </c>
      <c r="C51">
        <v>9</v>
      </c>
      <c r="D51">
        <v>6</v>
      </c>
      <c r="E51">
        <v>3</v>
      </c>
      <c r="F51">
        <v>6</v>
      </c>
      <c r="G51">
        <v>4</v>
      </c>
      <c r="H51">
        <v>8</v>
      </c>
      <c r="I51">
        <v>5</v>
      </c>
      <c r="J51" s="7">
        <v>8</v>
      </c>
      <c r="W51">
        <f t="shared" si="1"/>
        <v>48</v>
      </c>
      <c r="X51" s="6">
        <f t="shared" si="9"/>
        <v>0.23034594857274363</v>
      </c>
      <c r="Y51">
        <f t="shared" si="9"/>
        <v>1.4619208746297327</v>
      </c>
      <c r="Z51">
        <f t="shared" si="9"/>
        <v>1.5461168435116881</v>
      </c>
      <c r="AA51">
        <f t="shared" si="6"/>
        <v>-0.378023241178091</v>
      </c>
      <c r="AB51">
        <f t="shared" si="6"/>
        <v>-0.74082110327654205</v>
      </c>
      <c r="AC51">
        <f t="shared" si="6"/>
        <v>-1.467117712880365</v>
      </c>
      <c r="AD51">
        <f t="shared" si="6"/>
        <v>1.2196417054391744</v>
      </c>
      <c r="AE51">
        <f t="shared" si="6"/>
        <v>0.2887653941537715</v>
      </c>
      <c r="AF51" s="7">
        <f t="shared" si="6"/>
        <v>1.1896601456449316</v>
      </c>
    </row>
    <row r="52" spans="1:49" x14ac:dyDescent="0.35">
      <c r="A52">
        <v>49</v>
      </c>
      <c r="B52" s="6">
        <v>3</v>
      </c>
      <c r="C52">
        <v>9</v>
      </c>
      <c r="D52">
        <v>4</v>
      </c>
      <c r="E52">
        <v>2</v>
      </c>
      <c r="F52">
        <v>7</v>
      </c>
      <c r="G52">
        <v>7</v>
      </c>
      <c r="H52">
        <v>2</v>
      </c>
      <c r="I52">
        <v>3</v>
      </c>
      <c r="J52" s="7">
        <v>8</v>
      </c>
      <c r="W52">
        <f t="shared" si="1"/>
        <v>49</v>
      </c>
      <c r="X52" s="6">
        <f t="shared" si="9"/>
        <v>-0.55941158939094915</v>
      </c>
      <c r="Y52">
        <f t="shared" si="9"/>
        <v>1.4619208746297327</v>
      </c>
      <c r="Z52">
        <f t="shared" si="9"/>
        <v>0.33347618193389345</v>
      </c>
      <c r="AA52">
        <f t="shared" si="6"/>
        <v>-1.3641708268600676</v>
      </c>
      <c r="AB52">
        <f t="shared" si="6"/>
        <v>0.30504398370210595</v>
      </c>
      <c r="AC52">
        <f t="shared" si="6"/>
        <v>0.72442741839320879</v>
      </c>
      <c r="AD52">
        <f t="shared" si="6"/>
        <v>-1.0973557296959326</v>
      </c>
      <c r="AE52">
        <f t="shared" si="6"/>
        <v>-1.8113465633282004</v>
      </c>
      <c r="AF52" s="7">
        <f t="shared" si="6"/>
        <v>1.1896601456449316</v>
      </c>
    </row>
    <row r="53" spans="1:49" x14ac:dyDescent="0.35">
      <c r="A53">
        <v>50</v>
      </c>
      <c r="B53" s="6">
        <v>3</v>
      </c>
      <c r="C53">
        <v>8</v>
      </c>
      <c r="D53">
        <v>3</v>
      </c>
      <c r="E53">
        <v>4</v>
      </c>
      <c r="F53">
        <v>7</v>
      </c>
      <c r="G53">
        <v>7</v>
      </c>
      <c r="H53">
        <v>5</v>
      </c>
      <c r="I53">
        <v>4</v>
      </c>
      <c r="J53" s="7">
        <v>8</v>
      </c>
      <c r="W53">
        <f t="shared" si="1"/>
        <v>50</v>
      </c>
      <c r="X53" s="6">
        <f t="shared" si="9"/>
        <v>-0.55941158939094915</v>
      </c>
      <c r="Y53">
        <f t="shared" si="9"/>
        <v>-0.29238417492594532</v>
      </c>
      <c r="Z53">
        <f t="shared" si="9"/>
        <v>-0.27284414885500391</v>
      </c>
      <c r="AA53">
        <f t="shared" si="6"/>
        <v>0.60812434450388564</v>
      </c>
      <c r="AB53">
        <f t="shared" si="6"/>
        <v>0.30504398370210595</v>
      </c>
      <c r="AC53">
        <f t="shared" si="6"/>
        <v>0.72442741839320879</v>
      </c>
      <c r="AD53">
        <f t="shared" si="6"/>
        <v>6.1142987871620834E-2</v>
      </c>
      <c r="AE53">
        <f t="shared" si="6"/>
        <v>-0.76129058458721444</v>
      </c>
      <c r="AF53" s="7">
        <f t="shared" si="6"/>
        <v>1.1896601456449316</v>
      </c>
    </row>
    <row r="54" spans="1:49" x14ac:dyDescent="0.35">
      <c r="A54">
        <v>51</v>
      </c>
      <c r="B54" s="6">
        <v>3</v>
      </c>
      <c r="C54">
        <v>7</v>
      </c>
      <c r="D54">
        <v>1</v>
      </c>
      <c r="E54">
        <v>4</v>
      </c>
      <c r="F54">
        <v>6</v>
      </c>
      <c r="G54">
        <v>4</v>
      </c>
      <c r="H54">
        <v>1</v>
      </c>
      <c r="I54">
        <v>6</v>
      </c>
      <c r="J54" s="7">
        <v>7</v>
      </c>
      <c r="W54">
        <f t="shared" si="1"/>
        <v>51</v>
      </c>
      <c r="X54" s="6">
        <f t="shared" si="9"/>
        <v>-0.55941158939094915</v>
      </c>
      <c r="Y54">
        <f t="shared" si="9"/>
        <v>-2.0466892244816233</v>
      </c>
      <c r="Z54">
        <f t="shared" si="9"/>
        <v>-1.4854848104327987</v>
      </c>
      <c r="AA54">
        <f t="shared" si="6"/>
        <v>0.60812434450388564</v>
      </c>
      <c r="AB54">
        <f t="shared" si="6"/>
        <v>-0.74082110327654205</v>
      </c>
      <c r="AC54">
        <f t="shared" si="6"/>
        <v>-1.467117712880365</v>
      </c>
      <c r="AD54">
        <f t="shared" si="6"/>
        <v>-1.4835219688851171</v>
      </c>
      <c r="AE54">
        <f t="shared" si="6"/>
        <v>1.3388213728947576</v>
      </c>
      <c r="AF54" s="7">
        <f t="shared" si="6"/>
        <v>-0.50985434813354169</v>
      </c>
    </row>
    <row r="55" spans="1:49" x14ac:dyDescent="0.35">
      <c r="A55">
        <v>52</v>
      </c>
      <c r="B55" s="6">
        <v>1</v>
      </c>
      <c r="C55">
        <v>8</v>
      </c>
      <c r="D55">
        <v>3</v>
      </c>
      <c r="E55">
        <v>4</v>
      </c>
      <c r="F55">
        <v>6</v>
      </c>
      <c r="G55">
        <v>3</v>
      </c>
      <c r="H55">
        <v>5</v>
      </c>
      <c r="I55">
        <v>4</v>
      </c>
      <c r="J55" s="7">
        <v>8</v>
      </c>
      <c r="W55">
        <f t="shared" si="1"/>
        <v>52</v>
      </c>
      <c r="X55" s="6">
        <f t="shared" si="9"/>
        <v>-2.1389266653183348</v>
      </c>
      <c r="Y55">
        <f t="shared" si="9"/>
        <v>-0.29238417492594532</v>
      </c>
      <c r="Z55">
        <f t="shared" si="9"/>
        <v>-0.27284414885500391</v>
      </c>
      <c r="AA55">
        <f t="shared" si="6"/>
        <v>0.60812434450388564</v>
      </c>
      <c r="AB55">
        <f t="shared" si="6"/>
        <v>-0.74082110327654205</v>
      </c>
      <c r="AC55">
        <f t="shared" si="6"/>
        <v>-2.1976327566382228</v>
      </c>
      <c r="AD55">
        <f t="shared" si="6"/>
        <v>6.1142987871620834E-2</v>
      </c>
      <c r="AE55">
        <f t="shared" si="6"/>
        <v>-0.76129058458721444</v>
      </c>
      <c r="AF55" s="7">
        <f t="shared" si="6"/>
        <v>1.1896601456449316</v>
      </c>
    </row>
    <row r="56" spans="1:49" x14ac:dyDescent="0.35">
      <c r="A56">
        <v>53</v>
      </c>
      <c r="B56" s="6">
        <v>4</v>
      </c>
      <c r="C56">
        <v>8</v>
      </c>
      <c r="D56">
        <v>6</v>
      </c>
      <c r="E56">
        <v>3</v>
      </c>
      <c r="F56">
        <v>7</v>
      </c>
      <c r="G56">
        <v>7</v>
      </c>
      <c r="H56">
        <v>8</v>
      </c>
      <c r="I56">
        <v>6</v>
      </c>
      <c r="J56" s="7">
        <v>7</v>
      </c>
      <c r="W56">
        <f t="shared" si="1"/>
        <v>53</v>
      </c>
      <c r="X56" s="6">
        <f t="shared" si="9"/>
        <v>0.23034594857274363</v>
      </c>
      <c r="Y56">
        <f t="shared" si="9"/>
        <v>-0.29238417492594532</v>
      </c>
      <c r="Z56">
        <f t="shared" si="9"/>
        <v>1.5461168435116881</v>
      </c>
      <c r="AA56">
        <f t="shared" si="6"/>
        <v>-0.378023241178091</v>
      </c>
      <c r="AB56">
        <f t="shared" si="6"/>
        <v>0.30504398370210595</v>
      </c>
      <c r="AC56">
        <f t="shared" si="6"/>
        <v>0.72442741839320879</v>
      </c>
      <c r="AD56">
        <f t="shared" si="6"/>
        <v>1.2196417054391744</v>
      </c>
      <c r="AE56">
        <f t="shared" si="6"/>
        <v>1.3388213728947576</v>
      </c>
      <c r="AF56" s="7">
        <f t="shared" si="6"/>
        <v>-0.50985434813354169</v>
      </c>
    </row>
    <row r="57" spans="1:49" x14ac:dyDescent="0.35">
      <c r="A57">
        <v>54</v>
      </c>
      <c r="B57" s="6">
        <v>3</v>
      </c>
      <c r="C57">
        <v>8</v>
      </c>
      <c r="D57">
        <v>4</v>
      </c>
      <c r="E57">
        <v>3</v>
      </c>
      <c r="F57">
        <v>5</v>
      </c>
      <c r="G57">
        <v>8</v>
      </c>
      <c r="H57">
        <v>1</v>
      </c>
      <c r="I57">
        <v>3</v>
      </c>
      <c r="J57" s="7">
        <v>7</v>
      </c>
      <c r="W57">
        <f t="shared" si="1"/>
        <v>54</v>
      </c>
      <c r="X57" s="6">
        <f t="shared" si="9"/>
        <v>-0.55941158939094915</v>
      </c>
      <c r="Y57">
        <f t="shared" si="9"/>
        <v>-0.29238417492594532</v>
      </c>
      <c r="Z57">
        <f t="shared" si="9"/>
        <v>0.33347618193389345</v>
      </c>
      <c r="AA57">
        <f t="shared" si="6"/>
        <v>-0.378023241178091</v>
      </c>
      <c r="AB57">
        <f t="shared" si="6"/>
        <v>-1.78668619025519</v>
      </c>
      <c r="AC57">
        <f t="shared" si="6"/>
        <v>1.4549424621510667</v>
      </c>
      <c r="AD57">
        <f t="shared" si="6"/>
        <v>-1.4835219688851171</v>
      </c>
      <c r="AE57">
        <f t="shared" si="6"/>
        <v>-1.8113465633282004</v>
      </c>
      <c r="AF57" s="7">
        <f t="shared" si="6"/>
        <v>-0.50985434813354169</v>
      </c>
    </row>
    <row r="58" spans="1:49" x14ac:dyDescent="0.35">
      <c r="A58">
        <v>55</v>
      </c>
      <c r="B58" s="6">
        <v>2</v>
      </c>
      <c r="C58">
        <v>9</v>
      </c>
      <c r="D58">
        <v>5</v>
      </c>
      <c r="E58">
        <v>2</v>
      </c>
      <c r="F58">
        <v>8</v>
      </c>
      <c r="G58">
        <v>4</v>
      </c>
      <c r="H58">
        <v>5</v>
      </c>
      <c r="I58">
        <v>6</v>
      </c>
      <c r="J58" s="7">
        <v>8</v>
      </c>
      <c r="M58">
        <v>1</v>
      </c>
      <c r="N58">
        <v>2</v>
      </c>
      <c r="O58">
        <v>3</v>
      </c>
      <c r="P58">
        <v>4</v>
      </c>
      <c r="W58">
        <f t="shared" si="1"/>
        <v>55</v>
      </c>
      <c r="X58" s="6">
        <f t="shared" si="9"/>
        <v>-1.349169127354642</v>
      </c>
      <c r="Y58">
        <f t="shared" si="9"/>
        <v>1.4619208746297327</v>
      </c>
      <c r="Z58">
        <f t="shared" si="9"/>
        <v>0.93979651272279086</v>
      </c>
      <c r="AA58">
        <f t="shared" si="6"/>
        <v>-1.3641708268600676</v>
      </c>
      <c r="AB58">
        <f t="shared" si="6"/>
        <v>1.3509090706807538</v>
      </c>
      <c r="AC58">
        <f t="shared" si="6"/>
        <v>-1.467117712880365</v>
      </c>
      <c r="AD58">
        <f t="shared" si="6"/>
        <v>6.1142987871620834E-2</v>
      </c>
      <c r="AE58">
        <f t="shared" si="6"/>
        <v>1.3388213728947576</v>
      </c>
      <c r="AF58" s="7">
        <f t="shared" si="6"/>
        <v>1.1896601456449316</v>
      </c>
    </row>
    <row r="59" spans="1:49" x14ac:dyDescent="0.35">
      <c r="A59">
        <v>56</v>
      </c>
      <c r="B59" s="6">
        <v>4</v>
      </c>
      <c r="C59">
        <v>8</v>
      </c>
      <c r="D59">
        <v>2</v>
      </c>
      <c r="E59">
        <v>3</v>
      </c>
      <c r="F59">
        <v>7</v>
      </c>
      <c r="G59">
        <v>4</v>
      </c>
      <c r="H59">
        <v>4</v>
      </c>
      <c r="I59">
        <v>4</v>
      </c>
      <c r="J59" s="7">
        <v>7</v>
      </c>
      <c r="L59" t="str">
        <f t="array" ref="L59:L67">L4:L12</f>
        <v>Expect</v>
      </c>
      <c r="M59" s="3">
        <f t="shared" ref="M59:P67" si="14">M19</f>
        <v>-0.1086728206623655</v>
      </c>
      <c r="N59" s="4">
        <f t="shared" si="14"/>
        <v>-0.63924827708711929</v>
      </c>
      <c r="O59" s="4">
        <f t="shared" si="14"/>
        <v>-0.25729558511499806</v>
      </c>
      <c r="P59" s="5">
        <f t="shared" si="14"/>
        <v>-0.11377573138881125</v>
      </c>
      <c r="W59">
        <f t="shared" si="1"/>
        <v>56</v>
      </c>
      <c r="X59" s="6">
        <f t="shared" si="9"/>
        <v>0.23034594857274363</v>
      </c>
      <c r="Y59">
        <f t="shared" si="9"/>
        <v>-0.29238417492594532</v>
      </c>
      <c r="Z59">
        <f t="shared" si="9"/>
        <v>-0.87916447964390132</v>
      </c>
      <c r="AA59">
        <f t="shared" si="6"/>
        <v>-0.378023241178091</v>
      </c>
      <c r="AB59">
        <f t="shared" si="6"/>
        <v>0.30504398370210595</v>
      </c>
      <c r="AC59">
        <f t="shared" si="6"/>
        <v>-1.467117712880365</v>
      </c>
      <c r="AD59">
        <f t="shared" si="6"/>
        <v>-0.32502325131756366</v>
      </c>
      <c r="AE59">
        <f t="shared" si="6"/>
        <v>-0.76129058458721444</v>
      </c>
      <c r="AF59" s="7">
        <f t="shared" si="6"/>
        <v>-0.50985434813354169</v>
      </c>
    </row>
    <row r="60" spans="1:49" x14ac:dyDescent="0.35">
      <c r="A60">
        <v>57</v>
      </c>
      <c r="B60" s="6">
        <v>4</v>
      </c>
      <c r="C60">
        <v>9</v>
      </c>
      <c r="D60">
        <v>1</v>
      </c>
      <c r="E60">
        <v>4</v>
      </c>
      <c r="F60">
        <v>7</v>
      </c>
      <c r="G60">
        <v>7</v>
      </c>
      <c r="H60">
        <v>1</v>
      </c>
      <c r="I60">
        <v>4</v>
      </c>
      <c r="J60" s="7">
        <v>8</v>
      </c>
      <c r="L60" t="str">
        <v>Entertain</v>
      </c>
      <c r="M60" s="6">
        <f t="shared" si="14"/>
        <v>0.41155512846221598</v>
      </c>
      <c r="N60">
        <f t="shared" si="14"/>
        <v>0.25314343490616675</v>
      </c>
      <c r="O60">
        <f t="shared" si="14"/>
        <v>-0.18110413876540446</v>
      </c>
      <c r="P60" s="7">
        <f t="shared" si="14"/>
        <v>0.26161989563166765</v>
      </c>
      <c r="W60">
        <f t="shared" si="1"/>
        <v>57</v>
      </c>
      <c r="X60" s="6">
        <f t="shared" si="9"/>
        <v>0.23034594857274363</v>
      </c>
      <c r="Y60">
        <f t="shared" si="9"/>
        <v>1.4619208746297327</v>
      </c>
      <c r="Z60">
        <f t="shared" si="9"/>
        <v>-1.4854848104327987</v>
      </c>
      <c r="AA60">
        <f t="shared" si="6"/>
        <v>0.60812434450388564</v>
      </c>
      <c r="AB60">
        <f t="shared" si="6"/>
        <v>0.30504398370210595</v>
      </c>
      <c r="AC60">
        <f t="shared" si="6"/>
        <v>0.72442741839320879</v>
      </c>
      <c r="AD60">
        <f t="shared" si="6"/>
        <v>-1.4835219688851171</v>
      </c>
      <c r="AE60">
        <f t="shared" si="6"/>
        <v>-0.76129058458721444</v>
      </c>
      <c r="AF60" s="7">
        <f t="shared" si="6"/>
        <v>1.1896601456449316</v>
      </c>
      <c r="AI60" t="s">
        <v>22</v>
      </c>
      <c r="AS60" s="2" t="s">
        <v>23</v>
      </c>
      <c r="AU60" s="2" t="s">
        <v>24</v>
      </c>
      <c r="AW60" s="2" t="s">
        <v>25</v>
      </c>
    </row>
    <row r="61" spans="1:49" x14ac:dyDescent="0.35">
      <c r="A61">
        <v>58</v>
      </c>
      <c r="B61" s="6">
        <v>4</v>
      </c>
      <c r="C61">
        <v>8</v>
      </c>
      <c r="D61">
        <v>3</v>
      </c>
      <c r="E61">
        <v>3</v>
      </c>
      <c r="F61">
        <v>7</v>
      </c>
      <c r="G61">
        <v>6</v>
      </c>
      <c r="H61">
        <v>3</v>
      </c>
      <c r="I61">
        <v>4</v>
      </c>
      <c r="J61" s="7">
        <v>7</v>
      </c>
      <c r="L61" t="str">
        <v>Comm</v>
      </c>
      <c r="M61" s="6">
        <f t="shared" si="14"/>
        <v>0.44432039453439681</v>
      </c>
      <c r="N61">
        <f t="shared" si="14"/>
        <v>-0.29067886859957021</v>
      </c>
      <c r="O61">
        <f t="shared" si="14"/>
        <v>-0.18728039014127459</v>
      </c>
      <c r="P61" s="7">
        <f t="shared" si="14"/>
        <v>0.30220259515464726</v>
      </c>
      <c r="W61">
        <f t="shared" si="1"/>
        <v>58</v>
      </c>
      <c r="X61" s="6">
        <f t="shared" si="9"/>
        <v>0.23034594857274363</v>
      </c>
      <c r="Y61">
        <f t="shared" si="9"/>
        <v>-0.29238417492594532</v>
      </c>
      <c r="Z61">
        <f t="shared" si="9"/>
        <v>-0.27284414885500391</v>
      </c>
      <c r="AA61">
        <f t="shared" si="6"/>
        <v>-0.378023241178091</v>
      </c>
      <c r="AB61">
        <f t="shared" si="6"/>
        <v>0.30504398370210595</v>
      </c>
      <c r="AC61">
        <f t="shared" si="6"/>
        <v>-6.0876253646491192E-3</v>
      </c>
      <c r="AD61">
        <f t="shared" si="6"/>
        <v>-0.71118949050674818</v>
      </c>
      <c r="AE61">
        <f t="shared" si="6"/>
        <v>-0.76129058458721444</v>
      </c>
      <c r="AF61" s="7">
        <f t="shared" si="6"/>
        <v>-0.50985434813354169</v>
      </c>
      <c r="AI61" s="3">
        <f t="array" ref="AI61:AQ69">M19:U27</f>
        <v>-0.1086728206623655</v>
      </c>
      <c r="AJ61" s="4">
        <v>-0.63924827708711929</v>
      </c>
      <c r="AK61" s="4">
        <v>-0.25729558511499806</v>
      </c>
      <c r="AL61" s="4">
        <v>-0.11377573138881125</v>
      </c>
      <c r="AM61" s="4">
        <v>-0.41709284850955952</v>
      </c>
      <c r="AN61" s="4">
        <v>-9.5945441381725116E-2</v>
      </c>
      <c r="AO61" s="4">
        <v>-0.48082963990091376</v>
      </c>
      <c r="AP61" s="4">
        <v>-0.28424031931196581</v>
      </c>
      <c r="AQ61" s="5">
        <v>-7.2417189866390341E-2</v>
      </c>
      <c r="AS61" s="24">
        <f t="array" ref="AS61:AS69">TRANSPOSE(B4:AS69)</f>
        <v>2</v>
      </c>
      <c r="AU61" s="24">
        <f t="array" ref="AU61:AU69">STANDARDIZE(AS61:AS69,TRANSPOSE(B126:J126),TRANSPOSE(B127:J127))</f>
        <v>-1.349169127354642</v>
      </c>
      <c r="AW61" s="24">
        <f t="array" ref="AW61:AW69">MMULT(TRANSPOSE(AI61:AQ69),AU61:AU69)</f>
        <v>-0.78250210216205685</v>
      </c>
    </row>
    <row r="62" spans="1:49" x14ac:dyDescent="0.35">
      <c r="A62">
        <v>59</v>
      </c>
      <c r="B62" s="6">
        <v>5</v>
      </c>
      <c r="C62">
        <v>8</v>
      </c>
      <c r="D62">
        <v>3</v>
      </c>
      <c r="E62">
        <v>4</v>
      </c>
      <c r="F62">
        <v>8</v>
      </c>
      <c r="G62">
        <v>6</v>
      </c>
      <c r="H62">
        <v>5</v>
      </c>
      <c r="I62">
        <v>5</v>
      </c>
      <c r="J62" s="7">
        <v>7</v>
      </c>
      <c r="L62" t="str">
        <v>Expert</v>
      </c>
      <c r="M62" s="6">
        <f t="shared" si="14"/>
        <v>0.21563850036801091</v>
      </c>
      <c r="N62">
        <f t="shared" si="14"/>
        <v>-0.13550085611867582</v>
      </c>
      <c r="O62">
        <f t="shared" si="14"/>
        <v>-0.18288111465037812</v>
      </c>
      <c r="P62" s="7">
        <f t="shared" si="14"/>
        <v>-0.83964140382962682</v>
      </c>
      <c r="W62">
        <f t="shared" si="1"/>
        <v>59</v>
      </c>
      <c r="X62" s="6">
        <f t="shared" si="9"/>
        <v>1.0201034865364365</v>
      </c>
      <c r="Y62">
        <f t="shared" si="9"/>
        <v>-0.29238417492594532</v>
      </c>
      <c r="Z62">
        <f t="shared" si="9"/>
        <v>-0.27284414885500391</v>
      </c>
      <c r="AA62">
        <f t="shared" si="6"/>
        <v>0.60812434450388564</v>
      </c>
      <c r="AB62">
        <f t="shared" si="6"/>
        <v>1.3509090706807538</v>
      </c>
      <c r="AC62">
        <f t="shared" si="6"/>
        <v>-6.0876253646491192E-3</v>
      </c>
      <c r="AD62">
        <f t="shared" si="6"/>
        <v>6.1142987871620834E-2</v>
      </c>
      <c r="AE62">
        <f t="shared" si="6"/>
        <v>0.2887653941537715</v>
      </c>
      <c r="AF62" s="7">
        <f t="shared" si="6"/>
        <v>-0.50985434813354169</v>
      </c>
      <c r="AI62" s="6">
        <v>0.41155512846221598</v>
      </c>
      <c r="AJ62">
        <v>0.25314343490616675</v>
      </c>
      <c r="AK62">
        <v>-0.18110413876540446</v>
      </c>
      <c r="AL62">
        <v>0.26161989563166765</v>
      </c>
      <c r="AM62">
        <v>-0.33963617020615006</v>
      </c>
      <c r="AN62">
        <v>4.1004830131567269E-5</v>
      </c>
      <c r="AO62">
        <v>-0.43645311461584763</v>
      </c>
      <c r="AP62">
        <v>0.59253174817326049</v>
      </c>
      <c r="AQ62" s="7">
        <v>-9.1428524472633763E-2</v>
      </c>
      <c r="AS62" s="18">
        <v>8</v>
      </c>
      <c r="AU62" s="18">
        <v>-0.29238417492594532</v>
      </c>
      <c r="AW62" s="18">
        <v>1.9675759044750487</v>
      </c>
    </row>
    <row r="63" spans="1:49" x14ac:dyDescent="0.35">
      <c r="A63">
        <v>60</v>
      </c>
      <c r="B63" s="6">
        <v>7</v>
      </c>
      <c r="C63">
        <v>8</v>
      </c>
      <c r="D63">
        <v>4</v>
      </c>
      <c r="E63">
        <v>4</v>
      </c>
      <c r="F63">
        <v>7</v>
      </c>
      <c r="G63">
        <v>7</v>
      </c>
      <c r="H63">
        <v>6</v>
      </c>
      <c r="I63">
        <v>6</v>
      </c>
      <c r="J63" s="7">
        <v>7</v>
      </c>
      <c r="L63" t="str">
        <v>Motivate</v>
      </c>
      <c r="M63" s="6">
        <f t="shared" si="14"/>
        <v>0.34065994702866415</v>
      </c>
      <c r="N63">
        <f t="shared" si="14"/>
        <v>-3.6795371440608723E-2</v>
      </c>
      <c r="O63">
        <f t="shared" si="14"/>
        <v>0.4196315249891423</v>
      </c>
      <c r="P63" s="7">
        <f t="shared" si="14"/>
        <v>-0.15599941127210165</v>
      </c>
      <c r="W63">
        <f t="shared" si="1"/>
        <v>60</v>
      </c>
      <c r="X63" s="6">
        <f t="shared" si="9"/>
        <v>2.5996185624638222</v>
      </c>
      <c r="Y63">
        <f t="shared" si="9"/>
        <v>-0.29238417492594532</v>
      </c>
      <c r="Z63">
        <f t="shared" si="9"/>
        <v>0.33347618193389345</v>
      </c>
      <c r="AA63">
        <f t="shared" si="6"/>
        <v>0.60812434450388564</v>
      </c>
      <c r="AB63">
        <f t="shared" si="6"/>
        <v>0.30504398370210595</v>
      </c>
      <c r="AC63">
        <f t="shared" si="6"/>
        <v>0.72442741839320879</v>
      </c>
      <c r="AD63">
        <f t="shared" si="6"/>
        <v>0.44730922706080534</v>
      </c>
      <c r="AE63">
        <f t="shared" si="6"/>
        <v>1.3388213728947576</v>
      </c>
      <c r="AF63" s="7">
        <f t="shared" si="6"/>
        <v>-0.50985434813354169</v>
      </c>
      <c r="AI63" s="6">
        <v>0.44432039453439681</v>
      </c>
      <c r="AJ63">
        <v>-0.29067886859957021</v>
      </c>
      <c r="AK63">
        <v>-0.18728039014127459</v>
      </c>
      <c r="AL63">
        <v>0.30220259515464726</v>
      </c>
      <c r="AM63">
        <v>-3.0092027140245531E-2</v>
      </c>
      <c r="AN63">
        <v>-0.13252764749669951</v>
      </c>
      <c r="AO63">
        <v>0.30089770286066897</v>
      </c>
      <c r="AP63">
        <v>-6.3954964480358145E-2</v>
      </c>
      <c r="AQ63" s="7">
        <v>0.69179914482736171</v>
      </c>
      <c r="AS63" s="18">
        <v>1</v>
      </c>
      <c r="AU63" s="18">
        <v>-1.4854848104327987</v>
      </c>
      <c r="AW63" s="18">
        <v>-0.23405809904602257</v>
      </c>
    </row>
    <row r="64" spans="1:49" x14ac:dyDescent="0.35">
      <c r="A64">
        <v>61</v>
      </c>
      <c r="B64" s="6">
        <v>4</v>
      </c>
      <c r="C64">
        <v>8</v>
      </c>
      <c r="D64">
        <v>3</v>
      </c>
      <c r="E64">
        <v>3</v>
      </c>
      <c r="F64">
        <v>7</v>
      </c>
      <c r="G64">
        <v>5</v>
      </c>
      <c r="H64">
        <v>6</v>
      </c>
      <c r="I64">
        <v>3</v>
      </c>
      <c r="J64" s="7">
        <v>7</v>
      </c>
      <c r="L64" t="str">
        <v>Caring</v>
      </c>
      <c r="M64" s="6">
        <f t="shared" si="14"/>
        <v>0.17656698530373396</v>
      </c>
      <c r="N64">
        <f t="shared" si="14"/>
        <v>-2.5335187238124404E-2</v>
      </c>
      <c r="O64">
        <f t="shared" si="14"/>
        <v>0.7145130584987881</v>
      </c>
      <c r="P64" s="7">
        <f t="shared" si="14"/>
        <v>-6.297349905805194E-2</v>
      </c>
      <c r="W64">
        <f t="shared" si="1"/>
        <v>61</v>
      </c>
      <c r="X64" s="6">
        <f t="shared" si="9"/>
        <v>0.23034594857274363</v>
      </c>
      <c r="Y64">
        <f t="shared" si="9"/>
        <v>-0.29238417492594532</v>
      </c>
      <c r="Z64">
        <f t="shared" si="9"/>
        <v>-0.27284414885500391</v>
      </c>
      <c r="AA64">
        <f t="shared" si="9"/>
        <v>-0.378023241178091</v>
      </c>
      <c r="AB64">
        <f t="shared" si="9"/>
        <v>0.30504398370210595</v>
      </c>
      <c r="AC64">
        <f t="shared" si="9"/>
        <v>-0.73660266912250705</v>
      </c>
      <c r="AD64">
        <f t="shared" si="9"/>
        <v>0.44730922706080534</v>
      </c>
      <c r="AE64">
        <f t="shared" si="9"/>
        <v>-1.8113465633282004</v>
      </c>
      <c r="AF64" s="7">
        <f t="shared" si="9"/>
        <v>-0.50985434813354169</v>
      </c>
      <c r="AI64" s="6">
        <v>0.21563850036801091</v>
      </c>
      <c r="AJ64">
        <v>-0.13550085611867582</v>
      </c>
      <c r="AK64">
        <v>-0.18288111465037812</v>
      </c>
      <c r="AL64">
        <v>-0.83964140382962682</v>
      </c>
      <c r="AM64">
        <v>-2.8151905814956007E-2</v>
      </c>
      <c r="AN64">
        <v>-8.2470001775549803E-3</v>
      </c>
      <c r="AO64">
        <v>0.22139123759016915</v>
      </c>
      <c r="AP64">
        <v>0.37879413338632056</v>
      </c>
      <c r="AQ64" s="7">
        <v>5.7764588173451925E-2</v>
      </c>
      <c r="AS64" s="18">
        <v>4</v>
      </c>
      <c r="AU64" s="18">
        <v>0.60812434450388564</v>
      </c>
      <c r="AW64" s="18">
        <v>-1.1237006899498878</v>
      </c>
    </row>
    <row r="65" spans="1:49" x14ac:dyDescent="0.35">
      <c r="A65">
        <v>62</v>
      </c>
      <c r="B65" s="6">
        <v>4</v>
      </c>
      <c r="C65">
        <v>8</v>
      </c>
      <c r="D65">
        <v>4</v>
      </c>
      <c r="E65">
        <v>4</v>
      </c>
      <c r="F65">
        <v>8</v>
      </c>
      <c r="G65">
        <v>5</v>
      </c>
      <c r="H65">
        <v>7</v>
      </c>
      <c r="I65">
        <v>4</v>
      </c>
      <c r="J65" s="7">
        <v>7</v>
      </c>
      <c r="L65" t="str">
        <v>Charisma</v>
      </c>
      <c r="M65" s="6">
        <f t="shared" si="14"/>
        <v>0.48149531050226424</v>
      </c>
      <c r="N65">
        <f t="shared" si="14"/>
        <v>-0.19955381602753772</v>
      </c>
      <c r="O65">
        <f t="shared" si="14"/>
        <v>-0.18029726124365433</v>
      </c>
      <c r="P65" s="7">
        <f t="shared" si="14"/>
        <v>0.16443593459440325</v>
      </c>
      <c r="W65">
        <f t="shared" si="1"/>
        <v>62</v>
      </c>
      <c r="X65" s="6">
        <f t="shared" ref="X65:AF93" si="15">STANDARDIZE(B65,B$126,B$127)</f>
        <v>0.23034594857274363</v>
      </c>
      <c r="Y65">
        <f t="shared" si="15"/>
        <v>-0.29238417492594532</v>
      </c>
      <c r="Z65">
        <f t="shared" si="15"/>
        <v>0.33347618193389345</v>
      </c>
      <c r="AA65">
        <f t="shared" si="15"/>
        <v>0.60812434450388564</v>
      </c>
      <c r="AB65">
        <f t="shared" si="15"/>
        <v>1.3509090706807538</v>
      </c>
      <c r="AC65">
        <f t="shared" si="15"/>
        <v>-0.73660266912250705</v>
      </c>
      <c r="AD65">
        <f t="shared" si="15"/>
        <v>0.8334754662499898</v>
      </c>
      <c r="AE65">
        <f t="shared" si="15"/>
        <v>-0.76129058458721444</v>
      </c>
      <c r="AF65" s="7">
        <f t="shared" si="15"/>
        <v>-0.50985434813354169</v>
      </c>
      <c r="AI65" s="6">
        <v>0.34065994702866415</v>
      </c>
      <c r="AJ65">
        <v>-3.6795371440608723E-2</v>
      </c>
      <c r="AK65">
        <v>0.4196315249891423</v>
      </c>
      <c r="AL65">
        <v>-0.15599941127210165</v>
      </c>
      <c r="AM65">
        <v>0.42356978447242932</v>
      </c>
      <c r="AN65">
        <v>-0.55990862388752294</v>
      </c>
      <c r="AO65">
        <v>-0.42454928955925442</v>
      </c>
      <c r="AP65">
        <v>-8.8223691667977347E-2</v>
      </c>
      <c r="AQ65" s="7">
        <v>3.5155648060973925E-2</v>
      </c>
      <c r="AS65" s="18">
        <v>7</v>
      </c>
      <c r="AU65" s="18">
        <v>0.30504398370210595</v>
      </c>
      <c r="AW65" s="18">
        <v>0.7656791169799213</v>
      </c>
    </row>
    <row r="66" spans="1:49" x14ac:dyDescent="0.35">
      <c r="A66">
        <v>63</v>
      </c>
      <c r="B66" s="6">
        <v>3</v>
      </c>
      <c r="C66">
        <v>9</v>
      </c>
      <c r="D66">
        <v>4</v>
      </c>
      <c r="E66">
        <v>3</v>
      </c>
      <c r="F66">
        <v>8</v>
      </c>
      <c r="G66">
        <v>6</v>
      </c>
      <c r="H66">
        <v>4</v>
      </c>
      <c r="I66">
        <v>5</v>
      </c>
      <c r="J66" s="7">
        <v>8</v>
      </c>
      <c r="L66" t="str">
        <v>Passion</v>
      </c>
      <c r="M66" s="6">
        <f t="shared" si="14"/>
        <v>0.40531393485510164</v>
      </c>
      <c r="N66">
        <f t="shared" si="14"/>
        <v>-2.9433741083362202E-2</v>
      </c>
      <c r="O66">
        <f t="shared" si="14"/>
        <v>0.10755133207141192</v>
      </c>
      <c r="P66" s="7">
        <f t="shared" si="14"/>
        <v>-0.11621471578681246</v>
      </c>
      <c r="W66">
        <f t="shared" si="1"/>
        <v>63</v>
      </c>
      <c r="X66" s="6">
        <f t="shared" si="15"/>
        <v>-0.55941158939094915</v>
      </c>
      <c r="Y66">
        <f t="shared" si="15"/>
        <v>1.4619208746297327</v>
      </c>
      <c r="Z66">
        <f t="shared" si="15"/>
        <v>0.33347618193389345</v>
      </c>
      <c r="AA66">
        <f t="shared" si="15"/>
        <v>-0.378023241178091</v>
      </c>
      <c r="AB66">
        <f t="shared" si="15"/>
        <v>1.3509090706807538</v>
      </c>
      <c r="AC66">
        <f t="shared" si="15"/>
        <v>-6.0876253646491192E-3</v>
      </c>
      <c r="AD66">
        <f t="shared" si="15"/>
        <v>-0.32502325131756366</v>
      </c>
      <c r="AE66">
        <f t="shared" si="15"/>
        <v>0.2887653941537715</v>
      </c>
      <c r="AF66" s="7">
        <f t="shared" si="15"/>
        <v>1.1896601456449316</v>
      </c>
      <c r="AI66" s="6">
        <v>0.17656698530373396</v>
      </c>
      <c r="AJ66">
        <v>-2.5335187238124404E-2</v>
      </c>
      <c r="AK66">
        <v>0.7145130584987881</v>
      </c>
      <c r="AL66">
        <v>-6.297349905805194E-2</v>
      </c>
      <c r="AM66">
        <v>-0.63254625508721829</v>
      </c>
      <c r="AN66">
        <v>2.9625180932756248E-2</v>
      </c>
      <c r="AO66">
        <v>0.21612684057601395</v>
      </c>
      <c r="AP66">
        <v>-7.2965594974557388E-2</v>
      </c>
      <c r="AQ66" s="7">
        <v>-2.5699225706734195E-2</v>
      </c>
      <c r="AS66" s="18">
        <v>5</v>
      </c>
      <c r="AU66" s="18">
        <v>-0.73660266912250705</v>
      </c>
      <c r="AW66" s="18">
        <v>-0.66142586160693861</v>
      </c>
    </row>
    <row r="67" spans="1:49" x14ac:dyDescent="0.35">
      <c r="A67">
        <v>64</v>
      </c>
      <c r="B67" s="6">
        <v>5</v>
      </c>
      <c r="C67">
        <v>8</v>
      </c>
      <c r="D67">
        <v>2</v>
      </c>
      <c r="E67">
        <v>3</v>
      </c>
      <c r="F67">
        <v>6</v>
      </c>
      <c r="G67">
        <v>4</v>
      </c>
      <c r="H67">
        <v>6</v>
      </c>
      <c r="I67">
        <v>4</v>
      </c>
      <c r="J67" s="7">
        <v>7</v>
      </c>
      <c r="L67" t="str">
        <v>Friendly</v>
      </c>
      <c r="M67" s="8">
        <f t="shared" si="14"/>
        <v>0.17762263035252324</v>
      </c>
      <c r="N67" s="9">
        <f t="shared" si="14"/>
        <v>0.61785233937299189</v>
      </c>
      <c r="O67" s="9">
        <f t="shared" si="14"/>
        <v>-0.31904060431681086</v>
      </c>
      <c r="P67" s="10">
        <f t="shared" si="14"/>
        <v>-0.23116985738029355</v>
      </c>
      <c r="W67">
        <f t="shared" si="1"/>
        <v>64</v>
      </c>
      <c r="X67" s="6">
        <f t="shared" si="15"/>
        <v>1.0201034865364365</v>
      </c>
      <c r="Y67">
        <f t="shared" si="15"/>
        <v>-0.29238417492594532</v>
      </c>
      <c r="Z67">
        <f t="shared" si="15"/>
        <v>-0.87916447964390132</v>
      </c>
      <c r="AA67">
        <f t="shared" si="15"/>
        <v>-0.378023241178091</v>
      </c>
      <c r="AB67">
        <f t="shared" si="15"/>
        <v>-0.74082110327654205</v>
      </c>
      <c r="AC67">
        <f t="shared" si="15"/>
        <v>-1.467117712880365</v>
      </c>
      <c r="AD67">
        <f t="shared" si="15"/>
        <v>0.44730922706080534</v>
      </c>
      <c r="AE67">
        <f t="shared" si="15"/>
        <v>-0.76129058458721444</v>
      </c>
      <c r="AF67" s="7">
        <f t="shared" si="15"/>
        <v>-0.50985434813354169</v>
      </c>
      <c r="AI67" s="6">
        <v>0.48149531050226424</v>
      </c>
      <c r="AJ67">
        <v>-0.19955381602753772</v>
      </c>
      <c r="AK67">
        <v>-0.18029726124365433</v>
      </c>
      <c r="AL67">
        <v>0.16443593459440325</v>
      </c>
      <c r="AM67">
        <v>8.9082065868044999E-2</v>
      </c>
      <c r="AN67">
        <v>-9.9150811392402727E-2</v>
      </c>
      <c r="AO67">
        <v>0.36144073391610609</v>
      </c>
      <c r="AP67">
        <v>-0.16784172000009065</v>
      </c>
      <c r="AQ67" s="7">
        <v>-0.70158215235978083</v>
      </c>
      <c r="AS67" s="18">
        <v>4</v>
      </c>
      <c r="AU67" s="18">
        <v>-0.32502325131756366</v>
      </c>
      <c r="AW67" s="18">
        <v>0.22280963749549645</v>
      </c>
    </row>
    <row r="68" spans="1:49" x14ac:dyDescent="0.35">
      <c r="A68">
        <v>65</v>
      </c>
      <c r="B68" s="6">
        <v>7</v>
      </c>
      <c r="C68">
        <v>9</v>
      </c>
      <c r="D68">
        <v>7</v>
      </c>
      <c r="E68">
        <v>4</v>
      </c>
      <c r="F68">
        <v>8</v>
      </c>
      <c r="G68">
        <v>6</v>
      </c>
      <c r="H68">
        <v>10</v>
      </c>
      <c r="I68">
        <v>6</v>
      </c>
      <c r="J68" s="7">
        <v>7</v>
      </c>
      <c r="W68">
        <f t="shared" si="1"/>
        <v>65</v>
      </c>
      <c r="X68" s="6">
        <f t="shared" si="15"/>
        <v>2.5996185624638222</v>
      </c>
      <c r="Y68">
        <f t="shared" si="15"/>
        <v>1.4619208746297327</v>
      </c>
      <c r="Z68">
        <f t="shared" si="15"/>
        <v>2.1524371743005855</v>
      </c>
      <c r="AA68">
        <f t="shared" si="15"/>
        <v>0.60812434450388564</v>
      </c>
      <c r="AB68">
        <f t="shared" si="15"/>
        <v>1.3509090706807538</v>
      </c>
      <c r="AC68">
        <f t="shared" si="15"/>
        <v>-6.0876253646491192E-3</v>
      </c>
      <c r="AD68">
        <f t="shared" si="15"/>
        <v>1.9919741838175433</v>
      </c>
      <c r="AE68">
        <f t="shared" si="15"/>
        <v>1.3388213728947576</v>
      </c>
      <c r="AF68" s="7">
        <f t="shared" si="15"/>
        <v>-0.50985434813354169</v>
      </c>
      <c r="AI68" s="6">
        <v>0.40531393485510164</v>
      </c>
      <c r="AJ68">
        <v>-2.9433741083362202E-2</v>
      </c>
      <c r="AK68">
        <v>0.10755133207141192</v>
      </c>
      <c r="AL68">
        <v>-0.11621471578681246</v>
      </c>
      <c r="AM68">
        <v>0.21498491185542287</v>
      </c>
      <c r="AN68">
        <v>0.78277724730724363</v>
      </c>
      <c r="AO68">
        <v>-0.2818346059819723</v>
      </c>
      <c r="AP68">
        <v>-0.25913253981977979</v>
      </c>
      <c r="AQ68" s="7">
        <v>6.513041035120247E-2</v>
      </c>
      <c r="AS68" s="18">
        <v>4</v>
      </c>
      <c r="AU68" s="18">
        <v>-0.76129058458721444</v>
      </c>
      <c r="AW68" s="18">
        <v>0.14963601664833781</v>
      </c>
    </row>
    <row r="69" spans="1:49" x14ac:dyDescent="0.35">
      <c r="A69">
        <v>66</v>
      </c>
      <c r="B69" s="6">
        <v>3</v>
      </c>
      <c r="C69">
        <v>8</v>
      </c>
      <c r="D69">
        <v>1</v>
      </c>
      <c r="E69">
        <v>3</v>
      </c>
      <c r="F69">
        <v>7</v>
      </c>
      <c r="G69">
        <v>6</v>
      </c>
      <c r="H69">
        <v>5</v>
      </c>
      <c r="I69">
        <v>5</v>
      </c>
      <c r="J69" s="7">
        <v>7</v>
      </c>
      <c r="W69">
        <f t="shared" si="1"/>
        <v>66</v>
      </c>
      <c r="X69" s="6">
        <f t="shared" si="15"/>
        <v>-0.55941158939094915</v>
      </c>
      <c r="Y69">
        <f t="shared" si="15"/>
        <v>-0.29238417492594532</v>
      </c>
      <c r="Z69">
        <f t="shared" si="15"/>
        <v>-1.4854848104327987</v>
      </c>
      <c r="AA69">
        <f t="shared" si="15"/>
        <v>-0.378023241178091</v>
      </c>
      <c r="AB69">
        <f t="shared" si="15"/>
        <v>0.30504398370210595</v>
      </c>
      <c r="AC69">
        <f t="shared" si="15"/>
        <v>-6.0876253646491192E-3</v>
      </c>
      <c r="AD69">
        <f t="shared" si="15"/>
        <v>6.1142987871620834E-2</v>
      </c>
      <c r="AE69">
        <f t="shared" si="15"/>
        <v>0.2887653941537715</v>
      </c>
      <c r="AF69" s="7">
        <f t="shared" si="15"/>
        <v>-0.50985434813354169</v>
      </c>
      <c r="AI69" s="8">
        <v>0.17762263035252324</v>
      </c>
      <c r="AJ69" s="9">
        <v>0.61785233937299189</v>
      </c>
      <c r="AK69" s="9">
        <v>-0.31904060431681086</v>
      </c>
      <c r="AL69" s="9">
        <v>-0.23116985738029355</v>
      </c>
      <c r="AM69" s="9">
        <v>-0.27441303501067515</v>
      </c>
      <c r="AN69" s="9">
        <v>-0.19030622555012822</v>
      </c>
      <c r="AO69" s="9">
        <v>-4.1652955728074828E-2</v>
      </c>
      <c r="AP69" s="9">
        <v>-0.55866843595019577</v>
      </c>
      <c r="AQ69" s="10">
        <v>7.8217098124916243E-2</v>
      </c>
      <c r="AS69" s="23">
        <v>8</v>
      </c>
      <c r="AU69" s="23">
        <v>1.1896601456449316</v>
      </c>
      <c r="AW69" s="23">
        <v>-0.56694053305578662</v>
      </c>
    </row>
    <row r="70" spans="1:49" x14ac:dyDescent="0.35">
      <c r="A70">
        <v>67</v>
      </c>
      <c r="B70" s="6">
        <v>4</v>
      </c>
      <c r="C70">
        <v>8</v>
      </c>
      <c r="D70">
        <v>5</v>
      </c>
      <c r="E70">
        <v>4</v>
      </c>
      <c r="F70">
        <v>7</v>
      </c>
      <c r="G70">
        <v>6</v>
      </c>
      <c r="H70">
        <v>9</v>
      </c>
      <c r="I70">
        <v>6</v>
      </c>
      <c r="J70" s="7">
        <v>7</v>
      </c>
      <c r="W70">
        <f t="shared" ref="W70:W123" si="16">W69+1</f>
        <v>67</v>
      </c>
      <c r="X70" s="6">
        <f t="shared" si="15"/>
        <v>0.23034594857274363</v>
      </c>
      <c r="Y70">
        <f t="shared" si="15"/>
        <v>-0.29238417492594532</v>
      </c>
      <c r="Z70">
        <f t="shared" si="15"/>
        <v>0.93979651272279086</v>
      </c>
      <c r="AA70">
        <f t="shared" si="15"/>
        <v>0.60812434450388564</v>
      </c>
      <c r="AB70">
        <f t="shared" si="15"/>
        <v>0.30504398370210595</v>
      </c>
      <c r="AC70">
        <f t="shared" si="15"/>
        <v>-6.0876253646491192E-3</v>
      </c>
      <c r="AD70">
        <f t="shared" si="15"/>
        <v>1.6058079446283589</v>
      </c>
      <c r="AE70">
        <f t="shared" si="15"/>
        <v>1.3388213728947576</v>
      </c>
      <c r="AF70" s="7">
        <f t="shared" si="15"/>
        <v>-0.50985434813354169</v>
      </c>
    </row>
    <row r="71" spans="1:49" x14ac:dyDescent="0.35">
      <c r="A71">
        <v>68</v>
      </c>
      <c r="B71" s="6">
        <v>5</v>
      </c>
      <c r="C71">
        <v>8</v>
      </c>
      <c r="D71">
        <v>2</v>
      </c>
      <c r="E71">
        <v>3</v>
      </c>
      <c r="F71">
        <v>5</v>
      </c>
      <c r="G71">
        <v>7</v>
      </c>
      <c r="H71">
        <v>1</v>
      </c>
      <c r="I71">
        <v>5</v>
      </c>
      <c r="J71" s="7">
        <v>7</v>
      </c>
      <c r="W71">
        <f t="shared" si="16"/>
        <v>68</v>
      </c>
      <c r="X71" s="6">
        <f t="shared" si="15"/>
        <v>1.0201034865364365</v>
      </c>
      <c r="Y71">
        <f t="shared" si="15"/>
        <v>-0.29238417492594532</v>
      </c>
      <c r="Z71">
        <f t="shared" si="15"/>
        <v>-0.87916447964390132</v>
      </c>
      <c r="AA71">
        <f t="shared" si="15"/>
        <v>-0.378023241178091</v>
      </c>
      <c r="AB71">
        <f t="shared" si="15"/>
        <v>-1.78668619025519</v>
      </c>
      <c r="AC71">
        <f t="shared" si="15"/>
        <v>0.72442741839320879</v>
      </c>
      <c r="AD71">
        <f t="shared" si="15"/>
        <v>-1.4835219688851171</v>
      </c>
      <c r="AE71">
        <f t="shared" si="15"/>
        <v>0.2887653941537715</v>
      </c>
      <c r="AF71" s="7">
        <f t="shared" si="15"/>
        <v>-0.50985434813354169</v>
      </c>
      <c r="AN71" t="s">
        <v>14</v>
      </c>
    </row>
    <row r="72" spans="1:49" x14ac:dyDescent="0.35">
      <c r="A72">
        <v>69</v>
      </c>
      <c r="B72" s="6">
        <v>4</v>
      </c>
      <c r="C72">
        <v>8</v>
      </c>
      <c r="D72">
        <v>6</v>
      </c>
      <c r="E72">
        <v>4</v>
      </c>
      <c r="F72">
        <v>8</v>
      </c>
      <c r="G72">
        <v>8</v>
      </c>
      <c r="H72">
        <v>9</v>
      </c>
      <c r="I72">
        <v>6</v>
      </c>
      <c r="J72" s="7">
        <v>7</v>
      </c>
      <c r="W72">
        <f t="shared" si="16"/>
        <v>69</v>
      </c>
      <c r="X72" s="6">
        <f t="shared" si="15"/>
        <v>0.23034594857274363</v>
      </c>
      <c r="Y72">
        <f t="shared" si="15"/>
        <v>-0.29238417492594532</v>
      </c>
      <c r="Z72">
        <f t="shared" si="15"/>
        <v>1.5461168435116881</v>
      </c>
      <c r="AA72">
        <f t="shared" si="15"/>
        <v>0.60812434450388564</v>
      </c>
      <c r="AB72">
        <f t="shared" si="15"/>
        <v>1.3509090706807538</v>
      </c>
      <c r="AC72">
        <f t="shared" si="15"/>
        <v>1.4549424621510667</v>
      </c>
      <c r="AD72">
        <f t="shared" si="15"/>
        <v>1.6058079446283589</v>
      </c>
      <c r="AE72">
        <f t="shared" si="15"/>
        <v>1.3388213728947576</v>
      </c>
      <c r="AF72" s="7">
        <f t="shared" si="15"/>
        <v>-0.50985434813354169</v>
      </c>
    </row>
    <row r="73" spans="1:49" x14ac:dyDescent="0.35">
      <c r="A73">
        <v>70</v>
      </c>
      <c r="B73" s="6">
        <v>3</v>
      </c>
      <c r="C73">
        <v>8</v>
      </c>
      <c r="D73">
        <v>3</v>
      </c>
      <c r="E73">
        <v>4</v>
      </c>
      <c r="F73">
        <v>6</v>
      </c>
      <c r="G73">
        <v>4</v>
      </c>
      <c r="H73">
        <v>5</v>
      </c>
      <c r="I73">
        <v>5</v>
      </c>
      <c r="J73" s="7">
        <v>8</v>
      </c>
      <c r="W73">
        <f t="shared" si="16"/>
        <v>70</v>
      </c>
      <c r="X73" s="6">
        <f t="shared" si="15"/>
        <v>-0.55941158939094915</v>
      </c>
      <c r="Y73">
        <f t="shared" si="15"/>
        <v>-0.29238417492594532</v>
      </c>
      <c r="Z73">
        <f t="shared" si="15"/>
        <v>-0.27284414885500391</v>
      </c>
      <c r="AA73">
        <f t="shared" si="15"/>
        <v>0.60812434450388564</v>
      </c>
      <c r="AB73">
        <f t="shared" si="15"/>
        <v>-0.74082110327654205</v>
      </c>
      <c r="AC73">
        <f t="shared" si="15"/>
        <v>-1.467117712880365</v>
      </c>
      <c r="AD73">
        <f t="shared" si="15"/>
        <v>6.1142987871620834E-2</v>
      </c>
      <c r="AE73">
        <f t="shared" si="15"/>
        <v>0.2887653941537715</v>
      </c>
      <c r="AF73" s="7">
        <f t="shared" si="15"/>
        <v>1.1896601456449316</v>
      </c>
      <c r="AN73" t="s">
        <v>22</v>
      </c>
      <c r="AS73" s="2" t="s">
        <v>25</v>
      </c>
      <c r="AT73" s="2"/>
      <c r="AU73" s="2" t="s">
        <v>24</v>
      </c>
      <c r="AV73" s="2"/>
      <c r="AW73" s="2" t="s">
        <v>23</v>
      </c>
    </row>
    <row r="74" spans="1:49" x14ac:dyDescent="0.35">
      <c r="A74">
        <v>71</v>
      </c>
      <c r="B74" s="6">
        <v>6</v>
      </c>
      <c r="C74">
        <v>8</v>
      </c>
      <c r="D74">
        <v>5</v>
      </c>
      <c r="E74">
        <v>4</v>
      </c>
      <c r="F74">
        <v>7</v>
      </c>
      <c r="G74">
        <v>5</v>
      </c>
      <c r="H74">
        <v>6</v>
      </c>
      <c r="I74">
        <v>4</v>
      </c>
      <c r="J74" s="7">
        <v>7</v>
      </c>
      <c r="W74">
        <f t="shared" si="16"/>
        <v>71</v>
      </c>
      <c r="X74" s="6">
        <f t="shared" si="15"/>
        <v>1.8098610245001292</v>
      </c>
      <c r="Y74">
        <f t="shared" si="15"/>
        <v>-0.29238417492594532</v>
      </c>
      <c r="Z74">
        <f t="shared" si="15"/>
        <v>0.93979651272279086</v>
      </c>
      <c r="AA74">
        <f t="shared" si="15"/>
        <v>0.60812434450388564</v>
      </c>
      <c r="AB74">
        <f t="shared" si="15"/>
        <v>0.30504398370210595</v>
      </c>
      <c r="AC74">
        <f t="shared" si="15"/>
        <v>-0.73660266912250705</v>
      </c>
      <c r="AD74">
        <f t="shared" si="15"/>
        <v>0.44730922706080534</v>
      </c>
      <c r="AE74">
        <f t="shared" si="15"/>
        <v>-0.76129058458721444</v>
      </c>
      <c r="AF74" s="7">
        <f t="shared" si="15"/>
        <v>-0.50985434813354169</v>
      </c>
      <c r="AN74" s="3">
        <f t="array" ref="AN74:AQ82">AI61:AL69</f>
        <v>-0.1086728206623655</v>
      </c>
      <c r="AO74" s="4">
        <v>-0.63924827708711929</v>
      </c>
      <c r="AP74" s="4">
        <v>-0.25729558511499806</v>
      </c>
      <c r="AQ74" s="5">
        <v>-0.11377573138881125</v>
      </c>
      <c r="AS74" s="24">
        <f t="array" ref="AS74:AS77">AW61:AW64</f>
        <v>-0.78250210216205685</v>
      </c>
      <c r="AU74" s="24">
        <f t="array" ref="AU74:AU82">MMULT(AN74:AQ82,AS74:AS77)</f>
        <v>-0.98466081295151331</v>
      </c>
      <c r="AW74" s="24">
        <f t="array" ref="AW74:AW82">AU74:AU82*TRANSPOSE(B127:J127)+TRANSPOSE(B126:J126)</f>
        <v>2.4615445841048573</v>
      </c>
    </row>
    <row r="75" spans="1:49" x14ac:dyDescent="0.35">
      <c r="A75">
        <v>72</v>
      </c>
      <c r="B75" s="6">
        <v>4</v>
      </c>
      <c r="C75">
        <v>8</v>
      </c>
      <c r="D75">
        <v>4</v>
      </c>
      <c r="E75">
        <v>4</v>
      </c>
      <c r="F75">
        <v>7</v>
      </c>
      <c r="G75">
        <v>7</v>
      </c>
      <c r="H75">
        <v>6</v>
      </c>
      <c r="I75">
        <v>4</v>
      </c>
      <c r="J75" s="7">
        <v>7</v>
      </c>
      <c r="W75">
        <f t="shared" si="16"/>
        <v>72</v>
      </c>
      <c r="X75" s="6">
        <f t="shared" si="15"/>
        <v>0.23034594857274363</v>
      </c>
      <c r="Y75">
        <f t="shared" si="15"/>
        <v>-0.29238417492594532</v>
      </c>
      <c r="Z75">
        <f t="shared" si="15"/>
        <v>0.33347618193389345</v>
      </c>
      <c r="AA75">
        <f t="shared" si="15"/>
        <v>0.60812434450388564</v>
      </c>
      <c r="AB75">
        <f t="shared" si="15"/>
        <v>0.30504398370210595</v>
      </c>
      <c r="AC75">
        <f t="shared" si="15"/>
        <v>0.72442741839320879</v>
      </c>
      <c r="AD75">
        <f t="shared" si="15"/>
        <v>0.44730922706080534</v>
      </c>
      <c r="AE75">
        <f t="shared" si="15"/>
        <v>-0.76129058458721444</v>
      </c>
      <c r="AF75" s="7">
        <f t="shared" si="15"/>
        <v>-0.50985434813354169</v>
      </c>
      <c r="AN75" s="6">
        <v>0.41155512846221598</v>
      </c>
      <c r="AO75">
        <v>0.25314343490616675</v>
      </c>
      <c r="AP75">
        <v>-0.18110413876540446</v>
      </c>
      <c r="AQ75" s="7">
        <v>0.26161989563166765</v>
      </c>
      <c r="AS75" s="18">
        <v>1.9675759044750487</v>
      </c>
      <c r="AU75" s="18">
        <v>-7.55573970569626E-2</v>
      </c>
      <c r="AW75" s="18">
        <v>8.1235969638939931</v>
      </c>
    </row>
    <row r="76" spans="1:49" x14ac:dyDescent="0.35">
      <c r="A76">
        <v>73</v>
      </c>
      <c r="B76" s="6">
        <v>4</v>
      </c>
      <c r="C76">
        <v>7</v>
      </c>
      <c r="D76">
        <v>3</v>
      </c>
      <c r="E76">
        <v>3</v>
      </c>
      <c r="F76">
        <v>6</v>
      </c>
      <c r="G76">
        <v>5</v>
      </c>
      <c r="H76">
        <v>5</v>
      </c>
      <c r="I76">
        <v>4</v>
      </c>
      <c r="J76" s="7">
        <v>7</v>
      </c>
      <c r="W76">
        <f t="shared" si="16"/>
        <v>73</v>
      </c>
      <c r="X76" s="6">
        <f t="shared" si="15"/>
        <v>0.23034594857274363</v>
      </c>
      <c r="Y76">
        <f t="shared" si="15"/>
        <v>-2.0466892244816233</v>
      </c>
      <c r="Z76">
        <f t="shared" si="15"/>
        <v>-0.27284414885500391</v>
      </c>
      <c r="AA76">
        <f t="shared" si="15"/>
        <v>-0.378023241178091</v>
      </c>
      <c r="AB76">
        <f t="shared" si="15"/>
        <v>-0.74082110327654205</v>
      </c>
      <c r="AC76">
        <f t="shared" si="15"/>
        <v>-0.73660266912250705</v>
      </c>
      <c r="AD76">
        <f t="shared" si="15"/>
        <v>6.1142987871620834E-2</v>
      </c>
      <c r="AE76">
        <f t="shared" si="15"/>
        <v>-0.76129058458721444</v>
      </c>
      <c r="AF76" s="7">
        <f t="shared" si="15"/>
        <v>-0.50985434813354169</v>
      </c>
      <c r="AN76" s="6">
        <v>0.44432039453439681</v>
      </c>
      <c r="AO76">
        <v>-0.29067886859957021</v>
      </c>
      <c r="AP76">
        <v>-0.18728039014127459</v>
      </c>
      <c r="AQ76" s="7">
        <v>0.30220259515464726</v>
      </c>
      <c r="AS76" s="18">
        <v>-0.23405809904602257</v>
      </c>
      <c r="AU76" s="18">
        <v>-1.2153651531280827</v>
      </c>
      <c r="AW76" s="18">
        <v>1.4455065146063255</v>
      </c>
    </row>
    <row r="77" spans="1:49" x14ac:dyDescent="0.35">
      <c r="A77">
        <v>74</v>
      </c>
      <c r="B77" s="6">
        <v>4</v>
      </c>
      <c r="C77">
        <v>8</v>
      </c>
      <c r="D77">
        <v>5</v>
      </c>
      <c r="E77">
        <v>4</v>
      </c>
      <c r="F77">
        <v>7</v>
      </c>
      <c r="G77">
        <v>8</v>
      </c>
      <c r="H77">
        <v>8</v>
      </c>
      <c r="I77">
        <v>5</v>
      </c>
      <c r="J77" s="7">
        <v>7</v>
      </c>
      <c r="W77">
        <f t="shared" si="16"/>
        <v>74</v>
      </c>
      <c r="X77" s="6">
        <f t="shared" si="15"/>
        <v>0.23034594857274363</v>
      </c>
      <c r="Y77">
        <f t="shared" si="15"/>
        <v>-0.29238417492594532</v>
      </c>
      <c r="Z77">
        <f t="shared" si="15"/>
        <v>0.93979651272279086</v>
      </c>
      <c r="AA77">
        <f t="shared" si="15"/>
        <v>0.60812434450388564</v>
      </c>
      <c r="AB77">
        <f t="shared" si="15"/>
        <v>0.30504398370210595</v>
      </c>
      <c r="AC77">
        <f t="shared" si="15"/>
        <v>1.4549424621510667</v>
      </c>
      <c r="AD77">
        <f t="shared" si="15"/>
        <v>1.2196417054391744</v>
      </c>
      <c r="AE77">
        <f t="shared" si="15"/>
        <v>0.2887653941537715</v>
      </c>
      <c r="AF77" s="7">
        <f t="shared" si="15"/>
        <v>-0.50985434813354169</v>
      </c>
      <c r="AN77" s="6">
        <v>0.21563850036801091</v>
      </c>
      <c r="AO77">
        <v>-0.13550085611867582</v>
      </c>
      <c r="AP77">
        <v>-0.18288111465037812</v>
      </c>
      <c r="AQ77" s="7">
        <v>-0.83964140382962682</v>
      </c>
      <c r="AS77" s="23">
        <v>-1.1237006899498878</v>
      </c>
      <c r="AU77" s="18">
        <v>0.55096463146044017</v>
      </c>
      <c r="AW77" s="18">
        <v>3.9420373645148494</v>
      </c>
    </row>
    <row r="78" spans="1:49" x14ac:dyDescent="0.35">
      <c r="A78">
        <v>75</v>
      </c>
      <c r="B78" s="6">
        <v>3</v>
      </c>
      <c r="C78">
        <v>8</v>
      </c>
      <c r="D78">
        <v>2</v>
      </c>
      <c r="E78">
        <v>4</v>
      </c>
      <c r="F78">
        <v>6</v>
      </c>
      <c r="G78">
        <v>5</v>
      </c>
      <c r="H78">
        <v>5</v>
      </c>
      <c r="I78">
        <v>5</v>
      </c>
      <c r="J78" s="7">
        <v>8</v>
      </c>
      <c r="W78">
        <f t="shared" si="16"/>
        <v>75</v>
      </c>
      <c r="X78" s="6">
        <f t="shared" si="15"/>
        <v>-0.55941158939094915</v>
      </c>
      <c r="Y78">
        <f t="shared" si="15"/>
        <v>-0.29238417492594532</v>
      </c>
      <c r="Z78">
        <f t="shared" si="15"/>
        <v>-0.87916447964390132</v>
      </c>
      <c r="AA78">
        <f t="shared" si="15"/>
        <v>0.60812434450388564</v>
      </c>
      <c r="AB78">
        <f t="shared" si="15"/>
        <v>-0.74082110327654205</v>
      </c>
      <c r="AC78">
        <f t="shared" si="15"/>
        <v>-0.73660266912250705</v>
      </c>
      <c r="AD78">
        <f t="shared" si="15"/>
        <v>6.1142987871620834E-2</v>
      </c>
      <c r="AE78">
        <f t="shared" si="15"/>
        <v>0.2887653941537715</v>
      </c>
      <c r="AF78" s="7">
        <f t="shared" si="15"/>
        <v>1.1896601456449316</v>
      </c>
      <c r="AN78" s="6">
        <v>0.34065994702866415</v>
      </c>
      <c r="AO78">
        <v>-3.6795371440608723E-2</v>
      </c>
      <c r="AP78">
        <v>0.4196315249891423</v>
      </c>
      <c r="AQ78" s="7">
        <v>-0.15599941127210165</v>
      </c>
      <c r="AU78" s="18">
        <v>-0.2618863218756009</v>
      </c>
      <c r="AW78" s="18">
        <v>6.4579317039681605</v>
      </c>
    </row>
    <row r="79" spans="1:49" x14ac:dyDescent="0.35">
      <c r="A79">
        <v>76</v>
      </c>
      <c r="B79" s="6">
        <v>4</v>
      </c>
      <c r="C79">
        <v>8</v>
      </c>
      <c r="D79">
        <v>3</v>
      </c>
      <c r="E79">
        <v>1</v>
      </c>
      <c r="F79">
        <v>6</v>
      </c>
      <c r="G79">
        <v>4</v>
      </c>
      <c r="H79">
        <v>1</v>
      </c>
      <c r="I79">
        <v>4</v>
      </c>
      <c r="J79" s="7">
        <v>7</v>
      </c>
      <c r="W79">
        <f t="shared" si="16"/>
        <v>76</v>
      </c>
      <c r="X79" s="6">
        <f t="shared" si="15"/>
        <v>0.23034594857274363</v>
      </c>
      <c r="Y79">
        <f t="shared" si="15"/>
        <v>-0.29238417492594532</v>
      </c>
      <c r="Z79">
        <f t="shared" si="15"/>
        <v>-0.27284414885500391</v>
      </c>
      <c r="AA79">
        <f t="shared" si="15"/>
        <v>-2.3503184125420442</v>
      </c>
      <c r="AB79">
        <f t="shared" si="15"/>
        <v>-0.74082110327654205</v>
      </c>
      <c r="AC79">
        <f t="shared" si="15"/>
        <v>-1.467117712880365</v>
      </c>
      <c r="AD79">
        <f t="shared" si="15"/>
        <v>-1.4835219688851171</v>
      </c>
      <c r="AE79">
        <f t="shared" si="15"/>
        <v>-0.76129058458721444</v>
      </c>
      <c r="AF79" s="7">
        <f t="shared" si="15"/>
        <v>-0.50985434813354169</v>
      </c>
      <c r="AN79" s="6">
        <v>0.17656698530373396</v>
      </c>
      <c r="AO79">
        <v>-2.5335187238124404E-2</v>
      </c>
      <c r="AP79">
        <v>0.7145130584987881</v>
      </c>
      <c r="AQ79" s="7">
        <v>-6.297349905805194E-2</v>
      </c>
      <c r="AU79" s="18">
        <v>-0.28448714499338046</v>
      </c>
      <c r="AW79" s="18">
        <v>5.6188996763206811</v>
      </c>
    </row>
    <row r="80" spans="1:49" x14ac:dyDescent="0.35">
      <c r="A80">
        <v>77</v>
      </c>
      <c r="B80" s="6">
        <v>4</v>
      </c>
      <c r="C80">
        <v>9</v>
      </c>
      <c r="D80">
        <v>6</v>
      </c>
      <c r="E80">
        <v>5</v>
      </c>
      <c r="F80">
        <v>8</v>
      </c>
      <c r="G80">
        <v>5</v>
      </c>
      <c r="H80">
        <v>9</v>
      </c>
      <c r="I80">
        <v>5</v>
      </c>
      <c r="J80" s="7">
        <v>8</v>
      </c>
      <c r="W80">
        <f t="shared" si="16"/>
        <v>77</v>
      </c>
      <c r="X80" s="6">
        <f t="shared" si="15"/>
        <v>0.23034594857274363</v>
      </c>
      <c r="Y80">
        <f t="shared" si="15"/>
        <v>1.4619208746297327</v>
      </c>
      <c r="Z80">
        <f t="shared" si="15"/>
        <v>1.5461168435116881</v>
      </c>
      <c r="AA80">
        <f t="shared" si="15"/>
        <v>1.5942719301858623</v>
      </c>
      <c r="AB80">
        <f t="shared" si="15"/>
        <v>1.3509090706807538</v>
      </c>
      <c r="AC80">
        <f t="shared" si="15"/>
        <v>-0.73660266912250705</v>
      </c>
      <c r="AD80">
        <f t="shared" si="15"/>
        <v>1.6058079446283589</v>
      </c>
      <c r="AE80">
        <f t="shared" si="15"/>
        <v>0.2887653941537715</v>
      </c>
      <c r="AF80" s="7">
        <f t="shared" si="15"/>
        <v>1.1896601456449316</v>
      </c>
      <c r="AN80" s="6">
        <v>0.48149531050226424</v>
      </c>
      <c r="AO80">
        <v>-0.19955381602753772</v>
      </c>
      <c r="AP80">
        <v>-0.18029726124365433</v>
      </c>
      <c r="AQ80" s="7">
        <v>0.16443593459440325</v>
      </c>
      <c r="AU80" s="18">
        <v>-0.91198511163741591</v>
      </c>
      <c r="AW80" s="18">
        <v>2.4800280274312194</v>
      </c>
    </row>
    <row r="81" spans="1:49" x14ac:dyDescent="0.35">
      <c r="A81">
        <v>78</v>
      </c>
      <c r="B81" s="6">
        <v>2</v>
      </c>
      <c r="C81">
        <v>9</v>
      </c>
      <c r="D81">
        <v>5</v>
      </c>
      <c r="E81">
        <v>2</v>
      </c>
      <c r="F81">
        <v>6</v>
      </c>
      <c r="G81">
        <v>7</v>
      </c>
      <c r="H81">
        <v>8</v>
      </c>
      <c r="I81">
        <v>5</v>
      </c>
      <c r="J81" s="7">
        <v>8</v>
      </c>
      <c r="W81">
        <f t="shared" si="16"/>
        <v>78</v>
      </c>
      <c r="X81" s="6">
        <f t="shared" si="15"/>
        <v>-1.349169127354642</v>
      </c>
      <c r="Y81">
        <f t="shared" si="15"/>
        <v>1.4619208746297327</v>
      </c>
      <c r="Z81">
        <f t="shared" si="15"/>
        <v>0.93979651272279086</v>
      </c>
      <c r="AA81">
        <f t="shared" si="15"/>
        <v>-1.3641708268600676</v>
      </c>
      <c r="AB81">
        <f t="shared" si="15"/>
        <v>-0.74082110327654205</v>
      </c>
      <c r="AC81">
        <f t="shared" si="15"/>
        <v>0.72442741839320879</v>
      </c>
      <c r="AD81">
        <f t="shared" si="15"/>
        <v>1.2196417054391744</v>
      </c>
      <c r="AE81">
        <f t="shared" si="15"/>
        <v>0.2887653941537715</v>
      </c>
      <c r="AF81" s="7">
        <f t="shared" si="15"/>
        <v>1.1896601456449316</v>
      </c>
      <c r="AN81" s="6">
        <v>0.40531393485510164</v>
      </c>
      <c r="AO81">
        <v>-2.9433741083362202E-2</v>
      </c>
      <c r="AP81">
        <v>0.10755133207141192</v>
      </c>
      <c r="AQ81" s="7">
        <v>-0.11621471578681246</v>
      </c>
      <c r="AU81" s="18">
        <v>-0.26965482981640365</v>
      </c>
      <c r="AW81" s="18">
        <v>4.4681995671890569</v>
      </c>
    </row>
    <row r="82" spans="1:49" x14ac:dyDescent="0.35">
      <c r="A82">
        <v>79</v>
      </c>
      <c r="B82" s="6">
        <v>4</v>
      </c>
      <c r="C82">
        <v>7</v>
      </c>
      <c r="D82">
        <v>2</v>
      </c>
      <c r="E82">
        <v>1</v>
      </c>
      <c r="F82">
        <v>6</v>
      </c>
      <c r="G82">
        <v>3</v>
      </c>
      <c r="H82">
        <v>1</v>
      </c>
      <c r="I82">
        <v>2</v>
      </c>
      <c r="J82" s="7">
        <v>7</v>
      </c>
      <c r="W82">
        <f t="shared" si="16"/>
        <v>79</v>
      </c>
      <c r="X82" s="6">
        <f t="shared" si="15"/>
        <v>0.23034594857274363</v>
      </c>
      <c r="Y82">
        <f t="shared" si="15"/>
        <v>-2.0466892244816233</v>
      </c>
      <c r="Z82">
        <f t="shared" si="15"/>
        <v>-0.87916447964390132</v>
      </c>
      <c r="AA82">
        <f t="shared" si="15"/>
        <v>-2.3503184125420442</v>
      </c>
      <c r="AB82">
        <f t="shared" si="15"/>
        <v>-0.74082110327654205</v>
      </c>
      <c r="AC82">
        <f t="shared" si="15"/>
        <v>-2.1976327566382228</v>
      </c>
      <c r="AD82">
        <f t="shared" si="15"/>
        <v>-1.4835219688851171</v>
      </c>
      <c r="AE82">
        <f t="shared" si="15"/>
        <v>-2.8614025420691864</v>
      </c>
      <c r="AF82" s="7">
        <f t="shared" si="15"/>
        <v>-0.50985434813354169</v>
      </c>
      <c r="AN82" s="8">
        <v>0.17762263035252324</v>
      </c>
      <c r="AO82" s="9">
        <v>0.61785233937299189</v>
      </c>
      <c r="AP82" s="9">
        <v>-0.31904060431681086</v>
      </c>
      <c r="AQ82" s="10">
        <v>-0.23116985738029355</v>
      </c>
      <c r="AU82" s="23">
        <v>1.411121059430176</v>
      </c>
      <c r="AW82" s="23">
        <v>8.1303083407620012</v>
      </c>
    </row>
    <row r="83" spans="1:49" x14ac:dyDescent="0.35">
      <c r="A83">
        <v>80</v>
      </c>
      <c r="B83" s="6">
        <v>5</v>
      </c>
      <c r="C83">
        <v>8</v>
      </c>
      <c r="D83">
        <v>4</v>
      </c>
      <c r="E83">
        <v>3</v>
      </c>
      <c r="F83">
        <v>7</v>
      </c>
      <c r="G83">
        <v>5</v>
      </c>
      <c r="H83">
        <v>4</v>
      </c>
      <c r="I83">
        <v>5</v>
      </c>
      <c r="J83" s="7">
        <v>7</v>
      </c>
      <c r="W83">
        <f t="shared" si="16"/>
        <v>80</v>
      </c>
      <c r="X83" s="6">
        <f t="shared" si="15"/>
        <v>1.0201034865364365</v>
      </c>
      <c r="Y83">
        <f t="shared" si="15"/>
        <v>-0.29238417492594532</v>
      </c>
      <c r="Z83">
        <f t="shared" si="15"/>
        <v>0.33347618193389345</v>
      </c>
      <c r="AA83">
        <f t="shared" si="15"/>
        <v>-0.378023241178091</v>
      </c>
      <c r="AB83">
        <f t="shared" si="15"/>
        <v>0.30504398370210595</v>
      </c>
      <c r="AC83">
        <f t="shared" si="15"/>
        <v>-0.73660266912250705</v>
      </c>
      <c r="AD83">
        <f t="shared" si="15"/>
        <v>-0.32502325131756366</v>
      </c>
      <c r="AE83">
        <f t="shared" si="15"/>
        <v>0.2887653941537715</v>
      </c>
      <c r="AF83" s="7">
        <f t="shared" si="15"/>
        <v>-0.50985434813354169</v>
      </c>
    </row>
    <row r="84" spans="1:49" x14ac:dyDescent="0.35">
      <c r="A84">
        <v>81</v>
      </c>
      <c r="B84" s="6">
        <v>4</v>
      </c>
      <c r="C84">
        <v>8</v>
      </c>
      <c r="D84">
        <v>5</v>
      </c>
      <c r="E84">
        <v>4</v>
      </c>
      <c r="F84">
        <v>7</v>
      </c>
      <c r="G84">
        <v>6</v>
      </c>
      <c r="H84">
        <v>8</v>
      </c>
      <c r="I84">
        <v>4</v>
      </c>
      <c r="J84" s="7">
        <v>7</v>
      </c>
      <c r="W84">
        <f t="shared" si="16"/>
        <v>81</v>
      </c>
      <c r="X84" s="6">
        <f t="shared" si="15"/>
        <v>0.23034594857274363</v>
      </c>
      <c r="Y84">
        <f t="shared" si="15"/>
        <v>-0.29238417492594532</v>
      </c>
      <c r="Z84">
        <f t="shared" si="15"/>
        <v>0.93979651272279086</v>
      </c>
      <c r="AA84">
        <f t="shared" si="15"/>
        <v>0.60812434450388564</v>
      </c>
      <c r="AB84">
        <f t="shared" si="15"/>
        <v>0.30504398370210595</v>
      </c>
      <c r="AC84">
        <f t="shared" si="15"/>
        <v>-6.0876253646491192E-3</v>
      </c>
      <c r="AD84">
        <f t="shared" si="15"/>
        <v>1.2196417054391744</v>
      </c>
      <c r="AE84">
        <f t="shared" si="15"/>
        <v>-0.76129058458721444</v>
      </c>
      <c r="AF84" s="7">
        <f t="shared" si="15"/>
        <v>-0.50985434813354169</v>
      </c>
      <c r="AI84" t="s">
        <v>26</v>
      </c>
    </row>
    <row r="85" spans="1:49" x14ac:dyDescent="0.35">
      <c r="A85">
        <v>82</v>
      </c>
      <c r="B85" s="6">
        <v>4</v>
      </c>
      <c r="C85">
        <v>8</v>
      </c>
      <c r="D85">
        <v>3</v>
      </c>
      <c r="E85">
        <v>4</v>
      </c>
      <c r="F85">
        <v>7</v>
      </c>
      <c r="G85">
        <v>6</v>
      </c>
      <c r="H85">
        <v>3</v>
      </c>
      <c r="I85">
        <v>7</v>
      </c>
      <c r="J85" s="7">
        <v>8</v>
      </c>
      <c r="W85">
        <f t="shared" si="16"/>
        <v>82</v>
      </c>
      <c r="X85" s="6">
        <f t="shared" si="15"/>
        <v>0.23034594857274363</v>
      </c>
      <c r="Y85">
        <f t="shared" si="15"/>
        <v>-0.29238417492594532</v>
      </c>
      <c r="Z85">
        <f t="shared" si="15"/>
        <v>-0.27284414885500391</v>
      </c>
      <c r="AA85">
        <f t="shared" si="15"/>
        <v>0.60812434450388564</v>
      </c>
      <c r="AB85">
        <f t="shared" si="15"/>
        <v>0.30504398370210595</v>
      </c>
      <c r="AC85">
        <f t="shared" si="15"/>
        <v>-6.0876253646491192E-3</v>
      </c>
      <c r="AD85">
        <f t="shared" si="15"/>
        <v>-0.71118949050674818</v>
      </c>
      <c r="AE85">
        <f t="shared" si="15"/>
        <v>2.3888773516357436</v>
      </c>
      <c r="AF85" s="7">
        <f t="shared" si="15"/>
        <v>1.1896601456449316</v>
      </c>
    </row>
    <row r="86" spans="1:49" x14ac:dyDescent="0.35">
      <c r="A86">
        <v>83</v>
      </c>
      <c r="B86" s="6">
        <v>5</v>
      </c>
      <c r="C86">
        <v>8</v>
      </c>
      <c r="D86">
        <v>3</v>
      </c>
      <c r="E86">
        <v>3</v>
      </c>
      <c r="F86">
        <v>7</v>
      </c>
      <c r="G86">
        <v>6</v>
      </c>
      <c r="H86">
        <v>1</v>
      </c>
      <c r="I86">
        <v>4</v>
      </c>
      <c r="J86" s="7">
        <v>7</v>
      </c>
      <c r="W86">
        <f t="shared" si="16"/>
        <v>83</v>
      </c>
      <c r="X86" s="6">
        <f t="shared" si="15"/>
        <v>1.0201034865364365</v>
      </c>
      <c r="Y86">
        <f t="shared" si="15"/>
        <v>-0.29238417492594532</v>
      </c>
      <c r="Z86">
        <f t="shared" si="15"/>
        <v>-0.27284414885500391</v>
      </c>
      <c r="AA86">
        <f t="shared" si="15"/>
        <v>-0.378023241178091</v>
      </c>
      <c r="AB86">
        <f t="shared" si="15"/>
        <v>0.30504398370210595</v>
      </c>
      <c r="AC86">
        <f t="shared" si="15"/>
        <v>-6.0876253646491192E-3</v>
      </c>
      <c r="AD86">
        <f t="shared" si="15"/>
        <v>-1.4835219688851171</v>
      </c>
      <c r="AE86">
        <f t="shared" si="15"/>
        <v>-0.76129058458721444</v>
      </c>
      <c r="AF86" s="7">
        <f t="shared" si="15"/>
        <v>-0.50985434813354169</v>
      </c>
      <c r="AI86" t="s">
        <v>22</v>
      </c>
      <c r="AS86" s="2" t="s">
        <v>25</v>
      </c>
      <c r="AT86" s="2"/>
      <c r="AU86" s="2" t="s">
        <v>24</v>
      </c>
      <c r="AV86" s="2"/>
      <c r="AW86" s="2" t="s">
        <v>23</v>
      </c>
    </row>
    <row r="87" spans="1:49" x14ac:dyDescent="0.35">
      <c r="A87">
        <v>84</v>
      </c>
      <c r="B87" s="6">
        <v>2</v>
      </c>
      <c r="C87">
        <v>9</v>
      </c>
      <c r="D87">
        <v>6</v>
      </c>
      <c r="E87">
        <v>4</v>
      </c>
      <c r="F87">
        <v>8</v>
      </c>
      <c r="G87">
        <v>6</v>
      </c>
      <c r="H87">
        <v>8</v>
      </c>
      <c r="I87">
        <v>5</v>
      </c>
      <c r="J87" s="7">
        <v>8</v>
      </c>
      <c r="W87">
        <f t="shared" si="16"/>
        <v>84</v>
      </c>
      <c r="X87" s="6">
        <f t="shared" si="15"/>
        <v>-1.349169127354642</v>
      </c>
      <c r="Y87">
        <f t="shared" si="15"/>
        <v>1.4619208746297327</v>
      </c>
      <c r="Z87">
        <f t="shared" si="15"/>
        <v>1.5461168435116881</v>
      </c>
      <c r="AA87">
        <f t="shared" si="15"/>
        <v>0.60812434450388564</v>
      </c>
      <c r="AB87">
        <f t="shared" si="15"/>
        <v>1.3509090706807538</v>
      </c>
      <c r="AC87">
        <f t="shared" si="15"/>
        <v>-6.0876253646491192E-3</v>
      </c>
      <c r="AD87">
        <f t="shared" si="15"/>
        <v>1.2196417054391744</v>
      </c>
      <c r="AE87">
        <f t="shared" si="15"/>
        <v>0.2887653941537715</v>
      </c>
      <c r="AF87" s="7">
        <f t="shared" si="15"/>
        <v>1.1896601456449316</v>
      </c>
      <c r="AI87" s="3">
        <f t="array" ref="AI87:AQ95">AI61:AQ69</f>
        <v>-0.1086728206623655</v>
      </c>
      <c r="AJ87" s="4">
        <v>-0.63924827708711929</v>
      </c>
      <c r="AK87" s="4">
        <v>-0.25729558511499806</v>
      </c>
      <c r="AL87" s="4">
        <v>-0.11377573138881125</v>
      </c>
      <c r="AM87" s="4">
        <v>-0.41709284850955952</v>
      </c>
      <c r="AN87" s="4">
        <v>-9.5945441381725116E-2</v>
      </c>
      <c r="AO87" s="4">
        <v>-0.48082963990091376</v>
      </c>
      <c r="AP87" s="4">
        <v>-0.28424031931196581</v>
      </c>
      <c r="AQ87" s="5">
        <v>-7.2417189866390341E-2</v>
      </c>
      <c r="AS87" s="24">
        <f t="array" ref="AS87:AS95">AW61:AW69</f>
        <v>-0.78250210216205685</v>
      </c>
      <c r="AU87" s="24">
        <f t="array" ref="AU87:AU95">MMULT(AI87:AQ95,AS87:AS95)</f>
        <v>-1.3491691273546409</v>
      </c>
      <c r="AW87" s="24">
        <f t="array" ref="AW87:AW95">AU87:AU95*TRANSPOSE(B127:J127)+TRANSPOSE(B126:J126)</f>
        <v>2.0000000000000013</v>
      </c>
    </row>
    <row r="88" spans="1:49" x14ac:dyDescent="0.35">
      <c r="A88">
        <v>85</v>
      </c>
      <c r="B88" s="6">
        <v>5</v>
      </c>
      <c r="C88">
        <v>8</v>
      </c>
      <c r="D88">
        <v>4</v>
      </c>
      <c r="E88">
        <v>4</v>
      </c>
      <c r="F88">
        <v>7</v>
      </c>
      <c r="G88">
        <v>6</v>
      </c>
      <c r="H88">
        <v>5</v>
      </c>
      <c r="I88">
        <v>5</v>
      </c>
      <c r="J88" s="7">
        <v>7</v>
      </c>
      <c r="W88">
        <f t="shared" si="16"/>
        <v>85</v>
      </c>
      <c r="X88" s="6">
        <f t="shared" si="15"/>
        <v>1.0201034865364365</v>
      </c>
      <c r="Y88">
        <f t="shared" si="15"/>
        <v>-0.29238417492594532</v>
      </c>
      <c r="Z88">
        <f t="shared" si="15"/>
        <v>0.33347618193389345</v>
      </c>
      <c r="AA88">
        <f t="shared" si="15"/>
        <v>0.60812434450388564</v>
      </c>
      <c r="AB88">
        <f t="shared" si="15"/>
        <v>0.30504398370210595</v>
      </c>
      <c r="AC88">
        <f t="shared" si="15"/>
        <v>-6.0876253646491192E-3</v>
      </c>
      <c r="AD88">
        <f t="shared" si="15"/>
        <v>6.1142987871620834E-2</v>
      </c>
      <c r="AE88">
        <f t="shared" si="15"/>
        <v>0.2887653941537715</v>
      </c>
      <c r="AF88" s="7">
        <f t="shared" si="15"/>
        <v>-0.50985434813354169</v>
      </c>
      <c r="AI88" s="6">
        <v>0.41155512846221598</v>
      </c>
      <c r="AJ88">
        <v>0.25314343490616675</v>
      </c>
      <c r="AK88">
        <v>-0.18110413876540446</v>
      </c>
      <c r="AL88">
        <v>0.26161989563166765</v>
      </c>
      <c r="AM88">
        <v>-0.33963617020615006</v>
      </c>
      <c r="AN88">
        <v>4.1004830131567269E-5</v>
      </c>
      <c r="AO88">
        <v>-0.43645311461584763</v>
      </c>
      <c r="AP88">
        <v>0.59253174817326049</v>
      </c>
      <c r="AQ88" s="7">
        <v>-9.1428524472633763E-2</v>
      </c>
      <c r="AS88" s="18">
        <v>1.9675759044750487</v>
      </c>
      <c r="AU88" s="18">
        <v>-0.29238417492594521</v>
      </c>
      <c r="AW88" s="18">
        <v>8</v>
      </c>
    </row>
    <row r="89" spans="1:49" x14ac:dyDescent="0.35">
      <c r="A89">
        <v>86</v>
      </c>
      <c r="B89" s="6">
        <v>4</v>
      </c>
      <c r="C89">
        <v>8</v>
      </c>
      <c r="D89">
        <v>7</v>
      </c>
      <c r="E89">
        <v>5</v>
      </c>
      <c r="F89">
        <v>7</v>
      </c>
      <c r="G89">
        <v>6</v>
      </c>
      <c r="H89">
        <v>9</v>
      </c>
      <c r="I89">
        <v>6</v>
      </c>
      <c r="J89" s="7">
        <v>7</v>
      </c>
      <c r="W89">
        <f t="shared" si="16"/>
        <v>86</v>
      </c>
      <c r="X89" s="6">
        <f t="shared" si="15"/>
        <v>0.23034594857274363</v>
      </c>
      <c r="Y89">
        <f t="shared" si="15"/>
        <v>-0.29238417492594532</v>
      </c>
      <c r="Z89">
        <f t="shared" si="15"/>
        <v>2.1524371743005855</v>
      </c>
      <c r="AA89">
        <f t="shared" si="15"/>
        <v>1.5942719301858623</v>
      </c>
      <c r="AB89">
        <f t="shared" si="15"/>
        <v>0.30504398370210595</v>
      </c>
      <c r="AC89">
        <f t="shared" si="15"/>
        <v>-6.0876253646491192E-3</v>
      </c>
      <c r="AD89">
        <f t="shared" si="15"/>
        <v>1.6058079446283589</v>
      </c>
      <c r="AE89">
        <f t="shared" si="15"/>
        <v>1.3388213728947576</v>
      </c>
      <c r="AF89" s="7">
        <f t="shared" si="15"/>
        <v>-0.50985434813354169</v>
      </c>
      <c r="AI89" s="6">
        <v>0.44432039453439681</v>
      </c>
      <c r="AJ89">
        <v>-0.29067886859957021</v>
      </c>
      <c r="AK89">
        <v>-0.18728039014127459</v>
      </c>
      <c r="AL89">
        <v>0.30220259515464726</v>
      </c>
      <c r="AM89">
        <v>-3.0092027140245531E-2</v>
      </c>
      <c r="AN89">
        <v>-0.13252764749669951</v>
      </c>
      <c r="AO89">
        <v>0.30089770286066897</v>
      </c>
      <c r="AP89">
        <v>-6.3954964480358145E-2</v>
      </c>
      <c r="AQ89" s="7">
        <v>0.69179914482736171</v>
      </c>
      <c r="AS89" s="18">
        <v>-0.23405809904602257</v>
      </c>
      <c r="AU89" s="18">
        <v>-1.4854848104327918</v>
      </c>
      <c r="AW89" s="18">
        <v>1.0000000000000115</v>
      </c>
    </row>
    <row r="90" spans="1:49" x14ac:dyDescent="0.35">
      <c r="A90">
        <v>87</v>
      </c>
      <c r="B90" s="6">
        <v>5</v>
      </c>
      <c r="C90">
        <v>7</v>
      </c>
      <c r="D90">
        <v>2</v>
      </c>
      <c r="E90">
        <v>3</v>
      </c>
      <c r="F90">
        <v>5</v>
      </c>
      <c r="G90">
        <v>5</v>
      </c>
      <c r="H90">
        <v>1</v>
      </c>
      <c r="I90">
        <v>3</v>
      </c>
      <c r="J90" s="7">
        <v>7</v>
      </c>
      <c r="W90">
        <f t="shared" si="16"/>
        <v>87</v>
      </c>
      <c r="X90" s="6">
        <f t="shared" si="15"/>
        <v>1.0201034865364365</v>
      </c>
      <c r="Y90">
        <f t="shared" si="15"/>
        <v>-2.0466892244816233</v>
      </c>
      <c r="Z90">
        <f t="shared" si="15"/>
        <v>-0.87916447964390132</v>
      </c>
      <c r="AA90">
        <f t="shared" si="15"/>
        <v>-0.378023241178091</v>
      </c>
      <c r="AB90">
        <f t="shared" si="15"/>
        <v>-1.78668619025519</v>
      </c>
      <c r="AC90">
        <f t="shared" si="15"/>
        <v>-0.73660266912250705</v>
      </c>
      <c r="AD90">
        <f t="shared" si="15"/>
        <v>-1.4835219688851171</v>
      </c>
      <c r="AE90">
        <f t="shared" si="15"/>
        <v>-1.8113465633282004</v>
      </c>
      <c r="AF90" s="7">
        <f t="shared" si="15"/>
        <v>-0.50985434813354169</v>
      </c>
      <c r="AI90" s="6">
        <v>0.21563850036801091</v>
      </c>
      <c r="AJ90">
        <v>-0.13550085611867582</v>
      </c>
      <c r="AK90">
        <v>-0.18288111465037812</v>
      </c>
      <c r="AL90">
        <v>-0.83964140382962682</v>
      </c>
      <c r="AM90">
        <v>-2.8151905814956007E-2</v>
      </c>
      <c r="AN90">
        <v>-8.2470001775549803E-3</v>
      </c>
      <c r="AO90">
        <v>0.22139123759016915</v>
      </c>
      <c r="AP90">
        <v>0.37879413338632056</v>
      </c>
      <c r="AQ90" s="7">
        <v>5.7764588173451925E-2</v>
      </c>
      <c r="AS90" s="18">
        <v>-1.1237006899498878</v>
      </c>
      <c r="AU90" s="18">
        <v>0.60812434450388286</v>
      </c>
      <c r="AW90" s="18">
        <v>3.9999999999999973</v>
      </c>
    </row>
    <row r="91" spans="1:49" x14ac:dyDescent="0.35">
      <c r="A91">
        <v>88</v>
      </c>
      <c r="B91" s="6">
        <v>3</v>
      </c>
      <c r="C91">
        <v>8</v>
      </c>
      <c r="D91">
        <v>3</v>
      </c>
      <c r="E91">
        <v>2</v>
      </c>
      <c r="F91">
        <v>6</v>
      </c>
      <c r="G91">
        <v>6</v>
      </c>
      <c r="H91">
        <v>1</v>
      </c>
      <c r="I91">
        <v>5</v>
      </c>
      <c r="J91" s="7">
        <v>7</v>
      </c>
      <c r="W91">
        <f t="shared" si="16"/>
        <v>88</v>
      </c>
      <c r="X91" s="6">
        <f t="shared" si="15"/>
        <v>-0.55941158939094915</v>
      </c>
      <c r="Y91">
        <f t="shared" si="15"/>
        <v>-0.29238417492594532</v>
      </c>
      <c r="Z91">
        <f t="shared" si="15"/>
        <v>-0.27284414885500391</v>
      </c>
      <c r="AA91">
        <f t="shared" si="15"/>
        <v>-1.3641708268600676</v>
      </c>
      <c r="AB91">
        <f t="shared" si="15"/>
        <v>-0.74082110327654205</v>
      </c>
      <c r="AC91">
        <f t="shared" si="15"/>
        <v>-6.0876253646491192E-3</v>
      </c>
      <c r="AD91">
        <f t="shared" si="15"/>
        <v>-1.4835219688851171</v>
      </c>
      <c r="AE91">
        <f t="shared" si="15"/>
        <v>0.2887653941537715</v>
      </c>
      <c r="AF91" s="7">
        <f t="shared" si="15"/>
        <v>-0.50985434813354169</v>
      </c>
      <c r="AI91" s="6">
        <v>0.34065994702866415</v>
      </c>
      <c r="AJ91">
        <v>-3.6795371440608723E-2</v>
      </c>
      <c r="AK91">
        <v>0.4196315249891423</v>
      </c>
      <c r="AL91">
        <v>-0.15599941127210165</v>
      </c>
      <c r="AM91">
        <v>0.42356978447242932</v>
      </c>
      <c r="AN91">
        <v>-0.55990862388752294</v>
      </c>
      <c r="AO91">
        <v>-0.42454928955925442</v>
      </c>
      <c r="AP91">
        <v>-8.8223691667977347E-2</v>
      </c>
      <c r="AQ91" s="7">
        <v>3.5155648060973925E-2</v>
      </c>
      <c r="AS91" s="18">
        <v>0.7656791169799213</v>
      </c>
      <c r="AU91" s="18">
        <v>0.30504398370209906</v>
      </c>
      <c r="AW91" s="18">
        <v>6.9999999999999938</v>
      </c>
    </row>
    <row r="92" spans="1:49" x14ac:dyDescent="0.35">
      <c r="A92">
        <v>89</v>
      </c>
      <c r="B92" s="6">
        <v>2</v>
      </c>
      <c r="C92">
        <v>8</v>
      </c>
      <c r="D92">
        <v>4</v>
      </c>
      <c r="E92">
        <v>2</v>
      </c>
      <c r="F92">
        <v>7</v>
      </c>
      <c r="G92">
        <v>6</v>
      </c>
      <c r="H92">
        <v>5</v>
      </c>
      <c r="I92">
        <v>6</v>
      </c>
      <c r="J92" s="7">
        <v>7</v>
      </c>
      <c r="W92">
        <f t="shared" si="16"/>
        <v>89</v>
      </c>
      <c r="X92" s="6">
        <f t="shared" si="15"/>
        <v>-1.349169127354642</v>
      </c>
      <c r="Y92">
        <f t="shared" si="15"/>
        <v>-0.29238417492594532</v>
      </c>
      <c r="Z92">
        <f t="shared" si="15"/>
        <v>0.33347618193389345</v>
      </c>
      <c r="AA92">
        <f t="shared" si="15"/>
        <v>-1.3641708268600676</v>
      </c>
      <c r="AB92">
        <f t="shared" si="15"/>
        <v>0.30504398370210595</v>
      </c>
      <c r="AC92">
        <f t="shared" si="15"/>
        <v>-6.0876253646491192E-3</v>
      </c>
      <c r="AD92">
        <f t="shared" si="15"/>
        <v>6.1142987871620834E-2</v>
      </c>
      <c r="AE92">
        <f t="shared" si="15"/>
        <v>1.3388213728947576</v>
      </c>
      <c r="AF92" s="7">
        <f t="shared" si="15"/>
        <v>-0.50985434813354169</v>
      </c>
      <c r="AI92" s="6">
        <v>0.17656698530373396</v>
      </c>
      <c r="AJ92">
        <v>-2.5335187238124404E-2</v>
      </c>
      <c r="AK92">
        <v>0.7145130584987881</v>
      </c>
      <c r="AL92">
        <v>-6.297349905805194E-2</v>
      </c>
      <c r="AM92">
        <v>-0.63254625508721829</v>
      </c>
      <c r="AN92">
        <v>2.9625180932756248E-2</v>
      </c>
      <c r="AO92">
        <v>0.21612684057601395</v>
      </c>
      <c r="AP92">
        <v>-7.2965594974557388E-2</v>
      </c>
      <c r="AQ92" s="7">
        <v>-2.5699225706734195E-2</v>
      </c>
      <c r="AS92" s="18">
        <v>-0.66142586160693861</v>
      </c>
      <c r="AU92" s="18">
        <v>-0.73660266912251093</v>
      </c>
      <c r="AW92" s="18">
        <v>4.9999999999999947</v>
      </c>
    </row>
    <row r="93" spans="1:49" x14ac:dyDescent="0.35">
      <c r="A93">
        <v>90</v>
      </c>
      <c r="B93" s="25">
        <v>3</v>
      </c>
      <c r="C93" s="2">
        <v>8</v>
      </c>
      <c r="D93" s="2">
        <v>2</v>
      </c>
      <c r="E93" s="2">
        <v>4</v>
      </c>
      <c r="F93" s="2">
        <v>8</v>
      </c>
      <c r="G93" s="2">
        <v>7</v>
      </c>
      <c r="H93" s="2">
        <v>3</v>
      </c>
      <c r="I93" s="2">
        <v>5</v>
      </c>
      <c r="J93" s="26">
        <v>8</v>
      </c>
      <c r="W93">
        <f t="shared" si="16"/>
        <v>90</v>
      </c>
      <c r="X93" s="6">
        <f t="shared" si="15"/>
        <v>-0.55941158939094915</v>
      </c>
      <c r="Y93">
        <f t="shared" si="15"/>
        <v>-0.29238417492594532</v>
      </c>
      <c r="Z93">
        <f t="shared" si="15"/>
        <v>-0.87916447964390132</v>
      </c>
      <c r="AA93">
        <f t="shared" ref="AA93:AF123" si="17">STANDARDIZE(E93,E$126,E$127)</f>
        <v>0.60812434450388564</v>
      </c>
      <c r="AB93">
        <f t="shared" si="17"/>
        <v>1.3509090706807538</v>
      </c>
      <c r="AC93">
        <f t="shared" si="17"/>
        <v>0.72442741839320879</v>
      </c>
      <c r="AD93">
        <f t="shared" si="17"/>
        <v>-0.71118949050674818</v>
      </c>
      <c r="AE93">
        <f t="shared" si="17"/>
        <v>0.2887653941537715</v>
      </c>
      <c r="AF93" s="7">
        <f t="shared" si="17"/>
        <v>1.1896601456449316</v>
      </c>
      <c r="AI93" s="6">
        <v>0.48149531050226424</v>
      </c>
      <c r="AJ93">
        <v>-0.19955381602753772</v>
      </c>
      <c r="AK93">
        <v>-0.18029726124365433</v>
      </c>
      <c r="AL93">
        <v>0.16443593459440325</v>
      </c>
      <c r="AM93">
        <v>8.9082065868044999E-2</v>
      </c>
      <c r="AN93">
        <v>-9.9150811392402727E-2</v>
      </c>
      <c r="AO93">
        <v>0.36144073391610609</v>
      </c>
      <c r="AP93">
        <v>-0.16784172000009065</v>
      </c>
      <c r="AQ93" s="7">
        <v>-0.70158215235978083</v>
      </c>
      <c r="AS93" s="18">
        <v>0.22280963749549645</v>
      </c>
      <c r="AU93" s="18">
        <v>-0.32502325131756227</v>
      </c>
      <c r="AW93" s="18">
        <v>4.0000000000000036</v>
      </c>
    </row>
    <row r="94" spans="1:49" x14ac:dyDescent="0.35">
      <c r="A94">
        <v>91</v>
      </c>
      <c r="B94" s="6">
        <v>5</v>
      </c>
      <c r="C94">
        <v>8</v>
      </c>
      <c r="D94">
        <v>3</v>
      </c>
      <c r="E94">
        <v>2</v>
      </c>
      <c r="F94">
        <v>5</v>
      </c>
      <c r="G94">
        <v>5</v>
      </c>
      <c r="H94">
        <v>5</v>
      </c>
      <c r="I94">
        <v>4</v>
      </c>
      <c r="J94" s="7">
        <v>7</v>
      </c>
      <c r="W94">
        <f t="shared" si="16"/>
        <v>91</v>
      </c>
      <c r="X94" s="6">
        <f t="shared" ref="X94:Z123" si="18">STANDARDIZE(B94,B$126,B$127)</f>
        <v>1.0201034865364365</v>
      </c>
      <c r="Y94">
        <f t="shared" si="18"/>
        <v>-0.29238417492594532</v>
      </c>
      <c r="Z94">
        <f t="shared" si="18"/>
        <v>-0.27284414885500391</v>
      </c>
      <c r="AA94">
        <f t="shared" si="17"/>
        <v>-1.3641708268600676</v>
      </c>
      <c r="AB94">
        <f t="shared" si="17"/>
        <v>-1.78668619025519</v>
      </c>
      <c r="AC94">
        <f t="shared" si="17"/>
        <v>-0.73660266912250705</v>
      </c>
      <c r="AD94">
        <f t="shared" si="17"/>
        <v>6.1142987871620834E-2</v>
      </c>
      <c r="AE94">
        <f t="shared" si="17"/>
        <v>-0.76129058458721444</v>
      </c>
      <c r="AF94" s="7">
        <f t="shared" si="17"/>
        <v>-0.50985434813354169</v>
      </c>
      <c r="AI94" s="6">
        <v>0.40531393485510164</v>
      </c>
      <c r="AJ94">
        <v>-2.9433741083362202E-2</v>
      </c>
      <c r="AK94">
        <v>0.10755133207141192</v>
      </c>
      <c r="AL94">
        <v>-0.11621471578681246</v>
      </c>
      <c r="AM94">
        <v>0.21498491185542287</v>
      </c>
      <c r="AN94">
        <v>0.78277724730724363</v>
      </c>
      <c r="AO94">
        <v>-0.2818346059819723</v>
      </c>
      <c r="AP94">
        <v>-0.25913253981977979</v>
      </c>
      <c r="AQ94" s="7">
        <v>6.513041035120247E-2</v>
      </c>
      <c r="AS94" s="18">
        <v>0.14963601664833781</v>
      </c>
      <c r="AU94" s="18">
        <v>-0.76129058458721921</v>
      </c>
      <c r="AW94" s="18">
        <v>3.9999999999999956</v>
      </c>
    </row>
    <row r="95" spans="1:49" x14ac:dyDescent="0.35">
      <c r="A95">
        <v>92</v>
      </c>
      <c r="B95" s="6">
        <v>3</v>
      </c>
      <c r="C95">
        <v>8</v>
      </c>
      <c r="D95">
        <v>2</v>
      </c>
      <c r="E95">
        <v>4</v>
      </c>
      <c r="F95">
        <v>6</v>
      </c>
      <c r="G95">
        <v>6</v>
      </c>
      <c r="H95">
        <v>7</v>
      </c>
      <c r="I95">
        <v>4</v>
      </c>
      <c r="J95" s="7">
        <v>7</v>
      </c>
      <c r="W95">
        <f t="shared" si="16"/>
        <v>92</v>
      </c>
      <c r="X95" s="6">
        <f t="shared" si="18"/>
        <v>-0.55941158939094915</v>
      </c>
      <c r="Y95">
        <f t="shared" si="18"/>
        <v>-0.29238417492594532</v>
      </c>
      <c r="Z95">
        <f t="shared" si="18"/>
        <v>-0.87916447964390132</v>
      </c>
      <c r="AA95">
        <f t="shared" si="17"/>
        <v>0.60812434450388564</v>
      </c>
      <c r="AB95">
        <f t="shared" si="17"/>
        <v>-0.74082110327654205</v>
      </c>
      <c r="AC95">
        <f t="shared" si="17"/>
        <v>-6.0876253646491192E-3</v>
      </c>
      <c r="AD95">
        <f t="shared" si="17"/>
        <v>0.8334754662499898</v>
      </c>
      <c r="AE95">
        <f t="shared" si="17"/>
        <v>-0.76129058458721444</v>
      </c>
      <c r="AF95" s="7">
        <f t="shared" si="17"/>
        <v>-0.50985434813354169</v>
      </c>
      <c r="AI95" s="8">
        <v>0.17762263035252324</v>
      </c>
      <c r="AJ95" s="9">
        <v>0.61785233937299189</v>
      </c>
      <c r="AK95" s="9">
        <v>-0.31904060431681086</v>
      </c>
      <c r="AL95" s="9">
        <v>-0.23116985738029355</v>
      </c>
      <c r="AM95" s="9">
        <v>-0.27441303501067515</v>
      </c>
      <c r="AN95" s="9">
        <v>-0.19030622555012822</v>
      </c>
      <c r="AO95" s="9">
        <v>-4.1652955728074828E-2</v>
      </c>
      <c r="AP95" s="9">
        <v>-0.55866843595019577</v>
      </c>
      <c r="AQ95" s="10">
        <v>7.8217098124916243E-2</v>
      </c>
      <c r="AS95" s="23">
        <v>-0.56694053305578662</v>
      </c>
      <c r="AU95" s="23">
        <v>1.1896601456449303</v>
      </c>
      <c r="AW95" s="23">
        <v>7.9999999999999991</v>
      </c>
    </row>
    <row r="96" spans="1:49" x14ac:dyDescent="0.35">
      <c r="A96">
        <v>93</v>
      </c>
      <c r="B96" s="6">
        <v>3</v>
      </c>
      <c r="C96">
        <v>8</v>
      </c>
      <c r="D96">
        <v>2</v>
      </c>
      <c r="E96">
        <v>2</v>
      </c>
      <c r="F96">
        <v>7</v>
      </c>
      <c r="G96">
        <v>8</v>
      </c>
      <c r="H96">
        <v>1</v>
      </c>
      <c r="I96">
        <v>4</v>
      </c>
      <c r="J96" s="7">
        <v>7</v>
      </c>
      <c r="W96">
        <f t="shared" si="16"/>
        <v>93</v>
      </c>
      <c r="X96" s="6">
        <f t="shared" si="18"/>
        <v>-0.55941158939094915</v>
      </c>
      <c r="Y96">
        <f t="shared" si="18"/>
        <v>-0.29238417492594532</v>
      </c>
      <c r="Z96">
        <f t="shared" si="18"/>
        <v>-0.87916447964390132</v>
      </c>
      <c r="AA96">
        <f t="shared" si="17"/>
        <v>-1.3641708268600676</v>
      </c>
      <c r="AB96">
        <f t="shared" si="17"/>
        <v>0.30504398370210595</v>
      </c>
      <c r="AC96">
        <f t="shared" si="17"/>
        <v>1.4549424621510667</v>
      </c>
      <c r="AD96">
        <f t="shared" si="17"/>
        <v>-1.4835219688851171</v>
      </c>
      <c r="AE96">
        <f t="shared" si="17"/>
        <v>-0.76129058458721444</v>
      </c>
      <c r="AF96" s="7">
        <f t="shared" si="17"/>
        <v>-0.50985434813354169</v>
      </c>
    </row>
    <row r="97" spans="1:32" x14ac:dyDescent="0.35">
      <c r="A97">
        <v>94</v>
      </c>
      <c r="B97" s="6">
        <v>3</v>
      </c>
      <c r="C97">
        <v>8</v>
      </c>
      <c r="D97">
        <v>2</v>
      </c>
      <c r="E97">
        <v>2</v>
      </c>
      <c r="F97">
        <v>6</v>
      </c>
      <c r="G97">
        <v>4</v>
      </c>
      <c r="H97">
        <v>4</v>
      </c>
      <c r="I97">
        <v>5</v>
      </c>
      <c r="J97" s="7">
        <v>7</v>
      </c>
      <c r="W97">
        <f t="shared" si="16"/>
        <v>94</v>
      </c>
      <c r="X97" s="6">
        <f t="shared" si="18"/>
        <v>-0.55941158939094915</v>
      </c>
      <c r="Y97">
        <f t="shared" si="18"/>
        <v>-0.29238417492594532</v>
      </c>
      <c r="Z97">
        <f t="shared" si="18"/>
        <v>-0.87916447964390132</v>
      </c>
      <c r="AA97">
        <f t="shared" si="17"/>
        <v>-1.3641708268600676</v>
      </c>
      <c r="AB97">
        <f t="shared" si="17"/>
        <v>-0.74082110327654205</v>
      </c>
      <c r="AC97">
        <f t="shared" si="17"/>
        <v>-1.467117712880365</v>
      </c>
      <c r="AD97">
        <f t="shared" si="17"/>
        <v>-0.32502325131756366</v>
      </c>
      <c r="AE97">
        <f t="shared" si="17"/>
        <v>0.2887653941537715</v>
      </c>
      <c r="AF97" s="7">
        <f t="shared" si="17"/>
        <v>-0.50985434813354169</v>
      </c>
    </row>
    <row r="98" spans="1:32" x14ac:dyDescent="0.35">
      <c r="A98">
        <v>95</v>
      </c>
      <c r="B98" s="6">
        <v>4</v>
      </c>
      <c r="C98">
        <v>8</v>
      </c>
      <c r="D98">
        <v>3</v>
      </c>
      <c r="E98">
        <v>3</v>
      </c>
      <c r="F98">
        <v>5</v>
      </c>
      <c r="G98">
        <v>5</v>
      </c>
      <c r="H98">
        <v>1</v>
      </c>
      <c r="I98">
        <v>4</v>
      </c>
      <c r="J98" s="7">
        <v>8</v>
      </c>
      <c r="W98">
        <f t="shared" si="16"/>
        <v>95</v>
      </c>
      <c r="X98" s="6">
        <f t="shared" si="18"/>
        <v>0.23034594857274363</v>
      </c>
      <c r="Y98">
        <f t="shared" si="18"/>
        <v>-0.29238417492594532</v>
      </c>
      <c r="Z98">
        <f t="shared" si="18"/>
        <v>-0.27284414885500391</v>
      </c>
      <c r="AA98">
        <f t="shared" si="17"/>
        <v>-0.378023241178091</v>
      </c>
      <c r="AB98">
        <f t="shared" si="17"/>
        <v>-1.78668619025519</v>
      </c>
      <c r="AC98">
        <f t="shared" si="17"/>
        <v>-0.73660266912250705</v>
      </c>
      <c r="AD98">
        <f t="shared" si="17"/>
        <v>-1.4835219688851171</v>
      </c>
      <c r="AE98">
        <f t="shared" si="17"/>
        <v>-0.76129058458721444</v>
      </c>
      <c r="AF98" s="7">
        <f t="shared" si="17"/>
        <v>1.1896601456449316</v>
      </c>
    </row>
    <row r="99" spans="1:32" x14ac:dyDescent="0.35">
      <c r="A99">
        <v>96</v>
      </c>
      <c r="B99" s="6">
        <v>5</v>
      </c>
      <c r="C99">
        <v>8</v>
      </c>
      <c r="D99">
        <v>2</v>
      </c>
      <c r="E99">
        <v>3</v>
      </c>
      <c r="F99">
        <v>7</v>
      </c>
      <c r="G99">
        <v>6</v>
      </c>
      <c r="H99">
        <v>5</v>
      </c>
      <c r="I99">
        <v>4</v>
      </c>
      <c r="J99" s="7">
        <v>7</v>
      </c>
      <c r="W99">
        <f t="shared" si="16"/>
        <v>96</v>
      </c>
      <c r="X99" s="6">
        <f t="shared" si="18"/>
        <v>1.0201034865364365</v>
      </c>
      <c r="Y99">
        <f t="shared" si="18"/>
        <v>-0.29238417492594532</v>
      </c>
      <c r="Z99">
        <f t="shared" si="18"/>
        <v>-0.87916447964390132</v>
      </c>
      <c r="AA99">
        <f t="shared" si="17"/>
        <v>-0.378023241178091</v>
      </c>
      <c r="AB99">
        <f t="shared" si="17"/>
        <v>0.30504398370210595</v>
      </c>
      <c r="AC99">
        <f t="shared" si="17"/>
        <v>-6.0876253646491192E-3</v>
      </c>
      <c r="AD99">
        <f t="shared" si="17"/>
        <v>6.1142987871620834E-2</v>
      </c>
      <c r="AE99">
        <f t="shared" si="17"/>
        <v>-0.76129058458721444</v>
      </c>
      <c r="AF99" s="7">
        <f t="shared" si="17"/>
        <v>-0.50985434813354169</v>
      </c>
    </row>
    <row r="100" spans="1:32" x14ac:dyDescent="0.35">
      <c r="A100">
        <v>97</v>
      </c>
      <c r="B100" s="6">
        <v>4</v>
      </c>
      <c r="C100">
        <v>9</v>
      </c>
      <c r="D100">
        <v>2</v>
      </c>
      <c r="E100">
        <v>3</v>
      </c>
      <c r="F100">
        <v>7</v>
      </c>
      <c r="G100">
        <v>7</v>
      </c>
      <c r="H100">
        <v>6</v>
      </c>
      <c r="I100">
        <v>6</v>
      </c>
      <c r="J100" s="7">
        <v>6</v>
      </c>
      <c r="W100">
        <f t="shared" si="16"/>
        <v>97</v>
      </c>
      <c r="X100" s="6">
        <f t="shared" si="18"/>
        <v>0.23034594857274363</v>
      </c>
      <c r="Y100">
        <f t="shared" si="18"/>
        <v>1.4619208746297327</v>
      </c>
      <c r="Z100">
        <f t="shared" si="18"/>
        <v>-0.87916447964390132</v>
      </c>
      <c r="AA100">
        <f t="shared" si="17"/>
        <v>-0.378023241178091</v>
      </c>
      <c r="AB100">
        <f t="shared" si="17"/>
        <v>0.30504398370210595</v>
      </c>
      <c r="AC100">
        <f t="shared" si="17"/>
        <v>0.72442741839320879</v>
      </c>
      <c r="AD100">
        <f t="shared" si="17"/>
        <v>0.44730922706080534</v>
      </c>
      <c r="AE100">
        <f t="shared" si="17"/>
        <v>1.3388213728947576</v>
      </c>
      <c r="AF100" s="7">
        <f t="shared" si="17"/>
        <v>-2.2093688419120152</v>
      </c>
    </row>
    <row r="101" spans="1:32" x14ac:dyDescent="0.35">
      <c r="A101">
        <v>98</v>
      </c>
      <c r="B101" s="6">
        <v>4</v>
      </c>
      <c r="C101">
        <v>8</v>
      </c>
      <c r="D101">
        <v>3</v>
      </c>
      <c r="E101">
        <v>3</v>
      </c>
      <c r="F101">
        <v>6</v>
      </c>
      <c r="G101">
        <v>6</v>
      </c>
      <c r="H101">
        <v>5</v>
      </c>
      <c r="I101">
        <v>5</v>
      </c>
      <c r="J101" s="7">
        <v>7</v>
      </c>
      <c r="W101">
        <f t="shared" si="16"/>
        <v>98</v>
      </c>
      <c r="X101" s="6">
        <f t="shared" si="18"/>
        <v>0.23034594857274363</v>
      </c>
      <c r="Y101">
        <f t="shared" si="18"/>
        <v>-0.29238417492594532</v>
      </c>
      <c r="Z101">
        <f t="shared" si="18"/>
        <v>-0.27284414885500391</v>
      </c>
      <c r="AA101">
        <f t="shared" si="17"/>
        <v>-0.378023241178091</v>
      </c>
      <c r="AB101">
        <f t="shared" si="17"/>
        <v>-0.74082110327654205</v>
      </c>
      <c r="AC101">
        <f t="shared" si="17"/>
        <v>-6.0876253646491192E-3</v>
      </c>
      <c r="AD101">
        <f t="shared" si="17"/>
        <v>6.1142987871620834E-2</v>
      </c>
      <c r="AE101">
        <f t="shared" si="17"/>
        <v>0.2887653941537715</v>
      </c>
      <c r="AF101" s="7">
        <f t="shared" si="17"/>
        <v>-0.50985434813354169</v>
      </c>
    </row>
    <row r="102" spans="1:32" x14ac:dyDescent="0.35">
      <c r="A102">
        <v>99</v>
      </c>
      <c r="B102" s="6">
        <v>3</v>
      </c>
      <c r="C102">
        <v>8</v>
      </c>
      <c r="D102">
        <v>3</v>
      </c>
      <c r="E102">
        <v>3</v>
      </c>
      <c r="F102">
        <v>7</v>
      </c>
      <c r="G102">
        <v>5</v>
      </c>
      <c r="H102">
        <v>3</v>
      </c>
      <c r="I102">
        <v>5</v>
      </c>
      <c r="J102" s="7">
        <v>7</v>
      </c>
      <c r="W102">
        <f t="shared" si="16"/>
        <v>99</v>
      </c>
      <c r="X102" s="6">
        <f t="shared" si="18"/>
        <v>-0.55941158939094915</v>
      </c>
      <c r="Y102">
        <f t="shared" si="18"/>
        <v>-0.29238417492594532</v>
      </c>
      <c r="Z102">
        <f t="shared" si="18"/>
        <v>-0.27284414885500391</v>
      </c>
      <c r="AA102">
        <f t="shared" si="17"/>
        <v>-0.378023241178091</v>
      </c>
      <c r="AB102">
        <f t="shared" si="17"/>
        <v>0.30504398370210595</v>
      </c>
      <c r="AC102">
        <f t="shared" si="17"/>
        <v>-0.73660266912250705</v>
      </c>
      <c r="AD102">
        <f t="shared" si="17"/>
        <v>-0.71118949050674818</v>
      </c>
      <c r="AE102">
        <f t="shared" si="17"/>
        <v>0.2887653941537715</v>
      </c>
      <c r="AF102" s="7">
        <f t="shared" si="17"/>
        <v>-0.50985434813354169</v>
      </c>
    </row>
    <row r="103" spans="1:32" x14ac:dyDescent="0.35">
      <c r="A103">
        <v>100</v>
      </c>
      <c r="B103" s="6">
        <v>2</v>
      </c>
      <c r="C103">
        <v>8</v>
      </c>
      <c r="D103">
        <v>3</v>
      </c>
      <c r="E103">
        <v>2</v>
      </c>
      <c r="F103">
        <v>8</v>
      </c>
      <c r="G103">
        <v>8</v>
      </c>
      <c r="H103">
        <v>5</v>
      </c>
      <c r="I103">
        <v>4</v>
      </c>
      <c r="J103" s="7">
        <v>7</v>
      </c>
      <c r="W103">
        <f t="shared" si="16"/>
        <v>100</v>
      </c>
      <c r="X103" s="6">
        <f t="shared" si="18"/>
        <v>-1.349169127354642</v>
      </c>
      <c r="Y103">
        <f t="shared" si="18"/>
        <v>-0.29238417492594532</v>
      </c>
      <c r="Z103">
        <f t="shared" si="18"/>
        <v>-0.27284414885500391</v>
      </c>
      <c r="AA103">
        <f t="shared" si="17"/>
        <v>-1.3641708268600676</v>
      </c>
      <c r="AB103">
        <f t="shared" si="17"/>
        <v>1.3509090706807538</v>
      </c>
      <c r="AC103">
        <f t="shared" si="17"/>
        <v>1.4549424621510667</v>
      </c>
      <c r="AD103">
        <f t="shared" si="17"/>
        <v>6.1142987871620834E-2</v>
      </c>
      <c r="AE103">
        <f t="shared" si="17"/>
        <v>-0.76129058458721444</v>
      </c>
      <c r="AF103" s="7">
        <f t="shared" si="17"/>
        <v>-0.50985434813354169</v>
      </c>
    </row>
    <row r="104" spans="1:32" x14ac:dyDescent="0.35">
      <c r="A104">
        <f>A103+1</f>
        <v>101</v>
      </c>
      <c r="B104" s="6">
        <v>5</v>
      </c>
      <c r="C104">
        <v>8</v>
      </c>
      <c r="D104">
        <v>1</v>
      </c>
      <c r="E104">
        <v>3</v>
      </c>
      <c r="F104">
        <v>6</v>
      </c>
      <c r="G104">
        <v>6</v>
      </c>
      <c r="H104">
        <v>4</v>
      </c>
      <c r="I104">
        <v>5</v>
      </c>
      <c r="J104" s="7">
        <v>7</v>
      </c>
      <c r="W104">
        <f t="shared" si="16"/>
        <v>101</v>
      </c>
      <c r="X104" s="6">
        <f t="shared" si="18"/>
        <v>1.0201034865364365</v>
      </c>
      <c r="Y104">
        <f t="shared" si="18"/>
        <v>-0.29238417492594532</v>
      </c>
      <c r="Z104">
        <f t="shared" si="18"/>
        <v>-1.4854848104327987</v>
      </c>
      <c r="AA104">
        <f t="shared" si="17"/>
        <v>-0.378023241178091</v>
      </c>
      <c r="AB104">
        <f t="shared" si="17"/>
        <v>-0.74082110327654205</v>
      </c>
      <c r="AC104">
        <f t="shared" si="17"/>
        <v>-6.0876253646491192E-3</v>
      </c>
      <c r="AD104">
        <f t="shared" si="17"/>
        <v>-0.32502325131756366</v>
      </c>
      <c r="AE104">
        <f t="shared" si="17"/>
        <v>0.2887653941537715</v>
      </c>
      <c r="AF104" s="7">
        <f t="shared" si="17"/>
        <v>-0.50985434813354169</v>
      </c>
    </row>
    <row r="105" spans="1:32" x14ac:dyDescent="0.35">
      <c r="A105">
        <f t="shared" ref="A105:A123" si="19">A104+1</f>
        <v>102</v>
      </c>
      <c r="B105" s="6">
        <v>6</v>
      </c>
      <c r="C105">
        <v>8</v>
      </c>
      <c r="D105">
        <v>3</v>
      </c>
      <c r="E105">
        <v>3</v>
      </c>
      <c r="F105">
        <v>6</v>
      </c>
      <c r="G105">
        <v>5</v>
      </c>
      <c r="H105">
        <v>4</v>
      </c>
      <c r="I105">
        <v>4</v>
      </c>
      <c r="J105" s="7">
        <v>7</v>
      </c>
      <c r="W105">
        <f t="shared" si="16"/>
        <v>102</v>
      </c>
      <c r="X105" s="6">
        <f t="shared" si="18"/>
        <v>1.8098610245001292</v>
      </c>
      <c r="Y105">
        <f t="shared" si="18"/>
        <v>-0.29238417492594532</v>
      </c>
      <c r="Z105">
        <f t="shared" si="18"/>
        <v>-0.27284414885500391</v>
      </c>
      <c r="AA105">
        <f t="shared" si="17"/>
        <v>-0.378023241178091</v>
      </c>
      <c r="AB105">
        <f t="shared" si="17"/>
        <v>-0.74082110327654205</v>
      </c>
      <c r="AC105">
        <f t="shared" si="17"/>
        <v>-0.73660266912250705</v>
      </c>
      <c r="AD105">
        <f t="shared" si="17"/>
        <v>-0.32502325131756366</v>
      </c>
      <c r="AE105">
        <f t="shared" si="17"/>
        <v>-0.76129058458721444</v>
      </c>
      <c r="AF105" s="7">
        <f t="shared" si="17"/>
        <v>-0.50985434813354169</v>
      </c>
    </row>
    <row r="106" spans="1:32" x14ac:dyDescent="0.35">
      <c r="A106">
        <f t="shared" si="19"/>
        <v>103</v>
      </c>
      <c r="B106" s="6">
        <v>5</v>
      </c>
      <c r="C106">
        <v>7</v>
      </c>
      <c r="D106">
        <v>3</v>
      </c>
      <c r="E106">
        <v>3</v>
      </c>
      <c r="F106">
        <v>7</v>
      </c>
      <c r="G106">
        <v>6</v>
      </c>
      <c r="H106">
        <v>6</v>
      </c>
      <c r="I106">
        <v>4</v>
      </c>
      <c r="J106" s="7">
        <v>7</v>
      </c>
      <c r="W106">
        <f t="shared" si="16"/>
        <v>103</v>
      </c>
      <c r="X106" s="6">
        <f t="shared" si="18"/>
        <v>1.0201034865364365</v>
      </c>
      <c r="Y106">
        <f t="shared" si="18"/>
        <v>-2.0466892244816233</v>
      </c>
      <c r="Z106">
        <f t="shared" si="18"/>
        <v>-0.27284414885500391</v>
      </c>
      <c r="AA106">
        <f t="shared" si="17"/>
        <v>-0.378023241178091</v>
      </c>
      <c r="AB106">
        <f t="shared" si="17"/>
        <v>0.30504398370210595</v>
      </c>
      <c r="AC106">
        <f t="shared" si="17"/>
        <v>-6.0876253646491192E-3</v>
      </c>
      <c r="AD106">
        <f t="shared" si="17"/>
        <v>0.44730922706080534</v>
      </c>
      <c r="AE106">
        <f t="shared" si="17"/>
        <v>-0.76129058458721444</v>
      </c>
      <c r="AF106" s="7">
        <f t="shared" si="17"/>
        <v>-0.50985434813354169</v>
      </c>
    </row>
    <row r="107" spans="1:32" x14ac:dyDescent="0.35">
      <c r="A107">
        <f t="shared" si="19"/>
        <v>104</v>
      </c>
      <c r="B107" s="6">
        <v>4</v>
      </c>
      <c r="C107">
        <v>8</v>
      </c>
      <c r="D107">
        <v>3</v>
      </c>
      <c r="E107">
        <v>5</v>
      </c>
      <c r="F107">
        <v>6</v>
      </c>
      <c r="G107">
        <v>7</v>
      </c>
      <c r="H107">
        <v>2</v>
      </c>
      <c r="I107">
        <v>6</v>
      </c>
      <c r="J107" s="7">
        <v>6</v>
      </c>
      <c r="W107">
        <f t="shared" si="16"/>
        <v>104</v>
      </c>
      <c r="X107" s="6">
        <f t="shared" si="18"/>
        <v>0.23034594857274363</v>
      </c>
      <c r="Y107">
        <f t="shared" si="18"/>
        <v>-0.29238417492594532</v>
      </c>
      <c r="Z107">
        <f t="shared" si="18"/>
        <v>-0.27284414885500391</v>
      </c>
      <c r="AA107">
        <f t="shared" si="17"/>
        <v>1.5942719301858623</v>
      </c>
      <c r="AB107">
        <f t="shared" si="17"/>
        <v>-0.74082110327654205</v>
      </c>
      <c r="AC107">
        <f t="shared" si="17"/>
        <v>0.72442741839320879</v>
      </c>
      <c r="AD107">
        <f t="shared" si="17"/>
        <v>-1.0973557296959326</v>
      </c>
      <c r="AE107">
        <f t="shared" si="17"/>
        <v>1.3388213728947576</v>
      </c>
      <c r="AF107" s="7">
        <f t="shared" si="17"/>
        <v>-2.2093688419120152</v>
      </c>
    </row>
    <row r="108" spans="1:32" x14ac:dyDescent="0.35">
      <c r="A108">
        <f t="shared" si="19"/>
        <v>105</v>
      </c>
      <c r="B108" s="6">
        <v>3</v>
      </c>
      <c r="C108">
        <v>9</v>
      </c>
      <c r="D108">
        <v>3</v>
      </c>
      <c r="E108">
        <v>2</v>
      </c>
      <c r="F108">
        <v>6</v>
      </c>
      <c r="G108">
        <v>6</v>
      </c>
      <c r="H108">
        <v>5</v>
      </c>
      <c r="I108">
        <v>4</v>
      </c>
      <c r="J108" s="7">
        <v>8</v>
      </c>
      <c r="W108">
        <f t="shared" si="16"/>
        <v>105</v>
      </c>
      <c r="X108" s="6">
        <f t="shared" si="18"/>
        <v>-0.55941158939094915</v>
      </c>
      <c r="Y108">
        <f t="shared" si="18"/>
        <v>1.4619208746297327</v>
      </c>
      <c r="Z108">
        <f t="shared" si="18"/>
        <v>-0.27284414885500391</v>
      </c>
      <c r="AA108">
        <f t="shared" si="17"/>
        <v>-1.3641708268600676</v>
      </c>
      <c r="AB108">
        <f t="shared" si="17"/>
        <v>-0.74082110327654205</v>
      </c>
      <c r="AC108">
        <f t="shared" si="17"/>
        <v>-6.0876253646491192E-3</v>
      </c>
      <c r="AD108">
        <f t="shared" si="17"/>
        <v>6.1142987871620834E-2</v>
      </c>
      <c r="AE108">
        <f t="shared" si="17"/>
        <v>-0.76129058458721444</v>
      </c>
      <c r="AF108" s="7">
        <f t="shared" si="17"/>
        <v>1.1896601456449316</v>
      </c>
    </row>
    <row r="109" spans="1:32" x14ac:dyDescent="0.35">
      <c r="A109">
        <f t="shared" si="19"/>
        <v>106</v>
      </c>
      <c r="B109" s="6">
        <v>4</v>
      </c>
      <c r="C109">
        <v>8</v>
      </c>
      <c r="D109">
        <v>5</v>
      </c>
      <c r="E109">
        <v>4</v>
      </c>
      <c r="F109">
        <v>7</v>
      </c>
      <c r="G109">
        <v>6</v>
      </c>
      <c r="H109">
        <v>7</v>
      </c>
      <c r="I109">
        <v>5</v>
      </c>
      <c r="J109" s="7">
        <v>8</v>
      </c>
      <c r="W109">
        <f t="shared" si="16"/>
        <v>106</v>
      </c>
      <c r="X109" s="6">
        <f t="shared" si="18"/>
        <v>0.23034594857274363</v>
      </c>
      <c r="Y109">
        <f t="shared" si="18"/>
        <v>-0.29238417492594532</v>
      </c>
      <c r="Z109">
        <f t="shared" si="18"/>
        <v>0.93979651272279086</v>
      </c>
      <c r="AA109">
        <f t="shared" si="17"/>
        <v>0.60812434450388564</v>
      </c>
      <c r="AB109">
        <f t="shared" si="17"/>
        <v>0.30504398370210595</v>
      </c>
      <c r="AC109">
        <f t="shared" si="17"/>
        <v>-6.0876253646491192E-3</v>
      </c>
      <c r="AD109">
        <f t="shared" si="17"/>
        <v>0.8334754662499898</v>
      </c>
      <c r="AE109">
        <f t="shared" si="17"/>
        <v>0.2887653941537715</v>
      </c>
      <c r="AF109" s="7">
        <f t="shared" si="17"/>
        <v>1.1896601456449316</v>
      </c>
    </row>
    <row r="110" spans="1:32" x14ac:dyDescent="0.35">
      <c r="A110">
        <f t="shared" si="19"/>
        <v>107</v>
      </c>
      <c r="B110" s="6">
        <v>5</v>
      </c>
      <c r="C110">
        <v>9</v>
      </c>
      <c r="D110">
        <v>7</v>
      </c>
      <c r="E110">
        <v>2</v>
      </c>
      <c r="F110">
        <v>5</v>
      </c>
      <c r="G110">
        <v>6</v>
      </c>
      <c r="H110">
        <v>8</v>
      </c>
      <c r="I110">
        <v>6</v>
      </c>
      <c r="J110" s="7">
        <v>8</v>
      </c>
      <c r="W110">
        <f t="shared" si="16"/>
        <v>107</v>
      </c>
      <c r="X110" s="6">
        <f t="shared" si="18"/>
        <v>1.0201034865364365</v>
      </c>
      <c r="Y110">
        <f t="shared" si="18"/>
        <v>1.4619208746297327</v>
      </c>
      <c r="Z110">
        <f t="shared" si="18"/>
        <v>2.1524371743005855</v>
      </c>
      <c r="AA110">
        <f t="shared" si="17"/>
        <v>-1.3641708268600676</v>
      </c>
      <c r="AB110">
        <f t="shared" si="17"/>
        <v>-1.78668619025519</v>
      </c>
      <c r="AC110">
        <f t="shared" si="17"/>
        <v>-6.0876253646491192E-3</v>
      </c>
      <c r="AD110">
        <f t="shared" si="17"/>
        <v>1.2196417054391744</v>
      </c>
      <c r="AE110">
        <f t="shared" si="17"/>
        <v>1.3388213728947576</v>
      </c>
      <c r="AF110" s="7">
        <f t="shared" si="17"/>
        <v>1.1896601456449316</v>
      </c>
    </row>
    <row r="111" spans="1:32" x14ac:dyDescent="0.35">
      <c r="A111">
        <f t="shared" si="19"/>
        <v>108</v>
      </c>
      <c r="B111" s="6">
        <v>5</v>
      </c>
      <c r="C111">
        <v>8</v>
      </c>
      <c r="D111">
        <v>2</v>
      </c>
      <c r="E111">
        <v>4</v>
      </c>
      <c r="F111">
        <v>6</v>
      </c>
      <c r="G111">
        <v>7</v>
      </c>
      <c r="H111">
        <v>3</v>
      </c>
      <c r="I111">
        <v>4</v>
      </c>
      <c r="J111" s="7">
        <v>7</v>
      </c>
      <c r="W111">
        <f t="shared" si="16"/>
        <v>108</v>
      </c>
      <c r="X111" s="6">
        <f t="shared" si="18"/>
        <v>1.0201034865364365</v>
      </c>
      <c r="Y111">
        <f t="shared" si="18"/>
        <v>-0.29238417492594532</v>
      </c>
      <c r="Z111">
        <f t="shared" si="18"/>
        <v>-0.87916447964390132</v>
      </c>
      <c r="AA111">
        <f t="shared" si="17"/>
        <v>0.60812434450388564</v>
      </c>
      <c r="AB111">
        <f t="shared" si="17"/>
        <v>-0.74082110327654205</v>
      </c>
      <c r="AC111">
        <f t="shared" si="17"/>
        <v>0.72442741839320879</v>
      </c>
      <c r="AD111">
        <f t="shared" si="17"/>
        <v>-0.71118949050674818</v>
      </c>
      <c r="AE111">
        <f t="shared" si="17"/>
        <v>-0.76129058458721444</v>
      </c>
      <c r="AF111" s="7">
        <f t="shared" si="17"/>
        <v>-0.50985434813354169</v>
      </c>
    </row>
    <row r="112" spans="1:32" x14ac:dyDescent="0.35">
      <c r="A112">
        <f t="shared" si="19"/>
        <v>109</v>
      </c>
      <c r="B112" s="6">
        <v>4</v>
      </c>
      <c r="C112">
        <v>9</v>
      </c>
      <c r="D112">
        <v>4</v>
      </c>
      <c r="E112">
        <v>3</v>
      </c>
      <c r="F112">
        <v>7</v>
      </c>
      <c r="G112">
        <v>6</v>
      </c>
      <c r="H112">
        <v>4</v>
      </c>
      <c r="I112">
        <v>4</v>
      </c>
      <c r="J112" s="7">
        <v>8</v>
      </c>
      <c r="W112">
        <f t="shared" si="16"/>
        <v>109</v>
      </c>
      <c r="X112" s="6">
        <f t="shared" si="18"/>
        <v>0.23034594857274363</v>
      </c>
      <c r="Y112">
        <f t="shared" si="18"/>
        <v>1.4619208746297327</v>
      </c>
      <c r="Z112">
        <f t="shared" si="18"/>
        <v>0.33347618193389345</v>
      </c>
      <c r="AA112">
        <f t="shared" si="17"/>
        <v>-0.378023241178091</v>
      </c>
      <c r="AB112">
        <f t="shared" si="17"/>
        <v>0.30504398370210595</v>
      </c>
      <c r="AC112">
        <f t="shared" si="17"/>
        <v>-6.0876253646491192E-3</v>
      </c>
      <c r="AD112">
        <f t="shared" si="17"/>
        <v>-0.32502325131756366</v>
      </c>
      <c r="AE112">
        <f t="shared" si="17"/>
        <v>-0.76129058458721444</v>
      </c>
      <c r="AF112" s="7">
        <f t="shared" si="17"/>
        <v>1.1896601456449316</v>
      </c>
    </row>
    <row r="113" spans="1:32" x14ac:dyDescent="0.35">
      <c r="A113">
        <f t="shared" si="19"/>
        <v>110</v>
      </c>
      <c r="B113" s="6">
        <v>4</v>
      </c>
      <c r="C113">
        <v>9</v>
      </c>
      <c r="D113">
        <v>5</v>
      </c>
      <c r="E113">
        <v>3</v>
      </c>
      <c r="F113">
        <v>8</v>
      </c>
      <c r="G113">
        <v>6</v>
      </c>
      <c r="H113">
        <v>8</v>
      </c>
      <c r="I113">
        <v>5</v>
      </c>
      <c r="J113" s="7">
        <v>7</v>
      </c>
      <c r="W113">
        <f t="shared" si="16"/>
        <v>110</v>
      </c>
      <c r="X113" s="6">
        <f t="shared" si="18"/>
        <v>0.23034594857274363</v>
      </c>
      <c r="Y113">
        <f t="shared" si="18"/>
        <v>1.4619208746297327</v>
      </c>
      <c r="Z113">
        <f t="shared" si="18"/>
        <v>0.93979651272279086</v>
      </c>
      <c r="AA113">
        <f t="shared" si="17"/>
        <v>-0.378023241178091</v>
      </c>
      <c r="AB113">
        <f t="shared" si="17"/>
        <v>1.3509090706807538</v>
      </c>
      <c r="AC113">
        <f t="shared" si="17"/>
        <v>-6.0876253646491192E-3</v>
      </c>
      <c r="AD113">
        <f t="shared" si="17"/>
        <v>1.2196417054391744</v>
      </c>
      <c r="AE113">
        <f t="shared" si="17"/>
        <v>0.2887653941537715</v>
      </c>
      <c r="AF113" s="7">
        <f t="shared" si="17"/>
        <v>-0.50985434813354169</v>
      </c>
    </row>
    <row r="114" spans="1:32" x14ac:dyDescent="0.35">
      <c r="A114">
        <f t="shared" si="19"/>
        <v>111</v>
      </c>
      <c r="B114" s="6">
        <v>4</v>
      </c>
      <c r="C114">
        <v>9</v>
      </c>
      <c r="D114">
        <v>2</v>
      </c>
      <c r="E114">
        <v>3</v>
      </c>
      <c r="F114">
        <v>7</v>
      </c>
      <c r="G114">
        <v>6</v>
      </c>
      <c r="H114">
        <v>4</v>
      </c>
      <c r="I114">
        <v>5</v>
      </c>
      <c r="J114" s="7">
        <v>8</v>
      </c>
      <c r="W114">
        <f t="shared" si="16"/>
        <v>111</v>
      </c>
      <c r="X114" s="6">
        <f t="shared" si="18"/>
        <v>0.23034594857274363</v>
      </c>
      <c r="Y114">
        <f t="shared" si="18"/>
        <v>1.4619208746297327</v>
      </c>
      <c r="Z114">
        <f t="shared" si="18"/>
        <v>-0.87916447964390132</v>
      </c>
      <c r="AA114">
        <f t="shared" si="17"/>
        <v>-0.378023241178091</v>
      </c>
      <c r="AB114">
        <f t="shared" si="17"/>
        <v>0.30504398370210595</v>
      </c>
      <c r="AC114">
        <f t="shared" si="17"/>
        <v>-6.0876253646491192E-3</v>
      </c>
      <c r="AD114">
        <f t="shared" si="17"/>
        <v>-0.32502325131756366</v>
      </c>
      <c r="AE114">
        <f t="shared" si="17"/>
        <v>0.2887653941537715</v>
      </c>
      <c r="AF114" s="7">
        <f t="shared" si="17"/>
        <v>1.1896601456449316</v>
      </c>
    </row>
    <row r="115" spans="1:32" x14ac:dyDescent="0.35">
      <c r="A115">
        <f t="shared" si="19"/>
        <v>112</v>
      </c>
      <c r="B115" s="6">
        <v>4</v>
      </c>
      <c r="C115">
        <v>8</v>
      </c>
      <c r="D115">
        <v>6</v>
      </c>
      <c r="E115">
        <v>5</v>
      </c>
      <c r="F115">
        <v>7</v>
      </c>
      <c r="G115">
        <v>7</v>
      </c>
      <c r="H115">
        <v>8</v>
      </c>
      <c r="I115">
        <v>6</v>
      </c>
      <c r="J115" s="7">
        <v>8</v>
      </c>
      <c r="W115">
        <f t="shared" si="16"/>
        <v>112</v>
      </c>
      <c r="X115" s="6">
        <f t="shared" si="18"/>
        <v>0.23034594857274363</v>
      </c>
      <c r="Y115">
        <f t="shared" si="18"/>
        <v>-0.29238417492594532</v>
      </c>
      <c r="Z115">
        <f t="shared" si="18"/>
        <v>1.5461168435116881</v>
      </c>
      <c r="AA115">
        <f t="shared" si="17"/>
        <v>1.5942719301858623</v>
      </c>
      <c r="AB115">
        <f t="shared" si="17"/>
        <v>0.30504398370210595</v>
      </c>
      <c r="AC115">
        <f t="shared" si="17"/>
        <v>0.72442741839320879</v>
      </c>
      <c r="AD115">
        <f t="shared" si="17"/>
        <v>1.2196417054391744</v>
      </c>
      <c r="AE115">
        <f t="shared" si="17"/>
        <v>1.3388213728947576</v>
      </c>
      <c r="AF115" s="7">
        <f t="shared" si="17"/>
        <v>1.1896601456449316</v>
      </c>
    </row>
    <row r="116" spans="1:32" x14ac:dyDescent="0.35">
      <c r="A116">
        <f t="shared" si="19"/>
        <v>113</v>
      </c>
      <c r="B116" s="6">
        <v>3</v>
      </c>
      <c r="C116">
        <v>9</v>
      </c>
      <c r="D116">
        <v>8</v>
      </c>
      <c r="E116">
        <v>6</v>
      </c>
      <c r="F116">
        <v>8</v>
      </c>
      <c r="G116">
        <v>7</v>
      </c>
      <c r="H116">
        <v>10</v>
      </c>
      <c r="I116">
        <v>6</v>
      </c>
      <c r="J116" s="7">
        <v>7</v>
      </c>
      <c r="W116">
        <f t="shared" si="16"/>
        <v>113</v>
      </c>
      <c r="X116" s="6">
        <f t="shared" si="18"/>
        <v>-0.55941158939094915</v>
      </c>
      <c r="Y116">
        <f t="shared" si="18"/>
        <v>1.4619208746297327</v>
      </c>
      <c r="Z116">
        <f t="shared" si="18"/>
        <v>2.7587575050894828</v>
      </c>
      <c r="AA116">
        <f t="shared" si="17"/>
        <v>2.5804195158678387</v>
      </c>
      <c r="AB116">
        <f t="shared" si="17"/>
        <v>1.3509090706807538</v>
      </c>
      <c r="AC116">
        <f t="shared" si="17"/>
        <v>0.72442741839320879</v>
      </c>
      <c r="AD116">
        <f t="shared" si="17"/>
        <v>1.9919741838175433</v>
      </c>
      <c r="AE116">
        <f t="shared" si="17"/>
        <v>1.3388213728947576</v>
      </c>
      <c r="AF116" s="7">
        <f t="shared" si="17"/>
        <v>-0.50985434813354169</v>
      </c>
    </row>
    <row r="117" spans="1:32" x14ac:dyDescent="0.35">
      <c r="A117">
        <f t="shared" si="19"/>
        <v>114</v>
      </c>
      <c r="B117" s="6">
        <v>2</v>
      </c>
      <c r="C117">
        <v>9</v>
      </c>
      <c r="D117">
        <v>7</v>
      </c>
      <c r="E117">
        <v>4</v>
      </c>
      <c r="F117">
        <v>6</v>
      </c>
      <c r="G117">
        <v>6</v>
      </c>
      <c r="H117">
        <v>9</v>
      </c>
      <c r="I117">
        <v>5</v>
      </c>
      <c r="J117" s="7">
        <v>7</v>
      </c>
      <c r="W117">
        <f t="shared" si="16"/>
        <v>114</v>
      </c>
      <c r="X117" s="6">
        <f t="shared" si="18"/>
        <v>-1.349169127354642</v>
      </c>
      <c r="Y117">
        <f t="shared" si="18"/>
        <v>1.4619208746297327</v>
      </c>
      <c r="Z117">
        <f t="shared" si="18"/>
        <v>2.1524371743005855</v>
      </c>
      <c r="AA117">
        <f t="shared" si="17"/>
        <v>0.60812434450388564</v>
      </c>
      <c r="AB117">
        <f t="shared" si="17"/>
        <v>-0.74082110327654205</v>
      </c>
      <c r="AC117">
        <f t="shared" si="17"/>
        <v>-6.0876253646491192E-3</v>
      </c>
      <c r="AD117">
        <f t="shared" si="17"/>
        <v>1.6058079446283589</v>
      </c>
      <c r="AE117">
        <f t="shared" si="17"/>
        <v>0.2887653941537715</v>
      </c>
      <c r="AF117" s="7">
        <f t="shared" si="17"/>
        <v>-0.50985434813354169</v>
      </c>
    </row>
    <row r="118" spans="1:32" x14ac:dyDescent="0.35">
      <c r="A118">
        <f t="shared" si="19"/>
        <v>115</v>
      </c>
      <c r="B118" s="6">
        <v>4</v>
      </c>
      <c r="C118">
        <v>8</v>
      </c>
      <c r="D118">
        <v>2</v>
      </c>
      <c r="E118">
        <v>3</v>
      </c>
      <c r="F118">
        <v>7</v>
      </c>
      <c r="G118">
        <v>6</v>
      </c>
      <c r="H118">
        <v>3</v>
      </c>
      <c r="I118">
        <v>5</v>
      </c>
      <c r="J118" s="7">
        <v>7</v>
      </c>
      <c r="W118">
        <f t="shared" si="16"/>
        <v>115</v>
      </c>
      <c r="X118" s="6">
        <f t="shared" si="18"/>
        <v>0.23034594857274363</v>
      </c>
      <c r="Y118">
        <f t="shared" si="18"/>
        <v>-0.29238417492594532</v>
      </c>
      <c r="Z118">
        <f t="shared" si="18"/>
        <v>-0.87916447964390132</v>
      </c>
      <c r="AA118">
        <f t="shared" si="17"/>
        <v>-0.378023241178091</v>
      </c>
      <c r="AB118">
        <f t="shared" si="17"/>
        <v>0.30504398370210595</v>
      </c>
      <c r="AC118">
        <f t="shared" si="17"/>
        <v>-6.0876253646491192E-3</v>
      </c>
      <c r="AD118">
        <f t="shared" si="17"/>
        <v>-0.71118949050674818</v>
      </c>
      <c r="AE118">
        <f t="shared" si="17"/>
        <v>0.2887653941537715</v>
      </c>
      <c r="AF118" s="7">
        <f t="shared" si="17"/>
        <v>-0.50985434813354169</v>
      </c>
    </row>
    <row r="119" spans="1:32" x14ac:dyDescent="0.35">
      <c r="A119">
        <f t="shared" si="19"/>
        <v>116</v>
      </c>
      <c r="B119" s="6">
        <v>5</v>
      </c>
      <c r="C119">
        <v>8</v>
      </c>
      <c r="D119">
        <v>5</v>
      </c>
      <c r="E119">
        <v>4</v>
      </c>
      <c r="F119">
        <v>6</v>
      </c>
      <c r="G119">
        <v>7</v>
      </c>
      <c r="H119">
        <v>8</v>
      </c>
      <c r="I119">
        <v>6</v>
      </c>
      <c r="J119" s="7">
        <v>7</v>
      </c>
      <c r="W119">
        <f t="shared" si="16"/>
        <v>116</v>
      </c>
      <c r="X119" s="6">
        <f t="shared" si="18"/>
        <v>1.0201034865364365</v>
      </c>
      <c r="Y119">
        <f t="shared" si="18"/>
        <v>-0.29238417492594532</v>
      </c>
      <c r="Z119">
        <f t="shared" si="18"/>
        <v>0.93979651272279086</v>
      </c>
      <c r="AA119">
        <f t="shared" si="17"/>
        <v>0.60812434450388564</v>
      </c>
      <c r="AB119">
        <f t="shared" si="17"/>
        <v>-0.74082110327654205</v>
      </c>
      <c r="AC119">
        <f t="shared" si="17"/>
        <v>0.72442741839320879</v>
      </c>
      <c r="AD119">
        <f t="shared" si="17"/>
        <v>1.2196417054391744</v>
      </c>
      <c r="AE119">
        <f t="shared" si="17"/>
        <v>1.3388213728947576</v>
      </c>
      <c r="AF119" s="7">
        <f t="shared" si="17"/>
        <v>-0.50985434813354169</v>
      </c>
    </row>
    <row r="120" spans="1:32" x14ac:dyDescent="0.35">
      <c r="A120">
        <f t="shared" si="19"/>
        <v>117</v>
      </c>
      <c r="B120" s="6">
        <v>4</v>
      </c>
      <c r="C120">
        <v>10</v>
      </c>
      <c r="D120">
        <v>6</v>
      </c>
      <c r="E120">
        <v>3</v>
      </c>
      <c r="F120">
        <v>6</v>
      </c>
      <c r="G120">
        <v>8</v>
      </c>
      <c r="H120">
        <v>8</v>
      </c>
      <c r="I120">
        <v>5</v>
      </c>
      <c r="J120" s="7">
        <v>8</v>
      </c>
      <c r="W120">
        <f t="shared" si="16"/>
        <v>117</v>
      </c>
      <c r="X120" s="6">
        <f t="shared" si="18"/>
        <v>0.23034594857274363</v>
      </c>
      <c r="Y120">
        <f t="shared" si="18"/>
        <v>3.2162259241854105</v>
      </c>
      <c r="Z120">
        <f t="shared" si="18"/>
        <v>1.5461168435116881</v>
      </c>
      <c r="AA120">
        <f t="shared" si="17"/>
        <v>-0.378023241178091</v>
      </c>
      <c r="AB120">
        <f t="shared" si="17"/>
        <v>-0.74082110327654205</v>
      </c>
      <c r="AC120">
        <f t="shared" si="17"/>
        <v>1.4549424621510667</v>
      </c>
      <c r="AD120">
        <f t="shared" si="17"/>
        <v>1.2196417054391744</v>
      </c>
      <c r="AE120">
        <f t="shared" si="17"/>
        <v>0.2887653941537715</v>
      </c>
      <c r="AF120" s="7">
        <f t="shared" si="17"/>
        <v>1.1896601456449316</v>
      </c>
    </row>
    <row r="121" spans="1:32" x14ac:dyDescent="0.35">
      <c r="A121">
        <f t="shared" si="19"/>
        <v>118</v>
      </c>
      <c r="B121" s="6">
        <v>5</v>
      </c>
      <c r="C121">
        <v>9</v>
      </c>
      <c r="D121">
        <v>5</v>
      </c>
      <c r="E121">
        <v>5</v>
      </c>
      <c r="F121">
        <v>8</v>
      </c>
      <c r="G121">
        <v>3</v>
      </c>
      <c r="H121">
        <v>8</v>
      </c>
      <c r="I121">
        <v>5</v>
      </c>
      <c r="J121" s="7">
        <v>7</v>
      </c>
      <c r="W121">
        <f t="shared" si="16"/>
        <v>118</v>
      </c>
      <c r="X121" s="6">
        <f t="shared" si="18"/>
        <v>1.0201034865364365</v>
      </c>
      <c r="Y121">
        <f t="shared" si="18"/>
        <v>1.4619208746297327</v>
      </c>
      <c r="Z121">
        <f t="shared" si="18"/>
        <v>0.93979651272279086</v>
      </c>
      <c r="AA121">
        <f t="shared" si="17"/>
        <v>1.5942719301858623</v>
      </c>
      <c r="AB121">
        <f t="shared" si="17"/>
        <v>1.3509090706807538</v>
      </c>
      <c r="AC121">
        <f t="shared" si="17"/>
        <v>-2.1976327566382228</v>
      </c>
      <c r="AD121">
        <f t="shared" si="17"/>
        <v>1.2196417054391744</v>
      </c>
      <c r="AE121">
        <f t="shared" si="17"/>
        <v>0.2887653941537715</v>
      </c>
      <c r="AF121" s="7">
        <f t="shared" si="17"/>
        <v>-0.50985434813354169</v>
      </c>
    </row>
    <row r="122" spans="1:32" x14ac:dyDescent="0.35">
      <c r="A122">
        <f t="shared" si="19"/>
        <v>119</v>
      </c>
      <c r="B122" s="6">
        <v>3</v>
      </c>
      <c r="C122">
        <v>8</v>
      </c>
      <c r="D122">
        <v>2</v>
      </c>
      <c r="E122">
        <v>4</v>
      </c>
      <c r="F122">
        <v>7</v>
      </c>
      <c r="G122">
        <v>4</v>
      </c>
      <c r="H122">
        <v>1</v>
      </c>
      <c r="I122">
        <v>6</v>
      </c>
      <c r="J122" s="7">
        <v>8</v>
      </c>
      <c r="W122">
        <f t="shared" si="16"/>
        <v>119</v>
      </c>
      <c r="X122" s="6">
        <f t="shared" si="18"/>
        <v>-0.55941158939094915</v>
      </c>
      <c r="Y122">
        <f t="shared" si="18"/>
        <v>-0.29238417492594532</v>
      </c>
      <c r="Z122">
        <f t="shared" si="18"/>
        <v>-0.87916447964390132</v>
      </c>
      <c r="AA122">
        <f t="shared" si="17"/>
        <v>0.60812434450388564</v>
      </c>
      <c r="AB122">
        <f t="shared" si="17"/>
        <v>0.30504398370210595</v>
      </c>
      <c r="AC122">
        <f t="shared" si="17"/>
        <v>-1.467117712880365</v>
      </c>
      <c r="AD122">
        <f t="shared" si="17"/>
        <v>-1.4835219688851171</v>
      </c>
      <c r="AE122">
        <f t="shared" si="17"/>
        <v>1.3388213728947576</v>
      </c>
      <c r="AF122" s="7">
        <f t="shared" si="17"/>
        <v>1.1896601456449316</v>
      </c>
    </row>
    <row r="123" spans="1:32" x14ac:dyDescent="0.35">
      <c r="A123">
        <f t="shared" si="19"/>
        <v>120</v>
      </c>
      <c r="B123" s="8">
        <v>5</v>
      </c>
      <c r="C123" s="9">
        <v>8</v>
      </c>
      <c r="D123" s="9">
        <v>1</v>
      </c>
      <c r="E123" s="9">
        <v>5</v>
      </c>
      <c r="F123" s="9">
        <v>5</v>
      </c>
      <c r="G123" s="9">
        <v>6</v>
      </c>
      <c r="H123" s="9">
        <v>1</v>
      </c>
      <c r="I123" s="9">
        <v>3</v>
      </c>
      <c r="J123" s="10">
        <v>8</v>
      </c>
      <c r="W123">
        <f t="shared" si="16"/>
        <v>120</v>
      </c>
      <c r="X123" s="8">
        <f t="shared" si="18"/>
        <v>1.0201034865364365</v>
      </c>
      <c r="Y123" s="9">
        <f t="shared" si="18"/>
        <v>-0.29238417492594532</v>
      </c>
      <c r="Z123" s="9">
        <f t="shared" si="18"/>
        <v>-1.4854848104327987</v>
      </c>
      <c r="AA123" s="9">
        <f t="shared" si="17"/>
        <v>1.5942719301858623</v>
      </c>
      <c r="AB123" s="9">
        <f t="shared" si="17"/>
        <v>-1.78668619025519</v>
      </c>
      <c r="AC123" s="9">
        <f t="shared" si="17"/>
        <v>-6.0876253646491192E-3</v>
      </c>
      <c r="AD123" s="9">
        <f t="shared" si="17"/>
        <v>-1.4835219688851171</v>
      </c>
      <c r="AE123" s="9">
        <f t="shared" si="17"/>
        <v>-1.8113465633282004</v>
      </c>
      <c r="AF123" s="10">
        <f t="shared" si="17"/>
        <v>1.1896601456449316</v>
      </c>
    </row>
    <row r="125" spans="1:32" x14ac:dyDescent="0.35">
      <c r="B125" s="2" t="str">
        <f>B3</f>
        <v>Expect</v>
      </c>
      <c r="C125" s="2" t="str">
        <f t="shared" ref="C125:J125" si="20">C3</f>
        <v>Entertain</v>
      </c>
      <c r="D125" s="2" t="str">
        <f t="shared" si="20"/>
        <v>Comm</v>
      </c>
      <c r="E125" s="2" t="str">
        <f t="shared" si="20"/>
        <v>Expert</v>
      </c>
      <c r="F125" s="2" t="str">
        <f t="shared" si="20"/>
        <v>Motivate</v>
      </c>
      <c r="G125" s="2" t="str">
        <f t="shared" si="20"/>
        <v>Caring</v>
      </c>
      <c r="H125" s="2" t="str">
        <f t="shared" si="20"/>
        <v>Charisma</v>
      </c>
      <c r="I125" s="2" t="str">
        <f t="shared" si="20"/>
        <v>Passion</v>
      </c>
      <c r="J125" s="2" t="str">
        <f t="shared" si="20"/>
        <v>Friendly</v>
      </c>
    </row>
    <row r="126" spans="1:32" x14ac:dyDescent="0.35">
      <c r="A126" t="s">
        <v>27</v>
      </c>
      <c r="B126" s="3">
        <f>AVERAGE(B4:B123)</f>
        <v>3.7083333333333335</v>
      </c>
      <c r="C126" s="4">
        <f t="shared" ref="C126:J126" si="21">AVERAGE(C4:C123)</f>
        <v>8.1666666666666661</v>
      </c>
      <c r="D126" s="4">
        <f t="shared" si="21"/>
        <v>3.45</v>
      </c>
      <c r="E126" s="4">
        <f t="shared" si="21"/>
        <v>3.3833333333333333</v>
      </c>
      <c r="F126" s="4">
        <f t="shared" si="21"/>
        <v>6.708333333333333</v>
      </c>
      <c r="G126" s="4">
        <f t="shared" si="21"/>
        <v>6.0083333333333337</v>
      </c>
      <c r="H126" s="4">
        <f t="shared" si="21"/>
        <v>4.8416666666666668</v>
      </c>
      <c r="I126" s="4">
        <f t="shared" si="21"/>
        <v>4.7249999999999996</v>
      </c>
      <c r="J126" s="5">
        <f t="shared" si="21"/>
        <v>7.3</v>
      </c>
    </row>
    <row r="127" spans="1:32" x14ac:dyDescent="0.35">
      <c r="A127" t="s">
        <v>28</v>
      </c>
      <c r="B127" s="6">
        <f>STDEV(B4:B123)</f>
        <v>1.2662114027786242</v>
      </c>
      <c r="C127">
        <f t="shared" ref="C127:J127" si="22">STDEV(C4:C123)</f>
        <v>0.57002629061192933</v>
      </c>
      <c r="D127">
        <f t="shared" si="22"/>
        <v>1.6492932023224043</v>
      </c>
      <c r="E127">
        <f t="shared" si="22"/>
        <v>1.0140469991704575</v>
      </c>
      <c r="F127">
        <f t="shared" si="22"/>
        <v>0.95614626824273719</v>
      </c>
      <c r="G127">
        <f t="shared" si="22"/>
        <v>1.3688972027952755</v>
      </c>
      <c r="H127">
        <f t="shared" si="22"/>
        <v>2.5895583262266895</v>
      </c>
      <c r="I127">
        <f t="shared" si="22"/>
        <v>0.95233018071950515</v>
      </c>
      <c r="J127" s="7">
        <f t="shared" si="22"/>
        <v>0.58840333734179207</v>
      </c>
    </row>
    <row r="128" spans="1:32" x14ac:dyDescent="0.35">
      <c r="A128" t="s">
        <v>29</v>
      </c>
      <c r="B128" s="6">
        <f>SKEW(B4:B123)</f>
        <v>0.13857831473517168</v>
      </c>
      <c r="C128">
        <f t="shared" ref="C128:J128" si="23">SKEW(C4:C123)</f>
        <v>0.55879383518869019</v>
      </c>
      <c r="D128">
        <f t="shared" si="23"/>
        <v>0.60968237468969244</v>
      </c>
      <c r="E128">
        <f t="shared" si="23"/>
        <v>0.25011903407769448</v>
      </c>
      <c r="F128">
        <f t="shared" si="23"/>
        <v>3.0992568092345463E-2</v>
      </c>
      <c r="G128">
        <f t="shared" si="23"/>
        <v>-0.23512012357640227</v>
      </c>
      <c r="H128">
        <f t="shared" si="23"/>
        <v>4.7501040439116834E-2</v>
      </c>
      <c r="I128">
        <f t="shared" si="23"/>
        <v>-7.3874092896665661E-2</v>
      </c>
      <c r="J128" s="7">
        <f t="shared" si="23"/>
        <v>0.32217223907072601</v>
      </c>
    </row>
    <row r="129" spans="1:10" x14ac:dyDescent="0.35">
      <c r="A129" t="s">
        <v>30</v>
      </c>
      <c r="B129" s="8">
        <f>KURT(B4:B123)</f>
        <v>-7.5087531931202989E-2</v>
      </c>
      <c r="C129" s="9">
        <f t="shared" ref="C129:J129" si="24">KURT(C4:C123)</f>
        <v>1.2245729768528379</v>
      </c>
      <c r="D129" s="9">
        <f t="shared" si="24"/>
        <v>-0.37097323594953835</v>
      </c>
      <c r="E129" s="9">
        <f t="shared" si="24"/>
        <v>0.79048099823017459</v>
      </c>
      <c r="F129" s="9">
        <f t="shared" si="24"/>
        <v>-9.1985537444213339E-2</v>
      </c>
      <c r="G129" s="9">
        <f t="shared" si="24"/>
        <v>-0.42617618904263521</v>
      </c>
      <c r="H129" s="9">
        <f t="shared" si="24"/>
        <v>-0.92188768731537785</v>
      </c>
      <c r="I129" s="9">
        <f t="shared" si="24"/>
        <v>-0.24984145123189316</v>
      </c>
      <c r="J129" s="10">
        <f t="shared" si="24"/>
        <v>0.13488543363239947</v>
      </c>
    </row>
  </sheetData>
  <conditionalFormatting sqref="R32:U40">
    <cfRule type="cellIs" dxfId="9" priority="3" operator="lessThan">
      <formula>-0.4</formula>
    </cfRule>
    <cfRule type="cellIs" dxfId="8" priority="4" operator="greaterThan">
      <formula>0.4</formula>
    </cfRule>
  </conditionalFormatting>
  <conditionalFormatting sqref="AM32:AP40">
    <cfRule type="cellIs" dxfId="7" priority="1" operator="lessThan">
      <formula>-0.4</formula>
    </cfRule>
    <cfRule type="cellIs" dxfId="6" priority="2" operator="greaterThan">
      <formula>0.4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04FC-FA3D-4984-9BA8-22C12F380494}">
  <sheetPr codeName="Sheet3"/>
  <dimension ref="A1:EN148"/>
  <sheetViews>
    <sheetView workbookViewId="0"/>
  </sheetViews>
  <sheetFormatPr defaultRowHeight="14.5" x14ac:dyDescent="0.35"/>
  <cols>
    <col min="1" max="4" width="9.26953125" bestFit="1" customWidth="1"/>
    <col min="5" max="8" width="9.26953125" customWidth="1"/>
    <col min="14" max="22" width="9.1796875" customWidth="1"/>
    <col min="25" max="25" width="9.1796875" customWidth="1"/>
    <col min="26" max="26" width="3.453125" customWidth="1"/>
    <col min="27" max="27" width="26" customWidth="1"/>
    <col min="52" max="61" width="9" customWidth="1"/>
    <col min="63" max="63" width="9.1796875" customWidth="1"/>
    <col min="64" max="72" width="9" customWidth="1"/>
    <col min="78" max="78" width="5.26953125" customWidth="1"/>
    <col min="80" max="80" width="3.54296875" customWidth="1"/>
    <col min="82" max="82" width="3.54296875" customWidth="1"/>
    <col min="86" max="86" width="9.1796875" customWidth="1"/>
    <col min="91" max="91" width="9.1796875" customWidth="1"/>
    <col min="92" max="92" width="9.26953125" bestFit="1" customWidth="1"/>
    <col min="93" max="93" width="9.1796875" customWidth="1"/>
    <col min="94" max="94" width="9.26953125" bestFit="1" customWidth="1"/>
    <col min="96" max="96" width="5.26953125" customWidth="1"/>
    <col min="98" max="98" width="3.54296875" customWidth="1"/>
    <col min="100" max="100" width="3.54296875" customWidth="1"/>
    <col min="104" max="104" width="9.1796875" customWidth="1"/>
    <col min="109" max="109" width="9.1796875" customWidth="1"/>
    <col min="110" max="110" width="9.26953125" bestFit="1" customWidth="1"/>
    <col min="111" max="111" width="9.1796875" customWidth="1"/>
    <col min="112" max="112" width="9.26953125" bestFit="1" customWidth="1"/>
    <col min="114" max="114" width="5.26953125" customWidth="1"/>
    <col min="116" max="116" width="3.54296875" customWidth="1"/>
    <col min="118" max="118" width="3.54296875" customWidth="1"/>
    <col min="122" max="122" width="9.1796875" customWidth="1"/>
  </cols>
  <sheetData>
    <row r="1" spans="1:130" x14ac:dyDescent="0.35">
      <c r="A1" s="1" t="s">
        <v>31</v>
      </c>
    </row>
    <row r="2" spans="1:130" x14ac:dyDescent="0.35">
      <c r="A2" s="1"/>
    </row>
    <row r="3" spans="1:130" ht="16.5" x14ac:dyDescent="0.35">
      <c r="A3" t="s">
        <v>1</v>
      </c>
      <c r="M3" t="s">
        <v>32</v>
      </c>
      <c r="X3" t="s">
        <v>33</v>
      </c>
      <c r="AC3" t="s">
        <v>34</v>
      </c>
      <c r="AN3" t="s">
        <v>35</v>
      </c>
      <c r="AY3" t="s">
        <v>36</v>
      </c>
      <c r="BK3" t="s">
        <v>37</v>
      </c>
      <c r="BU3" t="s">
        <v>38</v>
      </c>
      <c r="DF3" t="s">
        <v>39</v>
      </c>
      <c r="DR3" t="s">
        <v>40</v>
      </c>
    </row>
    <row r="4" spans="1:130" x14ac:dyDescent="0.35">
      <c r="A4" s="1"/>
    </row>
    <row r="5" spans="1:130" x14ac:dyDescent="0.35">
      <c r="B5" s="27" t="str">
        <f>PCA!M3</f>
        <v>Expect</v>
      </c>
      <c r="C5" s="27" t="str">
        <f>PCA!N3</f>
        <v>Entertain</v>
      </c>
      <c r="D5" s="27" t="str">
        <f>PCA!O3</f>
        <v>Comm</v>
      </c>
      <c r="E5" s="27" t="str">
        <f>PCA!P3</f>
        <v>Expert</v>
      </c>
      <c r="F5" s="27" t="str">
        <f>PCA!Q3</f>
        <v>Motivate</v>
      </c>
      <c r="G5" s="27" t="str">
        <f>PCA!R3</f>
        <v>Caring</v>
      </c>
      <c r="H5" s="27" t="str">
        <f>PCA!S3</f>
        <v>Charisma</v>
      </c>
      <c r="I5" s="27" t="str">
        <f>PCA!T3</f>
        <v>Passion</v>
      </c>
      <c r="J5" s="27" t="str">
        <f>PCA!U3</f>
        <v>Friendly</v>
      </c>
      <c r="M5" s="2" t="s">
        <v>19</v>
      </c>
      <c r="N5" s="2" t="s">
        <v>20</v>
      </c>
      <c r="O5" s="2" t="s">
        <v>21</v>
      </c>
      <c r="X5" t="s">
        <v>12</v>
      </c>
      <c r="Y5" s="24">
        <f>MDETERM(B6:J14)</f>
        <v>0.10167915255824189</v>
      </c>
      <c r="AA5" s="28" t="s">
        <v>41</v>
      </c>
      <c r="AD5" s="27" t="str">
        <f t="array" ref="AD5:AL5">B5:J5</f>
        <v>Expect</v>
      </c>
      <c r="AE5" s="27" t="str">
        <v>Entertain</v>
      </c>
      <c r="AF5" s="27" t="str">
        <v>Comm</v>
      </c>
      <c r="AG5" s="27" t="str">
        <v>Expert</v>
      </c>
      <c r="AH5" s="27" t="str">
        <v>Motivate</v>
      </c>
      <c r="AI5" s="27" t="str">
        <v>Caring</v>
      </c>
      <c r="AJ5" s="27" t="str">
        <v>Charisma</v>
      </c>
      <c r="AK5" s="27" t="str">
        <v>Passion</v>
      </c>
      <c r="AL5" s="27" t="str">
        <v>Friendly</v>
      </c>
      <c r="AO5" t="str">
        <f t="array" ref="AO5:AW5">B5:J5</f>
        <v>Expect</v>
      </c>
      <c r="AP5" t="str">
        <v>Entertain</v>
      </c>
      <c r="AQ5" t="str">
        <v>Comm</v>
      </c>
      <c r="AR5" t="str">
        <v>Expert</v>
      </c>
      <c r="AS5" t="str">
        <v>Motivate</v>
      </c>
      <c r="AT5" t="str">
        <v>Caring</v>
      </c>
      <c r="AU5" t="str">
        <v>Charisma</v>
      </c>
      <c r="AV5" t="str">
        <v>Passion</v>
      </c>
      <c r="AW5" t="str">
        <v>Friendly</v>
      </c>
      <c r="AZ5" t="str">
        <f t="array" ref="AZ5:BH5">AO5:AW5</f>
        <v>Expect</v>
      </c>
      <c r="BA5" t="str">
        <v>Entertain</v>
      </c>
      <c r="BB5" t="str">
        <v>Comm</v>
      </c>
      <c r="BC5" t="str">
        <v>Expert</v>
      </c>
      <c r="BD5" t="str">
        <v>Motivate</v>
      </c>
      <c r="BE5" t="str">
        <v>Caring</v>
      </c>
      <c r="BF5" t="str">
        <v>Charisma</v>
      </c>
      <c r="BG5" t="str">
        <v>Passion</v>
      </c>
      <c r="BH5" t="str">
        <v>Friendly</v>
      </c>
      <c r="BK5" s="3">
        <f t="array" ref="BK5:BN8">MMULT(TRANSPOSE(B44:E52),B44:E52)</f>
        <v>2.8804369060025614</v>
      </c>
      <c r="BL5" s="4">
        <v>9.1593399531575415E-16</v>
      </c>
      <c r="BM5" s="4">
        <v>-1.9845236565174673E-15</v>
      </c>
      <c r="BN5" s="5">
        <v>1.0269562977782698E-15</v>
      </c>
      <c r="BV5">
        <v>1</v>
      </c>
      <c r="BW5">
        <f>BV5+1</f>
        <v>2</v>
      </c>
      <c r="BX5">
        <f>BW5+1</f>
        <v>3</v>
      </c>
      <c r="BY5">
        <f>BX5+1</f>
        <v>4</v>
      </c>
      <c r="CA5" s="2" t="s">
        <v>23</v>
      </c>
      <c r="CB5" s="2"/>
      <c r="CC5" s="2" t="s">
        <v>24</v>
      </c>
      <c r="CE5" s="2" t="s">
        <v>25</v>
      </c>
      <c r="CF5" s="2"/>
      <c r="DF5" s="3">
        <f t="array" ref="DF5:DI13">MMULT(MINVERSE([2]!DIAGONAL(Q44:Q52)),B44:E52)</f>
        <v>0.64090219064457987</v>
      </c>
      <c r="DG5" s="4">
        <v>-2.6643387239601166</v>
      </c>
      <c r="DH5" s="4">
        <v>-0.96457795732498897</v>
      </c>
      <c r="DI5" s="5">
        <v>-0.40016327354104703</v>
      </c>
      <c r="DR5" s="3">
        <f t="array" ref="DR5:DZ8">MMULT(TRANSPOSE(B44:E52),MINVERSE([2]!DIAGONAL(Q44:Q52)))</f>
        <v>0.64090219064457987</v>
      </c>
      <c r="DS5" s="4">
        <v>-2.2413700315113148</v>
      </c>
      <c r="DT5" s="4">
        <v>-4.2992509334504465</v>
      </c>
      <c r="DU5" s="4">
        <v>-4.6633099426238802</v>
      </c>
      <c r="DV5" s="4">
        <v>-1.3325048199537755</v>
      </c>
      <c r="DW5" s="4">
        <v>-0.9635775992040515</v>
      </c>
      <c r="DX5" s="4">
        <v>-3.9028877163029327</v>
      </c>
      <c r="DY5" s="4">
        <v>-1.3805965669449622</v>
      </c>
      <c r="DZ5" s="5">
        <v>-1.6145842798149941</v>
      </c>
    </row>
    <row r="6" spans="1:130" x14ac:dyDescent="0.35">
      <c r="A6" t="str">
        <f>PCA!L4</f>
        <v>Expect</v>
      </c>
      <c r="B6" s="3">
        <f>PCA!M4</f>
        <v>0.99999999999999833</v>
      </c>
      <c r="C6" s="4">
        <f>PCA!N4</f>
        <v>-0.17658022821634106</v>
      </c>
      <c r="D6" s="4">
        <f>PCA!O4</f>
        <v>7.9472348910152368E-2</v>
      </c>
      <c r="E6" s="4">
        <f>PCA!P4</f>
        <v>0.12053127811168438</v>
      </c>
      <c r="F6" s="4">
        <f>PCA!Q4</f>
        <v>-0.1472071906836242</v>
      </c>
      <c r="G6" s="4">
        <f>PCA!R4</f>
        <v>-0.1052452402704131</v>
      </c>
      <c r="H6" s="4">
        <f>PCA!S4</f>
        <v>-2.189090621599556E-2</v>
      </c>
      <c r="I6" s="4">
        <f>PCA!T4</f>
        <v>-0.12979427946395597</v>
      </c>
      <c r="J6" s="5">
        <f>PCA!U4</f>
        <v>-0.34401036690229408</v>
      </c>
      <c r="M6" s="3">
        <f t="array" ref="M6:M14">TRANSPOSE(B18:J18)</f>
        <v>2.880436906002561</v>
      </c>
      <c r="N6" s="16">
        <f>M6/M$15</f>
        <v>0.3200485451113958</v>
      </c>
      <c r="O6" s="17">
        <f>N6</f>
        <v>0.3200485451113958</v>
      </c>
      <c r="X6" t="s">
        <v>42</v>
      </c>
      <c r="Y6" s="18">
        <f>COUNT(B6:B14)</f>
        <v>9</v>
      </c>
      <c r="AA6" s="28" t="s">
        <v>43</v>
      </c>
      <c r="AC6" t="str">
        <f t="array" ref="AC6:AC14">A6:A14</f>
        <v>Expect</v>
      </c>
      <c r="AD6" s="3">
        <f t="array" ref="AD6:AL14">B6:J14-MMULT(B31:J39,TRANSPOSE(B31:J39))</f>
        <v>0</v>
      </c>
      <c r="AE6" s="4">
        <v>0</v>
      </c>
      <c r="AF6" s="4">
        <v>3.8996583739958623E-15</v>
      </c>
      <c r="AG6" s="4">
        <v>-2.1788126858268697E-15</v>
      </c>
      <c r="AH6" s="4">
        <v>-9.7144514654701197E-16</v>
      </c>
      <c r="AI6" s="4">
        <v>-2.0677903833643541E-15</v>
      </c>
      <c r="AJ6" s="4">
        <v>-3.434752482434078E-16</v>
      </c>
      <c r="AK6" s="4">
        <v>-1.0547118733938987E-15</v>
      </c>
      <c r="AL6" s="5">
        <v>-5.5511151231257827E-16</v>
      </c>
      <c r="AN6" t="str">
        <f t="array" ref="AN6:AN14">A31:A39</f>
        <v>Expect</v>
      </c>
      <c r="AO6" s="3">
        <f t="array" ref="AO6:AW14">MMULT(B31:J39,TRANSPOSE(B31:J39))</f>
        <v>0.99999999999999911</v>
      </c>
      <c r="AP6" s="4">
        <v>-0.17658022821634112</v>
      </c>
      <c r="AQ6" s="4">
        <v>7.9472348910148469E-2</v>
      </c>
      <c r="AR6" s="4">
        <v>0.12053127811168655</v>
      </c>
      <c r="AS6" s="4">
        <v>-0.14720719068362323</v>
      </c>
      <c r="AT6" s="4">
        <v>-0.10524524027041103</v>
      </c>
      <c r="AU6" s="4">
        <v>-2.1890906215995216E-2</v>
      </c>
      <c r="AV6" s="4">
        <v>-0.12979427946395491</v>
      </c>
      <c r="AW6" s="5">
        <v>-0.34401036690229353</v>
      </c>
      <c r="AY6" t="str">
        <f t="array" ref="AY6:AY14">AN6:AN14</f>
        <v>Expect</v>
      </c>
      <c r="AZ6" s="3">
        <f t="array" ref="AZ6:BH14">MMULT(TRANSPOSE(B31:J39),B31:J39)</f>
        <v>2.8804369060025614</v>
      </c>
      <c r="BA6" s="4">
        <v>-9.1593399531575415E-16</v>
      </c>
      <c r="BB6" s="4">
        <v>1.9845236565174673E-15</v>
      </c>
      <c r="BC6" s="4">
        <v>-1.0269562977782698E-15</v>
      </c>
      <c r="BD6" s="4">
        <v>-4.3021142204224816E-16</v>
      </c>
      <c r="BE6" s="4">
        <v>3.4000580129145419E-16</v>
      </c>
      <c r="BF6" s="4">
        <v>-1.1726730697603216E-15</v>
      </c>
      <c r="BG6" s="4">
        <v>6.2450045135165055E-16</v>
      </c>
      <c r="BH6" s="5">
        <v>1.5820678100908481E-15</v>
      </c>
      <c r="BK6" s="6">
        <v>9.1593399531575415E-16</v>
      </c>
      <c r="BL6">
        <v>1.4386543900717315</v>
      </c>
      <c r="BM6">
        <v>-4.5519144009631418E-15</v>
      </c>
      <c r="BN6" s="7">
        <v>4.2188474935755949E-15</v>
      </c>
      <c r="BU6" t="str">
        <f t="array" ref="BU6:BU14">AY6:AY14</f>
        <v>Expect</v>
      </c>
      <c r="BV6" s="3">
        <f t="array" ref="BV6:BY14">B19:E27/SQRT(B18:E18)</f>
        <v>-6.4031216989375125E-2</v>
      </c>
      <c r="BW6" s="4">
        <v>-0.53295596648016508</v>
      </c>
      <c r="BX6" s="4">
        <v>-0.23848933827307406</v>
      </c>
      <c r="BY6" s="5">
        <v>-0.11240967130654705</v>
      </c>
      <c r="CA6" s="24">
        <f t="array" ref="CA6:CA14">PCA!AS61:AS69</f>
        <v>2</v>
      </c>
      <c r="CC6" s="24">
        <f t="array" ref="CC6:CC14">CA6:CA14-TRANSPOSE(BK27:BS27)</f>
        <v>-1.7083333333333335</v>
      </c>
      <c r="CE6" s="24">
        <f t="array" ref="CE6:CE9">MMULT(TRANSPOSE(BV6:BY14),CC6:CC14)</f>
        <v>-0.8791060230368164</v>
      </c>
      <c r="DF6" s="6">
        <v>-2.2413700315113148</v>
      </c>
      <c r="DG6">
        <v>0.97431921152195422</v>
      </c>
      <c r="DH6">
        <v>-0.6269719344754725</v>
      </c>
      <c r="DI6" s="7">
        <v>0.84971461031963935</v>
      </c>
      <c r="DR6" s="6">
        <v>-2.6643387239601166</v>
      </c>
      <c r="DS6">
        <v>0.97431921152195422</v>
      </c>
      <c r="DT6">
        <v>-1.9877376398324538</v>
      </c>
      <c r="DU6">
        <v>-2.0708997321194302</v>
      </c>
      <c r="DV6">
        <v>-0.10171616081322851</v>
      </c>
      <c r="DW6">
        <v>-9.7712554177042596E-2</v>
      </c>
      <c r="DX6">
        <v>-1.143149647558926</v>
      </c>
      <c r="DY6">
        <v>-7.0854881073040776E-2</v>
      </c>
      <c r="DZ6" s="7">
        <v>3.9691377574421494</v>
      </c>
    </row>
    <row r="7" spans="1:130" x14ac:dyDescent="0.35">
      <c r="A7" t="str">
        <f>PCA!L5</f>
        <v>Entertain</v>
      </c>
      <c r="B7" s="6">
        <f>PCA!M5</f>
        <v>-0.17658022821634106</v>
      </c>
      <c r="C7">
        <f>PCA!N5</f>
        <v>1.0000000000000011</v>
      </c>
      <c r="D7">
        <f>PCA!O5</f>
        <v>0.44692051174421527</v>
      </c>
      <c r="E7">
        <f>PCA!P5</f>
        <v>4.8459487091569518E-2</v>
      </c>
      <c r="F7">
        <f>PCA!Q5</f>
        <v>0.24412158026310946</v>
      </c>
      <c r="G7">
        <f>PCA!R5</f>
        <v>0.11666737388326598</v>
      </c>
      <c r="H7">
        <f>PCA!S5</f>
        <v>0.45068677465590851</v>
      </c>
      <c r="I7">
        <f>PCA!T5</f>
        <v>0.37925969237500351</v>
      </c>
      <c r="J7" s="7">
        <f>PCA!U5</f>
        <v>0.40086949354334672</v>
      </c>
      <c r="M7" s="6">
        <v>1.4386543900717315</v>
      </c>
      <c r="N7" s="19">
        <f t="shared" ref="N7:N14" si="0">M7/M$15</f>
        <v>0.15985048778574801</v>
      </c>
      <c r="O7" s="20">
        <f>O6+N7</f>
        <v>0.47989903289714381</v>
      </c>
      <c r="X7" t="s">
        <v>44</v>
      </c>
      <c r="Y7" s="18">
        <v>120</v>
      </c>
      <c r="AC7" t="str">
        <v>Entertain</v>
      </c>
      <c r="AD7" s="6">
        <v>0</v>
      </c>
      <c r="AE7">
        <v>0</v>
      </c>
      <c r="AF7">
        <v>-1.5543122344752192E-15</v>
      </c>
      <c r="AG7">
        <v>-2.7061686225238191E-16</v>
      </c>
      <c r="AH7">
        <v>4.4408920985006262E-16</v>
      </c>
      <c r="AI7">
        <v>-5.6898930012039273E-16</v>
      </c>
      <c r="AJ7">
        <v>2.55351295663786E-15</v>
      </c>
      <c r="AK7">
        <v>5.5511151231257827E-16</v>
      </c>
      <c r="AL7" s="7">
        <v>-7.2164496600635175E-16</v>
      </c>
      <c r="AN7" t="str">
        <v>Entertain</v>
      </c>
      <c r="AO7" s="6">
        <v>-0.17658022821634112</v>
      </c>
      <c r="AP7">
        <v>1.0000000000000027</v>
      </c>
      <c r="AQ7">
        <v>0.44692051174421682</v>
      </c>
      <c r="AR7">
        <v>4.8459487091569789E-2</v>
      </c>
      <c r="AS7">
        <v>0.24412158026310901</v>
      </c>
      <c r="AT7">
        <v>0.11666737388326655</v>
      </c>
      <c r="AU7">
        <v>0.45068677465590595</v>
      </c>
      <c r="AV7">
        <v>0.37925969237500295</v>
      </c>
      <c r="AW7" s="7">
        <v>0.40086949354334744</v>
      </c>
      <c r="AY7" t="str">
        <v>Entertain</v>
      </c>
      <c r="AZ7" s="6">
        <v>-9.1593399531575415E-16</v>
      </c>
      <c r="BA7">
        <v>1.4386543900717315</v>
      </c>
      <c r="BB7">
        <v>-4.5519144009631418E-15</v>
      </c>
      <c r="BC7">
        <v>4.2188474935755949E-15</v>
      </c>
      <c r="BD7">
        <v>-2.4980018054066022E-16</v>
      </c>
      <c r="BE7">
        <v>-8.4654505627668186E-16</v>
      </c>
      <c r="BF7">
        <v>1.3877787807814457E-15</v>
      </c>
      <c r="BG7">
        <v>1.1102230246251565E-16</v>
      </c>
      <c r="BH7" s="7">
        <v>1.3079815008865125E-15</v>
      </c>
      <c r="BK7" s="6">
        <v>-1.9845236565174673E-15</v>
      </c>
      <c r="BL7">
        <v>-4.5519144009631418E-15</v>
      </c>
      <c r="BM7">
        <v>1.1639296497396603</v>
      </c>
      <c r="BN7" s="7">
        <v>1.8457457784393227E-15</v>
      </c>
      <c r="BU7" t="str">
        <v>Entertain</v>
      </c>
      <c r="BV7" s="6">
        <v>0.24249279233791346</v>
      </c>
      <c r="BW7">
        <v>0.2110514941444859</v>
      </c>
      <c r="BX7">
        <v>-0.16786687650847923</v>
      </c>
      <c r="BY7" s="7">
        <v>0.25847872930572047</v>
      </c>
      <c r="CA7" s="18">
        <v>8</v>
      </c>
      <c r="CC7" s="18">
        <v>-0.16666666666666607</v>
      </c>
      <c r="CE7" s="18">
        <v>1.9301279826106534</v>
      </c>
      <c r="DF7" s="6">
        <v>-4.2992509334504465</v>
      </c>
      <c r="DG7">
        <v>-1.9877376398324538</v>
      </c>
      <c r="DH7">
        <v>-1.1519218971591709</v>
      </c>
      <c r="DI7" s="7">
        <v>1.7438595755304784</v>
      </c>
      <c r="DR7" s="6">
        <v>-0.96457795732498897</v>
      </c>
      <c r="DS7">
        <v>-0.6269719344754725</v>
      </c>
      <c r="DT7">
        <v>-1.1519218971591709</v>
      </c>
      <c r="DU7">
        <v>-2.5140332710820972</v>
      </c>
      <c r="DV7">
        <v>1.0433980091802426</v>
      </c>
      <c r="DW7">
        <v>2.4786861835686738</v>
      </c>
      <c r="DX7">
        <v>-0.92900340864579478</v>
      </c>
      <c r="DY7">
        <v>0.23287626656811386</v>
      </c>
      <c r="DZ7" s="7">
        <v>-1.8434975478050104</v>
      </c>
    </row>
    <row r="8" spans="1:130" x14ac:dyDescent="0.35">
      <c r="A8" t="str">
        <f>PCA!L6</f>
        <v>Comm</v>
      </c>
      <c r="B8" s="6">
        <f>PCA!M6</f>
        <v>7.9472348910152368E-2</v>
      </c>
      <c r="C8">
        <f>PCA!N6</f>
        <v>0.44692051174421527</v>
      </c>
      <c r="D8">
        <f>PCA!O6</f>
        <v>1.0000000000000007</v>
      </c>
      <c r="E8">
        <f>PCA!P6</f>
        <v>0.15224383453637197</v>
      </c>
      <c r="F8">
        <f>PCA!Q6</f>
        <v>0.28642393294527835</v>
      </c>
      <c r="G8">
        <f>PCA!R6</f>
        <v>0.10626504883200415</v>
      </c>
      <c r="H8">
        <f>PCA!S6</f>
        <v>0.74875752234637871</v>
      </c>
      <c r="I8">
        <f>PCA!T6</f>
        <v>0.3683592382753193</v>
      </c>
      <c r="J8" s="7">
        <f>PCA!U6</f>
        <v>6.9273962356187456E-3</v>
      </c>
      <c r="M8" s="6">
        <v>1.1639296497396601</v>
      </c>
      <c r="N8" s="19">
        <f t="shared" si="0"/>
        <v>0.12932551663774006</v>
      </c>
      <c r="O8" s="20">
        <f t="shared" ref="O8:O14" si="1">O7+N8</f>
        <v>0.60922454953488381</v>
      </c>
      <c r="X8" t="s">
        <v>45</v>
      </c>
      <c r="Y8" s="18">
        <f>Y6*(Y6-1)/2</f>
        <v>36</v>
      </c>
      <c r="AA8" s="28" t="s">
        <v>46</v>
      </c>
      <c r="AC8" t="str">
        <v>Comm</v>
      </c>
      <c r="AD8" s="6">
        <v>3.8996583739958623E-15</v>
      </c>
      <c r="AE8">
        <v>-1.5543122344752192E-15</v>
      </c>
      <c r="AF8">
        <v>3.1086244689504383E-15</v>
      </c>
      <c r="AG8">
        <v>-6.106226635438361E-16</v>
      </c>
      <c r="AH8">
        <v>-1.3877787807814457E-15</v>
      </c>
      <c r="AI8">
        <v>-2.4147350785597155E-15</v>
      </c>
      <c r="AJ8">
        <v>3.6637359812630166E-15</v>
      </c>
      <c r="AK8">
        <v>-1.0547118733938987E-15</v>
      </c>
      <c r="AL8" s="7">
        <v>-3.5908775952719907E-15</v>
      </c>
      <c r="AN8" t="str">
        <v>Comm</v>
      </c>
      <c r="AO8" s="6">
        <v>7.9472348910148469E-2</v>
      </c>
      <c r="AP8">
        <v>0.44692051174421682</v>
      </c>
      <c r="AQ8">
        <v>0.99999999999999756</v>
      </c>
      <c r="AR8">
        <v>0.15224383453637258</v>
      </c>
      <c r="AS8">
        <v>0.28642393294527974</v>
      </c>
      <c r="AT8">
        <v>0.10626504883200656</v>
      </c>
      <c r="AU8">
        <v>0.74875752234637505</v>
      </c>
      <c r="AV8">
        <v>0.36835923827532036</v>
      </c>
      <c r="AW8" s="7">
        <v>6.9273962356223365E-3</v>
      </c>
      <c r="AY8" t="str">
        <v>Comm</v>
      </c>
      <c r="AZ8" s="6">
        <v>1.9845236565174673E-15</v>
      </c>
      <c r="BA8">
        <v>-4.5519144009631418E-15</v>
      </c>
      <c r="BB8">
        <v>1.1639296497396603</v>
      </c>
      <c r="BC8">
        <v>1.8457457784393227E-15</v>
      </c>
      <c r="BD8">
        <v>3.1086244689504383E-15</v>
      </c>
      <c r="BE8">
        <v>-2.0816681711721685E-16</v>
      </c>
      <c r="BF8">
        <v>-9.4715901788333667E-16</v>
      </c>
      <c r="BG8">
        <v>-8.3266726846886741E-17</v>
      </c>
      <c r="BH8" s="7">
        <v>-6.591949208711867E-17</v>
      </c>
      <c r="BK8" s="8">
        <v>1.0269562977782698E-15</v>
      </c>
      <c r="BL8" s="9">
        <v>4.2188474935755949E-15</v>
      </c>
      <c r="BM8" s="9">
        <v>1.8457457784393227E-15</v>
      </c>
      <c r="BN8" s="10">
        <v>1.0244527111999056</v>
      </c>
      <c r="BU8" t="str">
        <v>Comm</v>
      </c>
      <c r="BV8" s="6">
        <v>0.26179844621525855</v>
      </c>
      <c r="BW8">
        <v>-0.24234564707122686</v>
      </c>
      <c r="BX8">
        <v>-0.17359169336836081</v>
      </c>
      <c r="BY8" s="7">
        <v>0.29857416845100659</v>
      </c>
      <c r="CA8" s="18">
        <v>1</v>
      </c>
      <c r="CC8" s="18">
        <v>-2.4500000000000002</v>
      </c>
      <c r="CE8" s="18">
        <v>6.3180984806710194E-2</v>
      </c>
      <c r="DF8" s="6">
        <v>-4.6633099426238802</v>
      </c>
      <c r="DG8">
        <v>-2.0708997321194302</v>
      </c>
      <c r="DH8">
        <v>-2.5140332710820972</v>
      </c>
      <c r="DI8" s="7">
        <v>-10.828756778239466</v>
      </c>
      <c r="DR8" s="8">
        <v>-0.40016327354104703</v>
      </c>
      <c r="DS8" s="9">
        <v>0.84971461031963935</v>
      </c>
      <c r="DT8" s="9">
        <v>1.7438595755304784</v>
      </c>
      <c r="DU8" s="9">
        <v>-10.828756778239466</v>
      </c>
      <c r="DV8" s="9">
        <v>-0.36390451851745143</v>
      </c>
      <c r="DW8" s="9">
        <v>-0.20495182648970156</v>
      </c>
      <c r="DX8" s="9">
        <v>0.79489085597939257</v>
      </c>
      <c r="DY8" s="9">
        <v>-0.23607671483790885</v>
      </c>
      <c r="DZ8" s="10">
        <v>-1.2531711910246204</v>
      </c>
    </row>
    <row r="9" spans="1:130" x14ac:dyDescent="0.35">
      <c r="A9" t="str">
        <f>PCA!L7</f>
        <v>Expert</v>
      </c>
      <c r="B9" s="6">
        <f>PCA!M7</f>
        <v>0.12053127811168438</v>
      </c>
      <c r="C9">
        <f>PCA!N7</f>
        <v>4.8459487091569518E-2</v>
      </c>
      <c r="D9">
        <f>PCA!O7</f>
        <v>0.15224383453637197</v>
      </c>
      <c r="E9">
        <f>PCA!P7</f>
        <v>1.0000000000000009</v>
      </c>
      <c r="F9">
        <f>PCA!Q7</f>
        <v>0.19428606575437976</v>
      </c>
      <c r="G9">
        <f>PCA!R7</f>
        <v>4.610935721914871E-2</v>
      </c>
      <c r="H9">
        <f>PCA!S7</f>
        <v>0.24731764508778434</v>
      </c>
      <c r="I9">
        <f>PCA!T7</f>
        <v>0.25800736545459846</v>
      </c>
      <c r="J9" s="7">
        <f>PCA!U7</f>
        <v>0.18590615055713855</v>
      </c>
      <c r="M9" s="6">
        <v>1.0244527111999056</v>
      </c>
      <c r="N9" s="19">
        <f t="shared" si="0"/>
        <v>0.11382807902221177</v>
      </c>
      <c r="O9" s="20">
        <f t="shared" si="1"/>
        <v>0.72305262855709562</v>
      </c>
      <c r="X9" t="s">
        <v>47</v>
      </c>
      <c r="Y9" s="18">
        <f>(1+(2*Y6+5)/6-Y7)*LN(1-Y5)</f>
        <v>12.349089416430381</v>
      </c>
      <c r="AA9" s="28" t="s">
        <v>48</v>
      </c>
      <c r="AC9" t="str">
        <v>Expert</v>
      </c>
      <c r="AD9" s="6">
        <v>-2.1788126858268697E-15</v>
      </c>
      <c r="AE9">
        <v>-2.7061686225238191E-16</v>
      </c>
      <c r="AF9">
        <v>-6.106226635438361E-16</v>
      </c>
      <c r="AG9">
        <v>-1.7763568394002505E-15</v>
      </c>
      <c r="AH9">
        <v>0</v>
      </c>
      <c r="AI9">
        <v>-3.9551695252271202E-16</v>
      </c>
      <c r="AJ9">
        <v>0</v>
      </c>
      <c r="AK9">
        <v>-4.9960036108132044E-16</v>
      </c>
      <c r="AL9" s="7">
        <v>8.8817841970012523E-16</v>
      </c>
      <c r="AN9" t="str">
        <v>Expert</v>
      </c>
      <c r="AO9" s="6">
        <v>0.12053127811168655</v>
      </c>
      <c r="AP9">
        <v>4.8459487091569789E-2</v>
      </c>
      <c r="AQ9">
        <v>0.15224383453637258</v>
      </c>
      <c r="AR9">
        <v>1.0000000000000027</v>
      </c>
      <c r="AS9">
        <v>0.19428606575437987</v>
      </c>
      <c r="AT9">
        <v>4.6109357219149105E-2</v>
      </c>
      <c r="AU9">
        <v>0.24731764508778414</v>
      </c>
      <c r="AV9">
        <v>0.25800736545459896</v>
      </c>
      <c r="AW9" s="7">
        <v>0.18590615055713766</v>
      </c>
      <c r="AY9" t="str">
        <v>Expert</v>
      </c>
      <c r="AZ9" s="6">
        <v>-1.0269562977782698E-15</v>
      </c>
      <c r="BA9">
        <v>4.2188474935755949E-15</v>
      </c>
      <c r="BB9">
        <v>1.8457457784393227E-15</v>
      </c>
      <c r="BC9">
        <v>1.0244527111999056</v>
      </c>
      <c r="BD9">
        <v>1.0408340855860843E-16</v>
      </c>
      <c r="BE9">
        <v>-3.4694469519536142E-17</v>
      </c>
      <c r="BF9">
        <v>5.377642775528102E-17</v>
      </c>
      <c r="BG9">
        <v>-6.9388939039072284E-17</v>
      </c>
      <c r="BH9" s="7">
        <v>1.5092094240998222E-16</v>
      </c>
      <c r="BU9" t="str">
        <v>Expert</v>
      </c>
      <c r="BV9" s="6">
        <v>0.12705656781677027</v>
      </c>
      <c r="BW9">
        <v>-0.11297017500099853</v>
      </c>
      <c r="BX9">
        <v>-0.16951396968633212</v>
      </c>
      <c r="BY9" s="7">
        <v>-0.82956016250349351</v>
      </c>
      <c r="CA9" s="18">
        <v>4</v>
      </c>
      <c r="CC9" s="18">
        <v>0.6166666666666667</v>
      </c>
      <c r="CE9" s="23">
        <v>-1.2897035513376374</v>
      </c>
      <c r="DF9" s="6">
        <v>-1.3325048199537755</v>
      </c>
      <c r="DG9">
        <v>-0.10171616081322851</v>
      </c>
      <c r="DH9">
        <v>1.0433980091802426</v>
      </c>
      <c r="DI9" s="7">
        <v>-0.36390451851745143</v>
      </c>
    </row>
    <row r="10" spans="1:130" ht="16.5" x14ac:dyDescent="0.35">
      <c r="A10" t="str">
        <f>PCA!L8</f>
        <v>Motivate</v>
      </c>
      <c r="B10" s="6">
        <f>PCA!M8</f>
        <v>-0.1472071906836242</v>
      </c>
      <c r="C10">
        <f>PCA!N8</f>
        <v>0.24412158026310946</v>
      </c>
      <c r="D10">
        <f>PCA!O8</f>
        <v>0.28642393294527835</v>
      </c>
      <c r="E10">
        <f>PCA!P8</f>
        <v>0.19428606575437976</v>
      </c>
      <c r="F10">
        <f>PCA!Q8</f>
        <v>1.0000000000000009</v>
      </c>
      <c r="G10">
        <f>PCA!R8</f>
        <v>0.28436745486873366</v>
      </c>
      <c r="H10">
        <f>PCA!S8</f>
        <v>0.34434258129116857</v>
      </c>
      <c r="I10">
        <f>PCA!T8</f>
        <v>0.32646573442580362</v>
      </c>
      <c r="J10" s="7">
        <f>PCA!U8</f>
        <v>3.7341657013804541E-2</v>
      </c>
      <c r="M10" s="6">
        <v>0.70520866478282018</v>
      </c>
      <c r="N10" s="19">
        <f t="shared" si="0"/>
        <v>7.8356518309202275E-2</v>
      </c>
      <c r="O10" s="20">
        <f t="shared" si="1"/>
        <v>0.80140914686629794</v>
      </c>
      <c r="X10" s="29" t="s">
        <v>49</v>
      </c>
      <c r="Y10" s="18">
        <v>0.05</v>
      </c>
      <c r="AC10" t="str">
        <v>Motivate</v>
      </c>
      <c r="AD10" s="6">
        <v>-9.7144514654701197E-16</v>
      </c>
      <c r="AE10">
        <v>4.4408920985006262E-16</v>
      </c>
      <c r="AF10">
        <v>-1.3877787807814457E-15</v>
      </c>
      <c r="AG10">
        <v>0</v>
      </c>
      <c r="AH10">
        <v>-1.7763568394002505E-15</v>
      </c>
      <c r="AI10">
        <v>-1.3877787807814457E-15</v>
      </c>
      <c r="AJ10">
        <v>9.9920072216264089E-16</v>
      </c>
      <c r="AK10">
        <v>-1.4988010832439613E-15</v>
      </c>
      <c r="AL10" s="7">
        <v>2.8935187579293142E-15</v>
      </c>
      <c r="AN10" t="str">
        <v>Motivate</v>
      </c>
      <c r="AO10" s="6">
        <v>-0.14720719068362323</v>
      </c>
      <c r="AP10">
        <v>0.24412158026310901</v>
      </c>
      <c r="AQ10">
        <v>0.28642393294527974</v>
      </c>
      <c r="AR10">
        <v>0.19428606575437987</v>
      </c>
      <c r="AS10">
        <v>1.0000000000000027</v>
      </c>
      <c r="AT10">
        <v>0.28436745486873505</v>
      </c>
      <c r="AU10">
        <v>0.34434258129116757</v>
      </c>
      <c r="AV10">
        <v>0.32646573442580512</v>
      </c>
      <c r="AW10" s="7">
        <v>3.7341657013801648E-2</v>
      </c>
      <c r="AY10" t="str">
        <v>Motivate</v>
      </c>
      <c r="AZ10" s="6">
        <v>-4.3021142204224816E-16</v>
      </c>
      <c r="BA10">
        <v>-2.4980018054066022E-16</v>
      </c>
      <c r="BB10">
        <v>3.1086244689504383E-15</v>
      </c>
      <c r="BC10">
        <v>1.0408340855860843E-16</v>
      </c>
      <c r="BD10">
        <v>0.70520866478282007</v>
      </c>
      <c r="BE10">
        <v>6.9388939039072284E-16</v>
      </c>
      <c r="BF10">
        <v>8.7169854667834556E-16</v>
      </c>
      <c r="BG10">
        <v>-4.8572257327350599E-16</v>
      </c>
      <c r="BH10" s="7">
        <v>-1.1275702593849246E-16</v>
      </c>
      <c r="BK10" t="s">
        <v>50</v>
      </c>
      <c r="BP10" t="s">
        <v>51</v>
      </c>
      <c r="BU10" t="str">
        <v>Motivate</v>
      </c>
      <c r="BV10" s="6">
        <v>0.20072057442542715</v>
      </c>
      <c r="BW10">
        <v>-3.0677146033909006E-2</v>
      </c>
      <c r="BX10">
        <v>0.38895982093300147</v>
      </c>
      <c r="BY10" s="7">
        <v>-0.1541263882117859</v>
      </c>
      <c r="CA10" s="18">
        <v>7</v>
      </c>
      <c r="CC10" s="18">
        <v>0.29166666666666696</v>
      </c>
      <c r="DF10" s="6">
        <v>-0.9635775992040515</v>
      </c>
      <c r="DG10">
        <v>-9.7712554177042596E-2</v>
      </c>
      <c r="DH10">
        <v>2.4786861835686738</v>
      </c>
      <c r="DI10" s="7">
        <v>-0.20495182648970156</v>
      </c>
      <c r="DR10" t="s">
        <v>52</v>
      </c>
    </row>
    <row r="11" spans="1:130" x14ac:dyDescent="0.35">
      <c r="A11" t="str">
        <f>PCA!L9</f>
        <v>Caring</v>
      </c>
      <c r="B11" s="6">
        <f>PCA!M9</f>
        <v>-0.1052452402704131</v>
      </c>
      <c r="C11">
        <f>PCA!N9</f>
        <v>0.11666737388326598</v>
      </c>
      <c r="D11">
        <f>PCA!O9</f>
        <v>0.10626504883200415</v>
      </c>
      <c r="E11">
        <f>PCA!P9</f>
        <v>4.610935721914871E-2</v>
      </c>
      <c r="F11">
        <f>PCA!Q9</f>
        <v>0.28436745486873366</v>
      </c>
      <c r="G11">
        <f>PCA!R9</f>
        <v>1.0000000000000018</v>
      </c>
      <c r="H11">
        <f>PCA!S9</f>
        <v>0.10231072687883692</v>
      </c>
      <c r="I11">
        <f>PCA!T9</f>
        <v>0.19515460623774106</v>
      </c>
      <c r="J11" s="7">
        <f>PCA!U9</f>
        <v>-5.5294628532650346E-2</v>
      </c>
      <c r="M11" s="6">
        <v>0.64762340943816477</v>
      </c>
      <c r="N11" s="19">
        <f t="shared" si="0"/>
        <v>7.1958156604240556E-2</v>
      </c>
      <c r="O11" s="20">
        <f t="shared" si="1"/>
        <v>0.87336730347053848</v>
      </c>
      <c r="X11" t="s">
        <v>53</v>
      </c>
      <c r="Y11" s="18">
        <f>CHIDIST(Y9,Y8)</f>
        <v>0.9999188796649694</v>
      </c>
      <c r="AA11" s="28" t="s">
        <v>54</v>
      </c>
      <c r="AC11" t="str">
        <v>Caring</v>
      </c>
      <c r="AD11" s="6">
        <v>-2.0677903833643541E-15</v>
      </c>
      <c r="AE11">
        <v>-5.6898930012039273E-16</v>
      </c>
      <c r="AF11">
        <v>-2.4147350785597155E-15</v>
      </c>
      <c r="AG11">
        <v>-3.9551695252271202E-16</v>
      </c>
      <c r="AH11">
        <v>-1.3877787807814457E-15</v>
      </c>
      <c r="AI11">
        <v>5.9952043329758453E-15</v>
      </c>
      <c r="AJ11">
        <v>-8.7430063189231078E-16</v>
      </c>
      <c r="AK11">
        <v>-8.3266726846886741E-16</v>
      </c>
      <c r="AL11" s="7">
        <v>1.7486012637846216E-15</v>
      </c>
      <c r="AN11" t="str">
        <v>Caring</v>
      </c>
      <c r="AO11" s="6">
        <v>-0.10524524027041103</v>
      </c>
      <c r="AP11">
        <v>0.11666737388326655</v>
      </c>
      <c r="AQ11">
        <v>0.10626504883200656</v>
      </c>
      <c r="AR11">
        <v>4.6109357219149105E-2</v>
      </c>
      <c r="AS11">
        <v>0.28436745486873505</v>
      </c>
      <c r="AT11">
        <v>0.99999999999999578</v>
      </c>
      <c r="AU11">
        <v>0.1023107268788378</v>
      </c>
      <c r="AV11">
        <v>0.19515460623774189</v>
      </c>
      <c r="AW11" s="7">
        <v>-5.5294628532652094E-2</v>
      </c>
      <c r="AY11" t="str">
        <v>Caring</v>
      </c>
      <c r="AZ11" s="6">
        <v>3.4000580129145419E-16</v>
      </c>
      <c r="BA11">
        <v>-8.4654505627668186E-16</v>
      </c>
      <c r="BB11">
        <v>-2.0816681711721685E-16</v>
      </c>
      <c r="BC11">
        <v>-3.4694469519536142E-17</v>
      </c>
      <c r="BD11">
        <v>6.9388939039072284E-16</v>
      </c>
      <c r="BE11">
        <v>0.64762340943816477</v>
      </c>
      <c r="BF11">
        <v>-2.9143354396410359E-16</v>
      </c>
      <c r="BG11">
        <v>-3.677613769070831E-16</v>
      </c>
      <c r="BH11" s="7">
        <v>-1.0321604682062002E-16</v>
      </c>
      <c r="BU11" t="str">
        <v>Caring</v>
      </c>
      <c r="BV11" s="6">
        <v>0.10403520291673549</v>
      </c>
      <c r="BW11">
        <v>-2.1122527325342103E-2</v>
      </c>
      <c r="BX11">
        <v>0.66228787576236259</v>
      </c>
      <c r="BY11" s="7">
        <v>-6.2217401230741758E-2</v>
      </c>
      <c r="CA11" s="18">
        <v>5</v>
      </c>
      <c r="CC11" s="18">
        <v>-1.0083333333333337</v>
      </c>
      <c r="DF11" s="6">
        <v>-3.9028877163029327</v>
      </c>
      <c r="DG11">
        <v>-1.143149647558926</v>
      </c>
      <c r="DH11">
        <v>-0.92900340864579478</v>
      </c>
      <c r="DI11" s="7">
        <v>0.79489085597939257</v>
      </c>
    </row>
    <row r="12" spans="1:130" x14ac:dyDescent="0.35">
      <c r="A12" t="str">
        <f>PCA!L10</f>
        <v>Charisma</v>
      </c>
      <c r="B12" s="6">
        <f>PCA!M10</f>
        <v>-2.189090621599556E-2</v>
      </c>
      <c r="C12">
        <f>PCA!N10</f>
        <v>0.45068677465590851</v>
      </c>
      <c r="D12">
        <f>PCA!O10</f>
        <v>0.74875752234637871</v>
      </c>
      <c r="E12">
        <f>PCA!P10</f>
        <v>0.24731764508778434</v>
      </c>
      <c r="F12">
        <f>PCA!Q10</f>
        <v>0.34434258129116857</v>
      </c>
      <c r="G12">
        <f>PCA!R10</f>
        <v>0.10231072687883692</v>
      </c>
      <c r="H12">
        <f>PCA!S10</f>
        <v>1.0000000000000009</v>
      </c>
      <c r="I12">
        <f>PCA!T10</f>
        <v>0.43880478206893986</v>
      </c>
      <c r="J12" s="7">
        <f>PCA!U10</f>
        <v>0.10313209036584842</v>
      </c>
      <c r="M12" s="6">
        <v>0.5623932488269725</v>
      </c>
      <c r="N12" s="19">
        <f t="shared" si="0"/>
        <v>6.2488138758552525E-2</v>
      </c>
      <c r="O12" s="20">
        <f t="shared" si="1"/>
        <v>0.93585544222909101</v>
      </c>
      <c r="X12" t="s">
        <v>55</v>
      </c>
      <c r="Y12" s="18">
        <f>CHIINV(Y10,Y8)</f>
        <v>50.998460165710647</v>
      </c>
      <c r="AA12" s="28" t="s">
        <v>56</v>
      </c>
      <c r="AC12" t="str">
        <v>Charisma</v>
      </c>
      <c r="AD12" s="6">
        <v>-3.434752482434078E-16</v>
      </c>
      <c r="AE12">
        <v>2.55351295663786E-15</v>
      </c>
      <c r="AF12">
        <v>3.6637359812630166E-15</v>
      </c>
      <c r="AG12">
        <v>0</v>
      </c>
      <c r="AH12">
        <v>9.9920072216264089E-16</v>
      </c>
      <c r="AI12">
        <v>-8.7430063189231078E-16</v>
      </c>
      <c r="AJ12">
        <v>6.7723604502134549E-15</v>
      </c>
      <c r="AK12">
        <v>1.4988010832439613E-15</v>
      </c>
      <c r="AL12" s="7">
        <v>1.457167719820518E-15</v>
      </c>
      <c r="AN12" t="str">
        <v>Charisma</v>
      </c>
      <c r="AO12" s="6">
        <v>-2.1890906215995216E-2</v>
      </c>
      <c r="AP12">
        <v>0.45068677465590595</v>
      </c>
      <c r="AQ12">
        <v>0.74875752234637505</v>
      </c>
      <c r="AR12">
        <v>0.24731764508778414</v>
      </c>
      <c r="AS12">
        <v>0.34434258129116757</v>
      </c>
      <c r="AT12">
        <v>0.1023107268788378</v>
      </c>
      <c r="AU12">
        <v>0.99999999999999412</v>
      </c>
      <c r="AV12">
        <v>0.43880478206893836</v>
      </c>
      <c r="AW12" s="7">
        <v>0.10313209036584696</v>
      </c>
      <c r="AY12" t="str">
        <v>Charisma</v>
      </c>
      <c r="AZ12" s="6">
        <v>-1.1726730697603216E-15</v>
      </c>
      <c r="BA12">
        <v>1.3877787807814457E-15</v>
      </c>
      <c r="BB12">
        <v>-9.4715901788333667E-16</v>
      </c>
      <c r="BC12">
        <v>5.377642775528102E-17</v>
      </c>
      <c r="BD12">
        <v>8.7169854667834556E-16</v>
      </c>
      <c r="BE12">
        <v>-2.9143354396410359E-16</v>
      </c>
      <c r="BF12">
        <v>0.56239324882697261</v>
      </c>
      <c r="BG12">
        <v>-6.9388939039072284E-18</v>
      </c>
      <c r="BH12" s="7">
        <v>2.4047604185728488E-16</v>
      </c>
      <c r="BK12" s="3">
        <f t="array" ref="BK12:BS15">MMULT(MINVERSE(BK5:BN8),TRANSPOSE(B44:E52))</f>
        <v>6.4031216989375153E-2</v>
      </c>
      <c r="BL12" s="4">
        <v>-0.24249279233791365</v>
      </c>
      <c r="BM12" s="4">
        <v>-0.26179844621525861</v>
      </c>
      <c r="BN12" s="4">
        <v>-0.12705656781677002</v>
      </c>
      <c r="BO12" s="4">
        <v>-0.20072057442542676</v>
      </c>
      <c r="BP12" s="4">
        <v>-0.10403520291673496</v>
      </c>
      <c r="BQ12" s="4">
        <v>-0.28370231414094543</v>
      </c>
      <c r="BR12" s="4">
        <v>-0.23881541266106246</v>
      </c>
      <c r="BS12" s="5">
        <v>-0.10465720054936178</v>
      </c>
      <c r="BU12" t="str">
        <v>Charisma</v>
      </c>
      <c r="BV12" s="6">
        <v>0.28370231414094538</v>
      </c>
      <c r="BW12">
        <v>-0.16637259840634214</v>
      </c>
      <c r="BX12">
        <v>-0.16711897527207209</v>
      </c>
      <c r="BY12" s="7">
        <v>0.16246161754456084</v>
      </c>
      <c r="CA12" s="18">
        <v>4</v>
      </c>
      <c r="CC12" s="18">
        <v>-0.84166666666666679</v>
      </c>
      <c r="DF12" s="6">
        <v>-1.3805965669449622</v>
      </c>
      <c r="DG12">
        <v>-7.0854881073040776E-2</v>
      </c>
      <c r="DH12">
        <v>0.23287626656811386</v>
      </c>
      <c r="DI12" s="7">
        <v>-0.23607671483790885</v>
      </c>
      <c r="DR12" s="3">
        <f t="array" ref="DR12:DU15">MINVERSE([2]!MSQRT(DF17:DI20))</f>
        <v>8.8506752527953869E-2</v>
      </c>
      <c r="DS12" s="4">
        <v>-1.151883227709378E-2</v>
      </c>
      <c r="DT12" s="4">
        <v>-3.3175848016889491E-2</v>
      </c>
      <c r="DU12" s="5">
        <v>-1.262850584710969E-2</v>
      </c>
    </row>
    <row r="13" spans="1:130" x14ac:dyDescent="0.35">
      <c r="A13" t="str">
        <f>PCA!L11</f>
        <v>Passion</v>
      </c>
      <c r="B13" s="6">
        <f>PCA!M11</f>
        <v>-0.12979427946395597</v>
      </c>
      <c r="C13">
        <f>PCA!N11</f>
        <v>0.37925969237500351</v>
      </c>
      <c r="D13">
        <f>PCA!O11</f>
        <v>0.3683592382753193</v>
      </c>
      <c r="E13">
        <f>PCA!P11</f>
        <v>0.25800736545459846</v>
      </c>
      <c r="F13">
        <f>PCA!Q11</f>
        <v>0.32646573442580362</v>
      </c>
      <c r="G13">
        <f>PCA!R11</f>
        <v>0.19515460623774106</v>
      </c>
      <c r="H13">
        <f>PCA!S11</f>
        <v>0.43880478206893986</v>
      </c>
      <c r="I13">
        <f>PCA!T11</f>
        <v>0.99999999999999967</v>
      </c>
      <c r="J13" s="7">
        <f>PCA!U11</f>
        <v>8.8479441977978163E-2</v>
      </c>
      <c r="M13" s="6">
        <v>0.34524839907614779</v>
      </c>
      <c r="N13" s="19">
        <f t="shared" si="0"/>
        <v>3.8360933230683104E-2</v>
      </c>
      <c r="O13" s="20">
        <f t="shared" si="1"/>
        <v>0.97421637545977413</v>
      </c>
      <c r="X13" t="s">
        <v>57</v>
      </c>
      <c r="Y13" s="30" t="str">
        <f>IF(Y9&gt;=Y12,"yes","no")</f>
        <v>no</v>
      </c>
      <c r="AA13" s="28" t="s">
        <v>58</v>
      </c>
      <c r="AC13" t="str">
        <v>Passion</v>
      </c>
      <c r="AD13" s="6">
        <v>-1.0547118733938987E-15</v>
      </c>
      <c r="AE13">
        <v>5.5511151231257827E-16</v>
      </c>
      <c r="AF13">
        <v>-1.0547118733938987E-15</v>
      </c>
      <c r="AG13">
        <v>-4.9960036108132044E-16</v>
      </c>
      <c r="AH13">
        <v>-1.4988010832439613E-15</v>
      </c>
      <c r="AI13">
        <v>-8.3266726846886741E-16</v>
      </c>
      <c r="AJ13">
        <v>1.4988010832439613E-15</v>
      </c>
      <c r="AK13">
        <v>-1.6653345369377348E-15</v>
      </c>
      <c r="AL13" s="7">
        <v>1.7763568394002505E-15</v>
      </c>
      <c r="AN13" t="str">
        <v>Passion</v>
      </c>
      <c r="AO13" s="6">
        <v>-0.12979427946395491</v>
      </c>
      <c r="AP13">
        <v>0.37925969237500295</v>
      </c>
      <c r="AQ13">
        <v>0.36835923827532036</v>
      </c>
      <c r="AR13">
        <v>0.25800736545459896</v>
      </c>
      <c r="AS13">
        <v>0.32646573442580512</v>
      </c>
      <c r="AT13">
        <v>0.19515460623774189</v>
      </c>
      <c r="AU13">
        <v>0.43880478206893836</v>
      </c>
      <c r="AV13">
        <v>1.0000000000000013</v>
      </c>
      <c r="AW13" s="7">
        <v>8.8479441977976386E-2</v>
      </c>
      <c r="AY13" t="str">
        <v>Passion</v>
      </c>
      <c r="AZ13" s="6">
        <v>6.2450045135165055E-16</v>
      </c>
      <c r="BA13">
        <v>1.1102230246251565E-16</v>
      </c>
      <c r="BB13">
        <v>-8.3266726846886741E-17</v>
      </c>
      <c r="BC13">
        <v>-6.9388939039072284E-17</v>
      </c>
      <c r="BD13">
        <v>-4.8572257327350599E-16</v>
      </c>
      <c r="BE13">
        <v>-3.677613769070831E-16</v>
      </c>
      <c r="BF13">
        <v>-6.9388939039072284E-18</v>
      </c>
      <c r="BG13">
        <v>0.34524839907614779</v>
      </c>
      <c r="BH13" s="7">
        <v>-3.5214886562329184E-16</v>
      </c>
      <c r="BK13" s="6">
        <v>-0.53295596648016552</v>
      </c>
      <c r="BL13">
        <v>0.21105149414448476</v>
      </c>
      <c r="BM13">
        <v>-0.24234564707122813</v>
      </c>
      <c r="BN13">
        <v>-0.11297017500099656</v>
      </c>
      <c r="BO13">
        <v>-3.0677146033907192E-2</v>
      </c>
      <c r="BP13">
        <v>-2.1122527325339754E-2</v>
      </c>
      <c r="BQ13">
        <v>-0.16637259840634291</v>
      </c>
      <c r="BR13">
        <v>-2.4539585773606792E-2</v>
      </c>
      <c r="BS13" s="7">
        <v>0.51511768193266017</v>
      </c>
      <c r="BU13" t="str">
        <v>Passion</v>
      </c>
      <c r="BV13" s="6">
        <v>0.23881541266106263</v>
      </c>
      <c r="BW13">
        <v>-2.4539585773607604E-2</v>
      </c>
      <c r="BX13">
        <v>9.9690190970958548E-2</v>
      </c>
      <c r="BY13" s="7">
        <v>-0.11481937178620553</v>
      </c>
      <c r="CA13" s="18">
        <v>4</v>
      </c>
      <c r="CC13" s="18">
        <v>-0.72499999999999964</v>
      </c>
      <c r="DF13" s="8">
        <v>-1.6145842798149941</v>
      </c>
      <c r="DG13" s="9">
        <v>3.9691377574421494</v>
      </c>
      <c r="DH13" s="9">
        <v>-1.8434975478050104</v>
      </c>
      <c r="DI13" s="10">
        <v>-1.2531711910246204</v>
      </c>
      <c r="DR13" s="6">
        <v>-1.1518832277093778E-2</v>
      </c>
      <c r="DS13">
        <v>0.15290500459159384</v>
      </c>
      <c r="DT13">
        <v>5.3794284467855698E-3</v>
      </c>
      <c r="DU13" s="7">
        <v>-8.6552313734278175E-3</v>
      </c>
    </row>
    <row r="14" spans="1:130" x14ac:dyDescent="0.35">
      <c r="A14" t="str">
        <f>PCA!L12</f>
        <v>Friendly</v>
      </c>
      <c r="B14" s="8">
        <f>PCA!M12</f>
        <v>-0.34401036690229408</v>
      </c>
      <c r="C14" s="9">
        <f>PCA!N12</f>
        <v>0.40086949354334672</v>
      </c>
      <c r="D14" s="9">
        <f>PCA!O12</f>
        <v>6.9273962356187456E-3</v>
      </c>
      <c r="E14" s="9">
        <f>PCA!P12</f>
        <v>0.18590615055713855</v>
      </c>
      <c r="F14" s="9">
        <f>PCA!Q12</f>
        <v>3.7341657013804541E-2</v>
      </c>
      <c r="G14" s="9">
        <f>PCA!R12</f>
        <v>-5.5294628532650346E-2</v>
      </c>
      <c r="H14" s="9">
        <f>PCA!S12</f>
        <v>0.10313209036584842</v>
      </c>
      <c r="I14" s="9">
        <f>PCA!T12</f>
        <v>8.8479441977978163E-2</v>
      </c>
      <c r="J14" s="10">
        <f>PCA!U12</f>
        <v>1.0000000000000009</v>
      </c>
      <c r="M14" s="8">
        <v>0.23205262086203426</v>
      </c>
      <c r="N14" s="21">
        <f t="shared" si="0"/>
        <v>2.5783624540226039E-2</v>
      </c>
      <c r="O14" s="22">
        <f t="shared" si="1"/>
        <v>1.0000000000000002</v>
      </c>
      <c r="AC14" t="str">
        <v>Friendly</v>
      </c>
      <c r="AD14" s="8">
        <v>-5.5511151231257827E-16</v>
      </c>
      <c r="AE14" s="9">
        <v>-7.2164496600635175E-16</v>
      </c>
      <c r="AF14" s="9">
        <v>-3.5908775952719907E-15</v>
      </c>
      <c r="AG14" s="9">
        <v>8.8817841970012523E-16</v>
      </c>
      <c r="AH14" s="9">
        <v>2.8935187579293142E-15</v>
      </c>
      <c r="AI14" s="9">
        <v>1.7486012637846216E-15</v>
      </c>
      <c r="AJ14" s="9">
        <v>1.457167719820518E-15</v>
      </c>
      <c r="AK14" s="9">
        <v>1.7763568394002505E-15</v>
      </c>
      <c r="AL14" s="10">
        <v>-1.7763568394002505E-15</v>
      </c>
      <c r="AN14" t="str">
        <v>Friendly</v>
      </c>
      <c r="AO14" s="8">
        <v>-0.34401036690229353</v>
      </c>
      <c r="AP14" s="9">
        <v>0.40086949354334744</v>
      </c>
      <c r="AQ14" s="9">
        <v>6.9273962356223365E-3</v>
      </c>
      <c r="AR14" s="9">
        <v>0.18590615055713766</v>
      </c>
      <c r="AS14" s="9">
        <v>3.7341657013801648E-2</v>
      </c>
      <c r="AT14" s="9">
        <v>-5.5294628532652094E-2</v>
      </c>
      <c r="AU14" s="9">
        <v>0.10313209036584696</v>
      </c>
      <c r="AV14" s="9">
        <v>8.8479441977976386E-2</v>
      </c>
      <c r="AW14" s="10">
        <v>1.0000000000000027</v>
      </c>
      <c r="AY14" t="str">
        <v>Friendly</v>
      </c>
      <c r="AZ14" s="8">
        <v>1.5820678100908481E-15</v>
      </c>
      <c r="BA14" s="9">
        <v>1.3079815008865125E-15</v>
      </c>
      <c r="BB14" s="9">
        <v>-6.591949208711867E-17</v>
      </c>
      <c r="BC14" s="9">
        <v>1.5092094240998222E-16</v>
      </c>
      <c r="BD14" s="9">
        <v>-1.1275702593849246E-16</v>
      </c>
      <c r="BE14" s="9">
        <v>-1.0321604682062002E-16</v>
      </c>
      <c r="BF14" s="9">
        <v>2.4047604185728488E-16</v>
      </c>
      <c r="BG14" s="9">
        <v>-3.5214886562329184E-16</v>
      </c>
      <c r="BH14" s="10">
        <v>0.23205262086203415</v>
      </c>
      <c r="BK14" s="6">
        <v>-0.23848933827307583</v>
      </c>
      <c r="BL14">
        <v>-0.1678668765084792</v>
      </c>
      <c r="BM14">
        <v>-0.17359169336836264</v>
      </c>
      <c r="BN14">
        <v>-0.16951396968633148</v>
      </c>
      <c r="BO14">
        <v>0.38895982093300119</v>
      </c>
      <c r="BP14">
        <v>0.66228787576236248</v>
      </c>
      <c r="BQ14">
        <v>-0.16711897527207348</v>
      </c>
      <c r="BR14">
        <v>9.9690190970958215E-2</v>
      </c>
      <c r="BS14" s="7">
        <v>-0.2957212910270105</v>
      </c>
      <c r="BU14" t="str">
        <v>Friendly</v>
      </c>
      <c r="BV14" s="8">
        <v>0.10465720054936152</v>
      </c>
      <c r="BW14" s="9">
        <v>0.51511768193266039</v>
      </c>
      <c r="BX14" s="9">
        <v>-0.29572129102701278</v>
      </c>
      <c r="BY14" s="10">
        <v>-0.22839429258686009</v>
      </c>
      <c r="CA14" s="23">
        <v>8</v>
      </c>
      <c r="CC14" s="23">
        <v>0.70000000000000018</v>
      </c>
      <c r="DR14" s="6">
        <v>-3.3175848016889505E-2</v>
      </c>
      <c r="DS14">
        <v>5.3794284467855707E-3</v>
      </c>
      <c r="DT14">
        <v>0.25601724045562468</v>
      </c>
      <c r="DU14" s="7">
        <v>-3.2903213252219045E-2</v>
      </c>
    </row>
    <row r="15" spans="1:130" ht="16.5" x14ac:dyDescent="0.35">
      <c r="M15">
        <f>SUM(M6:M14)</f>
        <v>8.9999999999999964</v>
      </c>
      <c r="BK15" s="8">
        <v>-0.1124096713065445</v>
      </c>
      <c r="BL15" s="9">
        <v>0.25847872930572013</v>
      </c>
      <c r="BM15" s="9">
        <v>0.29857416845100809</v>
      </c>
      <c r="BN15" s="9">
        <v>-0.82956016250349252</v>
      </c>
      <c r="BO15" s="9">
        <v>-0.15412638821178626</v>
      </c>
      <c r="BP15" s="9">
        <v>-6.2217401230742757E-2</v>
      </c>
      <c r="BQ15" s="9">
        <v>0.16246161754456212</v>
      </c>
      <c r="BR15" s="9">
        <v>-0.11481937178620535</v>
      </c>
      <c r="BS15" s="10">
        <v>-0.22839429258686156</v>
      </c>
      <c r="DF15" t="s">
        <v>59</v>
      </c>
      <c r="DR15" s="8">
        <v>-1.2628505847109697E-2</v>
      </c>
      <c r="DS15" s="9">
        <v>-8.6552313734278158E-3</v>
      </c>
      <c r="DT15" s="9">
        <v>-3.2903213252219045E-2</v>
      </c>
      <c r="DU15" s="10">
        <v>0.10162784087979648</v>
      </c>
    </row>
    <row r="16" spans="1:130" ht="16.5" x14ac:dyDescent="0.35">
      <c r="A16" t="s">
        <v>60</v>
      </c>
      <c r="AC16" t="s">
        <v>61</v>
      </c>
      <c r="AN16" t="s">
        <v>62</v>
      </c>
      <c r="AY16" t="s">
        <v>63</v>
      </c>
      <c r="BU16" t="s">
        <v>64</v>
      </c>
      <c r="CH16" t="s">
        <v>65</v>
      </c>
      <c r="CM16" t="s">
        <v>66</v>
      </c>
      <c r="CZ16" t="s">
        <v>67</v>
      </c>
    </row>
    <row r="17" spans="1:144" ht="16.5" x14ac:dyDescent="0.35">
      <c r="BK17" t="s">
        <v>68</v>
      </c>
      <c r="BP17" t="s">
        <v>69</v>
      </c>
      <c r="CZ17" t="s">
        <v>70</v>
      </c>
      <c r="DF17" s="3">
        <f t="array" ref="DF17:DI20">MMULT(DR5:DZ8,MMULT(B6:J14,DF5:DI13))</f>
        <v>164.64740956621003</v>
      </c>
      <c r="DG17" s="4">
        <v>20.846290865755307</v>
      </c>
      <c r="DH17" s="4">
        <v>35.409975789289362</v>
      </c>
      <c r="DI17" s="5">
        <v>55.755314076239181</v>
      </c>
    </row>
    <row r="18" spans="1:144" x14ac:dyDescent="0.35">
      <c r="B18" s="12">
        <f t="array" ref="B18:J27">[2]!eigVECTSym(B6:J14)</f>
        <v>2.880436906002561</v>
      </c>
      <c r="C18" s="13">
        <v>1.4386543900717315</v>
      </c>
      <c r="D18" s="13">
        <v>1.1639296497396601</v>
      </c>
      <c r="E18" s="13">
        <v>1.0244527111999056</v>
      </c>
      <c r="F18" s="13">
        <v>0.70520866478282018</v>
      </c>
      <c r="G18" s="13">
        <v>0.64762340943816477</v>
      </c>
      <c r="H18" s="13">
        <v>0.5623932488269725</v>
      </c>
      <c r="I18" s="13">
        <v>0.34524839907614779</v>
      </c>
      <c r="J18" s="14">
        <v>0.23205262086203426</v>
      </c>
      <c r="AD18" s="27" t="str">
        <f t="array" ref="AD18:AL18">AD5:AL5</f>
        <v>Expect</v>
      </c>
      <c r="AE18" s="27" t="str">
        <v>Entertain</v>
      </c>
      <c r="AF18" s="27" t="str">
        <v>Comm</v>
      </c>
      <c r="AG18" s="27" t="str">
        <v>Expert</v>
      </c>
      <c r="AH18" s="27" t="str">
        <v>Motivate</v>
      </c>
      <c r="AI18" s="27" t="str">
        <v>Caring</v>
      </c>
      <c r="AJ18" s="27" t="str">
        <v>Charisma</v>
      </c>
      <c r="AK18" s="27" t="str">
        <v>Passion</v>
      </c>
      <c r="AL18" s="27" t="str">
        <v>Friendly</v>
      </c>
      <c r="AO18" t="str">
        <f t="array" ref="AO18:AW18">AO5:AW5</f>
        <v>Expect</v>
      </c>
      <c r="AP18" t="str">
        <v>Entertain</v>
      </c>
      <c r="AQ18" t="str">
        <v>Comm</v>
      </c>
      <c r="AR18" t="str">
        <v>Expert</v>
      </c>
      <c r="AS18" t="str">
        <v>Motivate</v>
      </c>
      <c r="AT18" t="str">
        <v>Caring</v>
      </c>
      <c r="AU18" t="str">
        <v>Charisma</v>
      </c>
      <c r="AV18" t="str">
        <v>Passion</v>
      </c>
      <c r="AW18" t="str">
        <v>Friendly</v>
      </c>
      <c r="AZ18" t="str">
        <f t="array" ref="AZ18:BH18">AO18:AW18</f>
        <v>Expect</v>
      </c>
      <c r="BA18" t="str">
        <v>Entertain</v>
      </c>
      <c r="BB18" t="str">
        <v>Comm</v>
      </c>
      <c r="BC18" t="str">
        <v>Expert</v>
      </c>
      <c r="BD18" t="str">
        <v>Motivate</v>
      </c>
      <c r="BE18" t="str">
        <v>Caring</v>
      </c>
      <c r="BF18" t="str">
        <v>Charisma</v>
      </c>
      <c r="BG18" t="str">
        <v>Passion</v>
      </c>
      <c r="BH18" t="str">
        <v>Friendly</v>
      </c>
      <c r="BV18">
        <v>1</v>
      </c>
      <c r="BW18">
        <f>BV18+1</f>
        <v>2</v>
      </c>
      <c r="BX18">
        <f>BW18+1</f>
        <v>3</v>
      </c>
      <c r="BY18">
        <f>BX18+1</f>
        <v>4</v>
      </c>
      <c r="CA18" s="2" t="s">
        <v>23</v>
      </c>
      <c r="CB18" s="2"/>
      <c r="CC18" s="2" t="s">
        <v>24</v>
      </c>
      <c r="CE18" s="2" t="s">
        <v>25</v>
      </c>
      <c r="CF18" s="2"/>
      <c r="CH18">
        <v>1</v>
      </c>
      <c r="CI18">
        <f>CH18+1</f>
        <v>2</v>
      </c>
      <c r="CJ18">
        <f>CI18+1</f>
        <v>3</v>
      </c>
      <c r="CK18">
        <f>CJ18+1</f>
        <v>4</v>
      </c>
      <c r="CN18" s="3">
        <f t="array" ref="CN18:CQ21">MMULT(TRANSPOSE(B44:E52),MMULT(MINVERSE([2]!DIAGONAL(Q44:Q52)),B44:E52))</f>
        <v>12.31745738978241</v>
      </c>
      <c r="CO18" s="4">
        <v>0.95935965264847001</v>
      </c>
      <c r="CP18" s="4">
        <v>1.8574441973875446</v>
      </c>
      <c r="CQ18" s="5">
        <v>2.1431528814105993</v>
      </c>
      <c r="CZ18">
        <v>1</v>
      </c>
      <c r="DA18">
        <f>CZ18+1</f>
        <v>2</v>
      </c>
      <c r="DB18">
        <f>DA18+1</f>
        <v>3</v>
      </c>
      <c r="DC18">
        <f>DB18+1</f>
        <v>4</v>
      </c>
      <c r="DF18" s="6">
        <v>20.8462908657553</v>
      </c>
      <c r="DG18">
        <v>45.780921946022154</v>
      </c>
      <c r="DH18">
        <v>3.9650000447850502</v>
      </c>
      <c r="DI18" s="7">
        <v>14.830409587729152</v>
      </c>
    </row>
    <row r="19" spans="1:144" x14ac:dyDescent="0.35">
      <c r="A19" t="str">
        <f>A6</f>
        <v>Expect</v>
      </c>
      <c r="B19" s="3">
        <v>-0.1086728206623655</v>
      </c>
      <c r="C19" s="4">
        <v>-0.63924827708711929</v>
      </c>
      <c r="D19" s="4">
        <v>-0.25729558511499806</v>
      </c>
      <c r="E19" s="4">
        <v>-0.11377573138881125</v>
      </c>
      <c r="F19" s="4">
        <v>-0.41709284850955952</v>
      </c>
      <c r="G19" s="4">
        <v>-9.5945441381725116E-2</v>
      </c>
      <c r="H19" s="4">
        <v>-0.48082963990091376</v>
      </c>
      <c r="I19" s="4">
        <v>-0.28424031931196581</v>
      </c>
      <c r="J19" s="5">
        <v>-7.2417189866390341E-2</v>
      </c>
      <c r="AC19" t="str">
        <f t="array" ref="AC19:AC27">A19:A27</f>
        <v>Expect</v>
      </c>
      <c r="AD19" s="3">
        <f t="array" ref="AD19:AL27">B6:J14-MMULT(B44:E52,TRANSPOSE(B44:E52))</f>
        <v>0.28777851479483563</v>
      </c>
      <c r="AE19" s="4">
        <v>0.16130999816907943</v>
      </c>
      <c r="AF19" s="4">
        <v>-6.9630637793745231E-2</v>
      </c>
      <c r="AG19" s="4">
        <v>-8.9217727310063721E-2</v>
      </c>
      <c r="AH19" s="4">
        <v>3.307458271438582E-2</v>
      </c>
      <c r="AI19" s="4">
        <v>0.13336298451674169</v>
      </c>
      <c r="AJ19" s="4">
        <v>-8.9519905203619146E-2</v>
      </c>
      <c r="AK19" s="4">
        <v>-1.1326673453391098E-2</v>
      </c>
      <c r="AL19" s="5">
        <v>0.1573134158065746</v>
      </c>
      <c r="AN19" t="str">
        <f t="array" ref="AN19:AN27">A44:A52</f>
        <v>Expect</v>
      </c>
      <c r="AO19" s="3">
        <f t="array" ref="AO19:AW27">MMULT(B44:E52,TRANSPOSE(B44:E52))</f>
        <v>0.71222148520516271</v>
      </c>
      <c r="AP19" s="4">
        <v>-0.33789022638542049</v>
      </c>
      <c r="AQ19" s="4">
        <v>0.1491029867038976</v>
      </c>
      <c r="AR19" s="4">
        <v>0.2097490054217481</v>
      </c>
      <c r="AS19" s="4">
        <v>-0.18028177339801002</v>
      </c>
      <c r="AT19" s="4">
        <v>-0.23860822478715479</v>
      </c>
      <c r="AU19" s="4">
        <v>6.762899898762359E-2</v>
      </c>
      <c r="AV19" s="4">
        <v>-0.11846760601056487</v>
      </c>
      <c r="AW19" s="5">
        <v>-0.50132378270886868</v>
      </c>
      <c r="AY19" t="str">
        <f t="array" ref="AY19:AY27">AN19:AN27</f>
        <v>Expect</v>
      </c>
      <c r="AZ19" s="3">
        <f t="array" ref="AZ19:BH27">MMULT(MINVERSE(AZ6:BH14),TRANSPOSE(B31:J39))</f>
        <v>-6.4031216989375278E-2</v>
      </c>
      <c r="BA19" s="4">
        <v>0.24249279233791324</v>
      </c>
      <c r="BB19" s="4">
        <v>0.261798446215258</v>
      </c>
      <c r="BC19" s="4">
        <v>0.12705656781676994</v>
      </c>
      <c r="BD19" s="4">
        <v>0.20072057442542671</v>
      </c>
      <c r="BE19" s="4">
        <v>0.10403520291673501</v>
      </c>
      <c r="BF19" s="4">
        <v>0.28370231414094649</v>
      </c>
      <c r="BG19" s="4">
        <v>0.23881541266106221</v>
      </c>
      <c r="BH19" s="5">
        <v>0.10465720054936185</v>
      </c>
      <c r="BK19" s="3">
        <f t="array" ref="BK19:BS22">TRANSPOSE(B19:E27)/SQRT(TRANSPOSE(B18:E18))</f>
        <v>-6.4031216989375125E-2</v>
      </c>
      <c r="BL19" s="4">
        <v>0.24249279233791346</v>
      </c>
      <c r="BM19" s="4">
        <v>0.26179844621525855</v>
      </c>
      <c r="BN19" s="4">
        <v>0.12705656781677027</v>
      </c>
      <c r="BO19" s="4">
        <v>0.20072057442542715</v>
      </c>
      <c r="BP19" s="4">
        <v>0.10403520291673549</v>
      </c>
      <c r="BQ19" s="4">
        <v>0.28370231414094538</v>
      </c>
      <c r="BR19" s="4">
        <v>0.23881541266106263</v>
      </c>
      <c r="BS19" s="5">
        <v>0.10465720054936152</v>
      </c>
      <c r="BU19" t="str">
        <f t="array" ref="BU19:BU27">AY19:AY27</f>
        <v>Expect</v>
      </c>
      <c r="BV19" s="3">
        <f t="array" ref="BV19:BV27">-BV6:BV14</f>
        <v>6.4031216989375125E-2</v>
      </c>
      <c r="BW19" s="4">
        <f t="array" ref="BW19:BW27">BW6:BW14</f>
        <v>-0.53295596648016508</v>
      </c>
      <c r="BX19" s="4">
        <f t="array" ref="BX19:BX27">BX6:BX14</f>
        <v>-0.23848933827307406</v>
      </c>
      <c r="BY19" s="5">
        <f t="array" ref="BY19:BY27">BY6:BY14</f>
        <v>-0.11240967130654705</v>
      </c>
      <c r="CA19" s="24">
        <f t="array" ref="CA19:CA27">CA6:CA14</f>
        <v>2</v>
      </c>
      <c r="CC19" s="24">
        <f t="array" ref="CC19:CC27">CC6:CC14</f>
        <v>-1.7083333333333335</v>
      </c>
      <c r="CE19" s="24">
        <f t="array" ref="CE19:CE22">MMULT(TRANSPOSE(BV19:BY27),CC19:CC27)</f>
        <v>0.8791060230368164</v>
      </c>
      <c r="CG19">
        <v>1</v>
      </c>
      <c r="CH19" s="3">
        <f t="array" ref="CH19:CK138">MMULT(PCA!B4:J123-PCA!B126:J126,BV19:BY27)</f>
        <v>0.8791060230368164</v>
      </c>
      <c r="CI19" s="4">
        <v>1.9301279826106534</v>
      </c>
      <c r="CJ19" s="4">
        <v>6.3180984806710194E-2</v>
      </c>
      <c r="CK19" s="5">
        <v>-1.2897035513376374</v>
      </c>
      <c r="CN19" s="6">
        <v>0.95935965264847045</v>
      </c>
      <c r="CO19">
        <v>6.5932970770789909</v>
      </c>
      <c r="CP19">
        <v>8.6019305056259876E-2</v>
      </c>
      <c r="CQ19" s="7">
        <v>0.62843285905584167</v>
      </c>
      <c r="CY19">
        <v>1</v>
      </c>
      <c r="CZ19" s="3">
        <f t="array" ref="CZ19:DC138">MMULT(PCA!B4:J123-PCA!B126:J126,CN26:CQ34)</f>
        <v>0.95565450750699432</v>
      </c>
      <c r="DA19" s="4">
        <v>1.79187775116716</v>
      </c>
      <c r="DB19" s="4">
        <v>0.1367849372469982</v>
      </c>
      <c r="DC19" s="5">
        <v>-1.4322828010966822</v>
      </c>
      <c r="DF19" s="6">
        <v>35.409975789289369</v>
      </c>
      <c r="DG19">
        <v>3.9650000447850537</v>
      </c>
      <c r="DH19">
        <v>25.287554244350638</v>
      </c>
      <c r="DI19" s="7">
        <v>29.184350921006487</v>
      </c>
    </row>
    <row r="20" spans="1:144" x14ac:dyDescent="0.35">
      <c r="A20" t="str">
        <f t="shared" ref="A20:A27" si="2">A7</f>
        <v>Entertain</v>
      </c>
      <c r="B20" s="6">
        <v>0.41155512846221598</v>
      </c>
      <c r="C20">
        <v>0.25314343490616675</v>
      </c>
      <c r="D20">
        <v>-0.18110413876540446</v>
      </c>
      <c r="E20">
        <v>0.26161989563166765</v>
      </c>
      <c r="F20">
        <v>-0.33963617020615006</v>
      </c>
      <c r="G20">
        <v>4.1004830131567269E-5</v>
      </c>
      <c r="H20">
        <v>-0.43645311461584763</v>
      </c>
      <c r="I20">
        <v>0.59253174817326049</v>
      </c>
      <c r="J20" s="7">
        <v>-9.1428524472633763E-2</v>
      </c>
      <c r="AC20" t="str">
        <v>Entertain</v>
      </c>
      <c r="AD20" s="6">
        <v>0.16130999816907943</v>
      </c>
      <c r="AE20">
        <v>0.31163314342110737</v>
      </c>
      <c r="AF20">
        <v>-9.4414557309862646E-2</v>
      </c>
      <c r="AG20">
        <v>2.8664864088493662E-2</v>
      </c>
      <c r="AH20">
        <v>-1.6050625443814109E-2</v>
      </c>
      <c r="AI20">
        <v>8.4073203289880993E-2</v>
      </c>
      <c r="AJ20">
        <v>-0.12950825085881096</v>
      </c>
      <c r="AK20">
        <v>-3.6685280033431744E-2</v>
      </c>
      <c r="AL20" s="7">
        <v>-4.0001755316560639E-2</v>
      </c>
      <c r="AN20" t="str">
        <v>Entertain</v>
      </c>
      <c r="AO20" s="6">
        <v>-0.33789022638542049</v>
      </c>
      <c r="AP20">
        <v>0.68836685657889374</v>
      </c>
      <c r="AQ20">
        <v>0.54133506905407791</v>
      </c>
      <c r="AR20">
        <v>1.9794623003075856E-2</v>
      </c>
      <c r="AS20">
        <v>0.26017220570692356</v>
      </c>
      <c r="AT20">
        <v>3.2594170593384986E-2</v>
      </c>
      <c r="AU20">
        <v>0.58019502551471946</v>
      </c>
      <c r="AV20">
        <v>0.41594497240843525</v>
      </c>
      <c r="AW20" s="7">
        <v>0.44087124885990736</v>
      </c>
      <c r="AY20" t="str">
        <v>Entertain</v>
      </c>
      <c r="AZ20" s="6">
        <v>-0.53295596648016497</v>
      </c>
      <c r="BA20">
        <v>0.21105149414448532</v>
      </c>
      <c r="BB20">
        <v>-0.24234564707122991</v>
      </c>
      <c r="BC20">
        <v>-0.11297017500099701</v>
      </c>
      <c r="BD20">
        <v>-3.0677146033907025E-2</v>
      </c>
      <c r="BE20">
        <v>-2.1122527325340083E-2</v>
      </c>
      <c r="BF20">
        <v>-0.16637259840634208</v>
      </c>
      <c r="BG20">
        <v>-2.4539585773605901E-2</v>
      </c>
      <c r="BH20" s="7">
        <v>0.51511768193265994</v>
      </c>
      <c r="BK20" s="6">
        <v>-0.53295596648016508</v>
      </c>
      <c r="BL20">
        <v>0.2110514941444859</v>
      </c>
      <c r="BM20">
        <v>-0.24234564707122686</v>
      </c>
      <c r="BN20">
        <v>-0.11297017500099853</v>
      </c>
      <c r="BO20">
        <v>-3.0677146033909006E-2</v>
      </c>
      <c r="BP20">
        <v>-2.1122527325342103E-2</v>
      </c>
      <c r="BQ20">
        <v>-0.16637259840634214</v>
      </c>
      <c r="BR20">
        <v>-2.4539585773607604E-2</v>
      </c>
      <c r="BS20" s="7">
        <v>0.51511768193266039</v>
      </c>
      <c r="BU20" t="str">
        <v>Entertain</v>
      </c>
      <c r="BV20" s="6">
        <v>-0.24249279233791346</v>
      </c>
      <c r="BW20">
        <v>0.2110514941444859</v>
      </c>
      <c r="BX20">
        <v>-0.16786687650847923</v>
      </c>
      <c r="BY20" s="7">
        <v>0.25847872930572047</v>
      </c>
      <c r="CA20" s="18">
        <v>8</v>
      </c>
      <c r="CC20" s="18">
        <v>-0.16666666666666607</v>
      </c>
      <c r="CE20" s="18">
        <v>1.9301279826106534</v>
      </c>
      <c r="CG20">
        <f>CG19+1</f>
        <v>2</v>
      </c>
      <c r="CH20" s="6">
        <v>-1.2404625325084067</v>
      </c>
      <c r="CI20">
        <v>-1.612873748915832</v>
      </c>
      <c r="CJ20">
        <v>0.67539129417790267</v>
      </c>
      <c r="CK20" s="7">
        <v>1.0994338341302965</v>
      </c>
      <c r="CN20" s="6">
        <v>1.8574441973875446</v>
      </c>
      <c r="CO20">
        <v>8.6019305056259876E-2</v>
      </c>
      <c r="CP20">
        <v>4.3443580754074143</v>
      </c>
      <c r="CQ20" s="7">
        <v>1.6558458078053389</v>
      </c>
      <c r="CY20">
        <f>CY19+1</f>
        <v>2</v>
      </c>
      <c r="CZ20" s="6">
        <v>-1.2961233858684587</v>
      </c>
      <c r="DA20">
        <v>-1.6078292391056574</v>
      </c>
      <c r="DB20">
        <v>0.71871967069840315</v>
      </c>
      <c r="DC20" s="7">
        <v>1.1326655012426086</v>
      </c>
      <c r="DF20" s="8">
        <v>55.755314076239188</v>
      </c>
      <c r="DG20" s="9">
        <v>14.830409587729154</v>
      </c>
      <c r="DH20" s="9">
        <v>29.184350921006494</v>
      </c>
      <c r="DI20" s="10">
        <v>123.06818045289467</v>
      </c>
    </row>
    <row r="21" spans="1:144" x14ac:dyDescent="0.35">
      <c r="A21" t="str">
        <f t="shared" si="2"/>
        <v>Comm</v>
      </c>
      <c r="B21" s="6">
        <v>0.44432039453439681</v>
      </c>
      <c r="C21">
        <v>-0.29067886859957021</v>
      </c>
      <c r="D21">
        <v>-0.18728039014127459</v>
      </c>
      <c r="E21">
        <v>0.30220259515464726</v>
      </c>
      <c r="F21">
        <v>-3.0092027140245531E-2</v>
      </c>
      <c r="G21">
        <v>-0.13252764749669951</v>
      </c>
      <c r="H21">
        <v>0.30089770286066897</v>
      </c>
      <c r="I21">
        <v>-6.3954964480358145E-2</v>
      </c>
      <c r="J21" s="7">
        <v>0.69179914482736171</v>
      </c>
      <c r="AC21" t="str">
        <v>Comm</v>
      </c>
      <c r="AD21" s="6">
        <v>-6.9630637793745231E-2</v>
      </c>
      <c r="AE21">
        <v>-9.4414557309862646E-2</v>
      </c>
      <c r="AF21">
        <v>0.17540123107151551</v>
      </c>
      <c r="AG21">
        <v>3.9678955290163909E-2</v>
      </c>
      <c r="AH21">
        <v>-2.5184555433777345E-2</v>
      </c>
      <c r="AI21">
        <v>4.4939802338522072E-2</v>
      </c>
      <c r="AJ21">
        <v>-4.1138130243928872E-2</v>
      </c>
      <c r="AK21">
        <v>-0.10326192182068056</v>
      </c>
      <c r="AL21" s="7">
        <v>4.0000417617493456E-2</v>
      </c>
      <c r="AN21" t="str">
        <v>Comm</v>
      </c>
      <c r="AO21" s="6">
        <v>0.1491029867038976</v>
      </c>
      <c r="AP21">
        <v>0.54133506905407791</v>
      </c>
      <c r="AQ21">
        <v>0.82459876892848516</v>
      </c>
      <c r="AR21">
        <v>0.11256487924620806</v>
      </c>
      <c r="AS21">
        <v>0.31160848837905569</v>
      </c>
      <c r="AT21">
        <v>6.1325246493482075E-2</v>
      </c>
      <c r="AU21">
        <v>0.78989565259030758</v>
      </c>
      <c r="AV21">
        <v>0.47162116009599986</v>
      </c>
      <c r="AW21" s="7">
        <v>-3.3073021381874707E-2</v>
      </c>
      <c r="AY21" t="str">
        <v>Comm</v>
      </c>
      <c r="AZ21" s="6">
        <v>-0.23848933827307509</v>
      </c>
      <c r="BA21">
        <v>-0.16786687650847851</v>
      </c>
      <c r="BB21">
        <v>-0.17359169336836217</v>
      </c>
      <c r="BC21">
        <v>-0.16951396968633109</v>
      </c>
      <c r="BD21">
        <v>0.3889598209329993</v>
      </c>
      <c r="BE21">
        <v>0.6622878757623647</v>
      </c>
      <c r="BF21">
        <v>-0.16711897527207351</v>
      </c>
      <c r="BG21">
        <v>9.9690190970957396E-2</v>
      </c>
      <c r="BH21" s="7">
        <v>-0.29572129102700978</v>
      </c>
      <c r="BK21" s="6">
        <v>-0.23848933827307406</v>
      </c>
      <c r="BL21">
        <v>-0.16786687650847923</v>
      </c>
      <c r="BM21">
        <v>-0.17359169336836081</v>
      </c>
      <c r="BN21">
        <v>-0.16951396968633212</v>
      </c>
      <c r="BO21">
        <v>0.38895982093300147</v>
      </c>
      <c r="BP21">
        <v>0.66228787576236259</v>
      </c>
      <c r="BQ21">
        <v>-0.16711897527207209</v>
      </c>
      <c r="BR21">
        <v>9.9690190970958548E-2</v>
      </c>
      <c r="BS21" s="7">
        <v>-0.29572129102701278</v>
      </c>
      <c r="BU21" t="str">
        <v>Comm</v>
      </c>
      <c r="BV21" s="6">
        <v>-0.26179844621525855</v>
      </c>
      <c r="BW21">
        <v>-0.24234564707122686</v>
      </c>
      <c r="BX21">
        <v>-0.17359169336836081</v>
      </c>
      <c r="BY21" s="7">
        <v>0.29857416845100659</v>
      </c>
      <c r="CA21" s="18">
        <v>1</v>
      </c>
      <c r="CC21" s="18">
        <v>-2.4500000000000002</v>
      </c>
      <c r="CE21" s="18">
        <v>6.3180984806710194E-2</v>
      </c>
      <c r="CG21">
        <f t="shared" ref="CG21:CG84" si="3">CG20+1</f>
        <v>3</v>
      </c>
      <c r="CH21" s="6">
        <v>1.9315938688635446</v>
      </c>
      <c r="CI21">
        <v>1.7977243009836239</v>
      </c>
      <c r="CJ21">
        <v>1.692107217588676</v>
      </c>
      <c r="CK21" s="7">
        <v>-0.2760488228934519</v>
      </c>
      <c r="CN21" s="8">
        <v>2.1431528814105993</v>
      </c>
      <c r="CO21" s="9">
        <v>0.62843285905584179</v>
      </c>
      <c r="CP21" s="9">
        <v>1.6558458078053389</v>
      </c>
      <c r="CQ21" s="10">
        <v>10.531059846901407</v>
      </c>
      <c r="CY21">
        <f t="shared" ref="CY21:CY84" si="4">CY20+1</f>
        <v>3</v>
      </c>
      <c r="CZ21" s="6">
        <v>1.7882423647238443</v>
      </c>
      <c r="DA21">
        <v>1.5104262791104452</v>
      </c>
      <c r="DB21">
        <v>1.7468160328782791</v>
      </c>
      <c r="DC21" s="7">
        <v>-0.733612419187471</v>
      </c>
    </row>
    <row r="22" spans="1:144" x14ac:dyDescent="0.35">
      <c r="A22" t="str">
        <f t="shared" si="2"/>
        <v>Expert</v>
      </c>
      <c r="B22" s="6">
        <v>0.21563850036801091</v>
      </c>
      <c r="C22">
        <v>-0.13550085611867582</v>
      </c>
      <c r="D22">
        <v>-0.18288111465037812</v>
      </c>
      <c r="E22">
        <v>-0.83964140382962682</v>
      </c>
      <c r="F22">
        <v>-2.8151905814956007E-2</v>
      </c>
      <c r="G22">
        <v>-8.2470001775549803E-3</v>
      </c>
      <c r="H22">
        <v>0.22139123759016915</v>
      </c>
      <c r="I22">
        <v>0.37879413338632056</v>
      </c>
      <c r="J22" s="7">
        <v>5.7764588173451925E-2</v>
      </c>
      <c r="AC22" t="str">
        <v>Expert</v>
      </c>
      <c r="AD22" s="6">
        <v>-8.9217727310063721E-2</v>
      </c>
      <c r="AE22">
        <v>2.8664864088493662E-2</v>
      </c>
      <c r="AF22">
        <v>3.9678955290163909E-2</v>
      </c>
      <c r="AG22">
        <v>7.8480399457109828E-2</v>
      </c>
      <c r="AH22">
        <v>-6.9345336814389563E-2</v>
      </c>
      <c r="AI22">
        <v>2.9422634269853559E-2</v>
      </c>
      <c r="AJ22">
        <v>1.2409297280466025E-2</v>
      </c>
      <c r="AK22">
        <v>-7.6555607598787601E-2</v>
      </c>
      <c r="AL22" s="7">
        <v>-7.0734959597276048E-2</v>
      </c>
      <c r="AN22" t="str">
        <v>Expert</v>
      </c>
      <c r="AO22" s="6">
        <v>0.2097490054217481</v>
      </c>
      <c r="AP22">
        <v>1.9794623003075856E-2</v>
      </c>
      <c r="AQ22">
        <v>0.11256487924620806</v>
      </c>
      <c r="AR22">
        <v>0.92151960054289106</v>
      </c>
      <c r="AS22">
        <v>0.26363140256876932</v>
      </c>
      <c r="AT22">
        <v>1.668672294929515E-2</v>
      </c>
      <c r="AU22">
        <v>0.23490834780731831</v>
      </c>
      <c r="AV22">
        <v>0.33456297305338606</v>
      </c>
      <c r="AW22" s="7">
        <v>0.2566411101544146</v>
      </c>
      <c r="AY22" t="str">
        <v>Expert</v>
      </c>
      <c r="AZ22" s="6">
        <v>-0.11240967130654442</v>
      </c>
      <c r="BA22">
        <v>0.25847872930572036</v>
      </c>
      <c r="BB22">
        <v>0.29857416845100787</v>
      </c>
      <c r="BC22">
        <v>-0.82956016250349252</v>
      </c>
      <c r="BD22">
        <v>-0.15412638821178631</v>
      </c>
      <c r="BE22">
        <v>-6.2217401230742694E-2</v>
      </c>
      <c r="BF22">
        <v>0.16246161754456229</v>
      </c>
      <c r="BG22">
        <v>-0.11481937178620538</v>
      </c>
      <c r="BH22" s="7">
        <v>-0.22839429258686161</v>
      </c>
      <c r="BK22" s="8">
        <v>-0.11240967130654705</v>
      </c>
      <c r="BL22" s="9">
        <v>0.25847872930572047</v>
      </c>
      <c r="BM22" s="9">
        <v>0.29857416845100659</v>
      </c>
      <c r="BN22" s="9">
        <v>-0.82956016250349351</v>
      </c>
      <c r="BO22" s="9">
        <v>-0.1541263882117859</v>
      </c>
      <c r="BP22" s="9">
        <v>-6.2217401230741758E-2</v>
      </c>
      <c r="BQ22" s="9">
        <v>0.16246161754456084</v>
      </c>
      <c r="BR22" s="9">
        <v>-0.11481937178620553</v>
      </c>
      <c r="BS22" s="10">
        <v>-0.22839429258686009</v>
      </c>
      <c r="BU22" t="str">
        <v>Expert</v>
      </c>
      <c r="BV22" s="6">
        <v>-0.12705656781677027</v>
      </c>
      <c r="BW22">
        <v>-0.11297017500099853</v>
      </c>
      <c r="BX22">
        <v>-0.16951396968633212</v>
      </c>
      <c r="BY22" s="7">
        <v>-0.82956016250349351</v>
      </c>
      <c r="CA22" s="18">
        <v>4</v>
      </c>
      <c r="CC22" s="18">
        <v>0.6166666666666667</v>
      </c>
      <c r="CE22" s="23">
        <v>-1.2897035513376374</v>
      </c>
      <c r="CG22">
        <f t="shared" si="3"/>
        <v>4</v>
      </c>
      <c r="CH22" s="6">
        <v>-0.91816988079010387</v>
      </c>
      <c r="CI22">
        <v>-0.74857780517124761</v>
      </c>
      <c r="CJ22">
        <v>1.0120452961676254</v>
      </c>
      <c r="CK22" s="7">
        <v>1.362718519170343</v>
      </c>
      <c r="CY22">
        <f t="shared" si="4"/>
        <v>4</v>
      </c>
      <c r="CZ22" s="6">
        <v>-0.90918789867397543</v>
      </c>
      <c r="DA22">
        <v>-0.50680055399951596</v>
      </c>
      <c r="DB22">
        <v>0.92621779095743018</v>
      </c>
      <c r="DC22" s="7">
        <v>1.6871328475068954</v>
      </c>
    </row>
    <row r="23" spans="1:144" x14ac:dyDescent="0.35">
      <c r="A23" t="str">
        <f t="shared" si="2"/>
        <v>Motivate</v>
      </c>
      <c r="B23" s="6">
        <v>0.34065994702866415</v>
      </c>
      <c r="C23">
        <v>-3.6795371440608723E-2</v>
      </c>
      <c r="D23">
        <v>0.4196315249891423</v>
      </c>
      <c r="E23">
        <v>-0.15599941127210165</v>
      </c>
      <c r="F23">
        <v>0.42356978447242932</v>
      </c>
      <c r="G23">
        <v>-0.55990862388752294</v>
      </c>
      <c r="H23">
        <v>-0.42454928955925442</v>
      </c>
      <c r="I23">
        <v>-8.8223691667977347E-2</v>
      </c>
      <c r="J23" s="7">
        <v>3.5155648060973925E-2</v>
      </c>
      <c r="AC23" t="str">
        <v>Motivate</v>
      </c>
      <c r="AD23" s="6">
        <v>3.307458271438582E-2</v>
      </c>
      <c r="AE23">
        <v>-1.6050625443814109E-2</v>
      </c>
      <c r="AF23">
        <v>-2.5184555433777345E-2</v>
      </c>
      <c r="AG23">
        <v>-6.9345336814389563E-2</v>
      </c>
      <c r="AH23">
        <v>0.43389182666452808</v>
      </c>
      <c r="AI23">
        <v>-0.24927758792965021</v>
      </c>
      <c r="AJ23">
        <v>-2.4347749198436963E-2</v>
      </c>
      <c r="AK23">
        <v>-0.14390958601114484</v>
      </c>
      <c r="AL23" s="7">
        <v>1.4638194460038979E-2</v>
      </c>
      <c r="AN23" t="str">
        <v>Motivate</v>
      </c>
      <c r="AO23" s="6">
        <v>-0.18028177339801002</v>
      </c>
      <c r="AP23">
        <v>0.26017220570692356</v>
      </c>
      <c r="AQ23">
        <v>0.31160848837905569</v>
      </c>
      <c r="AR23">
        <v>0.26363140256876932</v>
      </c>
      <c r="AS23">
        <v>0.56610817333547281</v>
      </c>
      <c r="AT23">
        <v>0.53364504279838387</v>
      </c>
      <c r="AU23">
        <v>0.36869033048960553</v>
      </c>
      <c r="AV23">
        <v>0.47037532043694846</v>
      </c>
      <c r="AW23" s="7">
        <v>2.2703462553765562E-2</v>
      </c>
      <c r="AY23" t="str">
        <v>Motivate</v>
      </c>
      <c r="AZ23" s="6">
        <v>-0.49667685629153563</v>
      </c>
      <c r="BA23">
        <v>-0.40444094379388712</v>
      </c>
      <c r="BB23">
        <v>-3.5833780159177077E-2</v>
      </c>
      <c r="BC23">
        <v>-3.3523471161761957E-2</v>
      </c>
      <c r="BD23">
        <v>0.50438963344399856</v>
      </c>
      <c r="BE23">
        <v>-0.75324016357116952</v>
      </c>
      <c r="BF23">
        <v>0.10607949905015483</v>
      </c>
      <c r="BG23">
        <v>0.25600542074031002</v>
      </c>
      <c r="BH23" s="7">
        <v>-0.32677281339528247</v>
      </c>
      <c r="BU23" t="str">
        <v>Motivate</v>
      </c>
      <c r="BV23" s="6">
        <v>-0.20072057442542715</v>
      </c>
      <c r="BW23">
        <v>-3.0677146033909006E-2</v>
      </c>
      <c r="BX23">
        <v>0.38895982093300147</v>
      </c>
      <c r="BY23" s="7">
        <v>-0.1541263882117859</v>
      </c>
      <c r="CA23" s="18">
        <v>7</v>
      </c>
      <c r="CC23" s="18">
        <v>0.29166666666666696</v>
      </c>
      <c r="CG23">
        <f t="shared" si="3"/>
        <v>5</v>
      </c>
      <c r="CH23" s="6">
        <v>-1.8409632952060762</v>
      </c>
      <c r="CI23">
        <v>-0.72956994886325621</v>
      </c>
      <c r="CJ23">
        <v>1.4998930684329959</v>
      </c>
      <c r="CK23" s="7">
        <v>-6.2454739096037687E-2</v>
      </c>
      <c r="CM23" t="s">
        <v>71</v>
      </c>
      <c r="CY23">
        <f t="shared" si="4"/>
        <v>5</v>
      </c>
      <c r="CZ23" s="6">
        <v>-2.0221394645060506</v>
      </c>
      <c r="DA23">
        <v>-0.7371821871060279</v>
      </c>
      <c r="DB23">
        <v>1.4950101874228401</v>
      </c>
      <c r="DC23" s="7">
        <v>-5.6884115399957004E-2</v>
      </c>
      <c r="DE23" t="s">
        <v>72</v>
      </c>
      <c r="DR23" t="s">
        <v>73</v>
      </c>
      <c r="DX23" t="s">
        <v>74</v>
      </c>
      <c r="ED23" t="s">
        <v>73</v>
      </c>
      <c r="EJ23" t="s">
        <v>74</v>
      </c>
    </row>
    <row r="24" spans="1:144" x14ac:dyDescent="0.35">
      <c r="A24" t="str">
        <f t="shared" si="2"/>
        <v>Caring</v>
      </c>
      <c r="B24" s="6">
        <v>0.17656698530373396</v>
      </c>
      <c r="C24">
        <v>-2.5335187238124404E-2</v>
      </c>
      <c r="D24">
        <v>0.7145130584987881</v>
      </c>
      <c r="E24">
        <v>-6.297349905805194E-2</v>
      </c>
      <c r="F24">
        <v>-0.63254625508721829</v>
      </c>
      <c r="G24">
        <v>2.9625180932756248E-2</v>
      </c>
      <c r="H24">
        <v>0.21612684057601395</v>
      </c>
      <c r="I24">
        <v>-7.2965594974557388E-2</v>
      </c>
      <c r="J24" s="7">
        <v>-2.5699225706734195E-2</v>
      </c>
      <c r="AC24" t="str">
        <v>Caring</v>
      </c>
      <c r="AD24" s="6">
        <v>0.13336298451674169</v>
      </c>
      <c r="AE24">
        <v>8.4073203289880993E-2</v>
      </c>
      <c r="AF24">
        <v>4.4939802338522072E-2</v>
      </c>
      <c r="AG24">
        <v>2.9422634269853559E-2</v>
      </c>
      <c r="AH24">
        <v>-0.24927758792965021</v>
      </c>
      <c r="AI24">
        <v>0.31099398559324243</v>
      </c>
      <c r="AJ24">
        <v>1.0704804624159264E-2</v>
      </c>
      <c r="AK24">
        <v>-0.10899855909496481</v>
      </c>
      <c r="AL24" s="7">
        <v>0.12730242372737072</v>
      </c>
      <c r="AN24" t="str">
        <v>Caring</v>
      </c>
      <c r="AO24" s="6">
        <v>-0.23860822478715479</v>
      </c>
      <c r="AP24">
        <v>3.2594170593384986E-2</v>
      </c>
      <c r="AQ24">
        <v>6.1325246493482075E-2</v>
      </c>
      <c r="AR24">
        <v>1.668672294929515E-2</v>
      </c>
      <c r="AS24">
        <v>0.53364504279838387</v>
      </c>
      <c r="AT24">
        <v>0.68900601440675935</v>
      </c>
      <c r="AU24">
        <v>9.160592225467766E-2</v>
      </c>
      <c r="AV24">
        <v>0.30415316533270587</v>
      </c>
      <c r="AW24" s="7">
        <v>-0.18259705226002107</v>
      </c>
      <c r="AY24" t="str">
        <v>Caring</v>
      </c>
      <c r="AZ24" s="6">
        <v>-0.11922383180458394</v>
      </c>
      <c r="BA24">
        <v>5.0953467934032998E-5</v>
      </c>
      <c r="BB24">
        <v>-0.16468165373006596</v>
      </c>
      <c r="BC24">
        <v>-1.0247896595204349E-2</v>
      </c>
      <c r="BD24">
        <v>-0.69575428117230553</v>
      </c>
      <c r="BE24">
        <v>3.6812875503432943E-2</v>
      </c>
      <c r="BF24">
        <v>-0.12320689227646232</v>
      </c>
      <c r="BG24">
        <v>0.97269553956306276</v>
      </c>
      <c r="BH24" s="7">
        <v>-0.23647853508832925</v>
      </c>
      <c r="BK24" t="s">
        <v>75</v>
      </c>
      <c r="BU24" t="str">
        <v>Caring</v>
      </c>
      <c r="BV24" s="6">
        <v>-0.10403520291673549</v>
      </c>
      <c r="BW24">
        <v>-2.1122527325342103E-2</v>
      </c>
      <c r="BX24">
        <v>0.66228787576236259</v>
      </c>
      <c r="BY24" s="7">
        <v>-6.2217401230741758E-2</v>
      </c>
      <c r="CA24" s="18">
        <v>5</v>
      </c>
      <c r="CC24" s="18">
        <v>-1.0083333333333337</v>
      </c>
      <c r="CG24">
        <f t="shared" si="3"/>
        <v>6</v>
      </c>
      <c r="CH24" s="6">
        <v>1.9055704392206227</v>
      </c>
      <c r="CI24">
        <v>0.2749981683593154</v>
      </c>
      <c r="CJ24">
        <v>0.64680603939124226</v>
      </c>
      <c r="CK24" s="7">
        <v>-0.51337469691672355</v>
      </c>
      <c r="CY24">
        <f t="shared" si="4"/>
        <v>6</v>
      </c>
      <c r="CZ24" s="6">
        <v>1.9313523082749788</v>
      </c>
      <c r="DA24">
        <v>0.22879786383143724</v>
      </c>
      <c r="DB24">
        <v>0.53629706733505511</v>
      </c>
      <c r="DC24" s="7">
        <v>-0.48996769179757121</v>
      </c>
      <c r="DR24" t="s">
        <v>70</v>
      </c>
      <c r="ED24" t="s">
        <v>70</v>
      </c>
    </row>
    <row r="25" spans="1:144" x14ac:dyDescent="0.35">
      <c r="A25" t="str">
        <f t="shared" si="2"/>
        <v>Charisma</v>
      </c>
      <c r="B25" s="6">
        <v>0.48149531050226424</v>
      </c>
      <c r="C25">
        <v>-0.19955381602753772</v>
      </c>
      <c r="D25">
        <v>-0.18029726124365433</v>
      </c>
      <c r="E25">
        <v>0.16443593459440325</v>
      </c>
      <c r="F25">
        <v>8.9082065868044999E-2</v>
      </c>
      <c r="G25">
        <v>-9.9150811392402727E-2</v>
      </c>
      <c r="H25">
        <v>0.36144073391610609</v>
      </c>
      <c r="I25">
        <v>-0.16784172000009065</v>
      </c>
      <c r="J25" s="7">
        <v>-0.70158215235978083</v>
      </c>
      <c r="AC25" t="str">
        <v>Charisma</v>
      </c>
      <c r="AD25" s="6">
        <v>-8.9519905203619146E-2</v>
      </c>
      <c r="AE25">
        <v>-0.12950825085881096</v>
      </c>
      <c r="AF25">
        <v>-4.1138130243928872E-2</v>
      </c>
      <c r="AG25">
        <v>1.2409297280466025E-2</v>
      </c>
      <c r="AH25">
        <v>-2.4347749198436963E-2</v>
      </c>
      <c r="AI25">
        <v>1.0704804624159264E-2</v>
      </c>
      <c r="AJ25">
        <v>0.20937999639508709</v>
      </c>
      <c r="AK25">
        <v>-8.9634882627883827E-2</v>
      </c>
      <c r="AL25" s="7">
        <v>6.1532738800086362E-3</v>
      </c>
      <c r="AN25" t="str">
        <v>Charisma</v>
      </c>
      <c r="AO25" s="6">
        <v>6.762899898762359E-2</v>
      </c>
      <c r="AP25">
        <v>0.58019502551471946</v>
      </c>
      <c r="AQ25">
        <v>0.78989565259030758</v>
      </c>
      <c r="AR25">
        <v>0.23490834780731831</v>
      </c>
      <c r="AS25">
        <v>0.36869033048960553</v>
      </c>
      <c r="AT25">
        <v>9.160592225467766E-2</v>
      </c>
      <c r="AU25">
        <v>0.7906200036049138</v>
      </c>
      <c r="AV25">
        <v>0.52843966469682369</v>
      </c>
      <c r="AW25" s="7">
        <v>9.6978816485839781E-2</v>
      </c>
      <c r="AY25" t="str">
        <v>Charisma</v>
      </c>
      <c r="AZ25" s="6">
        <v>-0.64116702971697082</v>
      </c>
      <c r="BA25">
        <v>-0.58199271402368535</v>
      </c>
      <c r="BB25">
        <v>0.40123501211695728</v>
      </c>
      <c r="BC25">
        <v>0.2952163311735635</v>
      </c>
      <c r="BD25">
        <v>-0.56611944099630096</v>
      </c>
      <c r="BE25">
        <v>0.28819646900884482</v>
      </c>
      <c r="BF25">
        <v>0.48196671451341705</v>
      </c>
      <c r="BG25">
        <v>-0.37581513740740308</v>
      </c>
      <c r="BH25" s="7">
        <v>-5.5542544982473172E-2</v>
      </c>
      <c r="BU25" t="str">
        <v>Charisma</v>
      </c>
      <c r="BV25" s="6">
        <v>-0.28370231414094538</v>
      </c>
      <c r="BW25">
        <v>-0.16637259840634214</v>
      </c>
      <c r="BX25">
        <v>-0.16711897527207209</v>
      </c>
      <c r="BY25" s="7">
        <v>0.16246161754456084</v>
      </c>
      <c r="CA25" s="18">
        <v>4</v>
      </c>
      <c r="CC25" s="18">
        <v>-0.84166666666666679</v>
      </c>
      <c r="CG25">
        <f t="shared" si="3"/>
        <v>7</v>
      </c>
      <c r="CH25" s="6">
        <v>0.60159691775391022</v>
      </c>
      <c r="CI25">
        <v>-0.26657114854111141</v>
      </c>
      <c r="CJ25">
        <v>-1.5181902134122793</v>
      </c>
      <c r="CK25" s="7">
        <v>1.6475196359832236</v>
      </c>
      <c r="CN25">
        <v>1</v>
      </c>
      <c r="CO25">
        <f>CN25+1</f>
        <v>2</v>
      </c>
      <c r="CP25">
        <f>CO25+1</f>
        <v>3</v>
      </c>
      <c r="CQ25">
        <f>CP25+1</f>
        <v>4</v>
      </c>
      <c r="CS25" s="2" t="s">
        <v>23</v>
      </c>
      <c r="CT25" s="2"/>
      <c r="CU25" s="2" t="s">
        <v>24</v>
      </c>
      <c r="CW25" s="2" t="s">
        <v>25</v>
      </c>
      <c r="CY25">
        <f t="shared" si="4"/>
        <v>7</v>
      </c>
      <c r="CZ25" s="6">
        <v>0.63633258117590419</v>
      </c>
      <c r="DA25">
        <v>-0.27231367910150217</v>
      </c>
      <c r="DB25">
        <v>-1.581837015218869</v>
      </c>
      <c r="DC25" s="7">
        <v>1.7519188841434969</v>
      </c>
      <c r="DF25">
        <v>1</v>
      </c>
      <c r="DG25">
        <f>DF25+1</f>
        <v>2</v>
      </c>
      <c r="DH25">
        <f>DG25+1</f>
        <v>3</v>
      </c>
      <c r="DI25">
        <f>DH25+1</f>
        <v>4</v>
      </c>
      <c r="DK25" s="2" t="s">
        <v>23</v>
      </c>
      <c r="DL25" s="2"/>
      <c r="DM25" s="2" t="s">
        <v>24</v>
      </c>
      <c r="DO25" s="2" t="s">
        <v>25</v>
      </c>
      <c r="DR25">
        <v>1</v>
      </c>
      <c r="DS25">
        <f>DR25+1</f>
        <v>2</v>
      </c>
      <c r="DT25">
        <f>DS25+1</f>
        <v>3</v>
      </c>
      <c r="DU25">
        <f>DT25+1</f>
        <v>4</v>
      </c>
      <c r="DY25">
        <v>1</v>
      </c>
      <c r="DZ25">
        <f>DY25+1</f>
        <v>2</v>
      </c>
      <c r="EA25">
        <f>DZ25+1</f>
        <v>3</v>
      </c>
      <c r="EB25">
        <f>EA25+1</f>
        <v>4</v>
      </c>
      <c r="ED25">
        <v>1</v>
      </c>
      <c r="EE25">
        <f>ED25+1</f>
        <v>2</v>
      </c>
      <c r="EF25">
        <f>EE25+1</f>
        <v>3</v>
      </c>
      <c r="EG25">
        <f>EF25+1</f>
        <v>4</v>
      </c>
      <c r="EK25">
        <v>1</v>
      </c>
      <c r="EL25">
        <f>EK25+1</f>
        <v>2</v>
      </c>
      <c r="EM25">
        <f>EL25+1</f>
        <v>3</v>
      </c>
      <c r="EN25">
        <f>EM25+1</f>
        <v>4</v>
      </c>
    </row>
    <row r="26" spans="1:144" x14ac:dyDescent="0.35">
      <c r="A26" t="str">
        <f t="shared" si="2"/>
        <v>Passion</v>
      </c>
      <c r="B26" s="6">
        <v>0.40531393485510164</v>
      </c>
      <c r="C26">
        <v>-2.9433741083362202E-2</v>
      </c>
      <c r="D26">
        <v>0.10755133207141192</v>
      </c>
      <c r="E26">
        <v>-0.11621471578681246</v>
      </c>
      <c r="F26">
        <v>0.21498491185542287</v>
      </c>
      <c r="G26">
        <v>0.78277724730724363</v>
      </c>
      <c r="H26">
        <v>-0.2818346059819723</v>
      </c>
      <c r="I26">
        <v>-0.25913253981977979</v>
      </c>
      <c r="J26" s="7">
        <v>6.513041035120247E-2</v>
      </c>
      <c r="AC26" t="str">
        <v>Passion</v>
      </c>
      <c r="AD26" s="6">
        <v>-1.1326673453391098E-2</v>
      </c>
      <c r="AE26">
        <v>-3.6685280033431744E-2</v>
      </c>
      <c r="AF26">
        <v>-0.10326192182068056</v>
      </c>
      <c r="AG26">
        <v>-7.6555607598787601E-2</v>
      </c>
      <c r="AH26">
        <v>-0.14390958601114484</v>
      </c>
      <c r="AI26">
        <v>-0.10899855909496481</v>
      </c>
      <c r="AJ26">
        <v>-8.9634882627883827E-2</v>
      </c>
      <c r="AK26">
        <v>0.49825759734673936</v>
      </c>
      <c r="AL26" s="7">
        <v>-8.0312767053587419E-2</v>
      </c>
      <c r="AN26" t="str">
        <v>Passion</v>
      </c>
      <c r="AO26" s="6">
        <v>-0.11846760601056487</v>
      </c>
      <c r="AP26">
        <v>0.41594497240843525</v>
      </c>
      <c r="AQ26">
        <v>0.47162116009599986</v>
      </c>
      <c r="AR26">
        <v>0.33456297305338606</v>
      </c>
      <c r="AS26">
        <v>0.47037532043694846</v>
      </c>
      <c r="AT26">
        <v>0.30415316533270587</v>
      </c>
      <c r="AU26">
        <v>0.52843966469682369</v>
      </c>
      <c r="AV26">
        <v>0.50174240265326031</v>
      </c>
      <c r="AW26" s="7">
        <v>0.16879220903156558</v>
      </c>
      <c r="AY26" t="str">
        <v>Passion</v>
      </c>
      <c r="AZ26" s="6">
        <v>-0.48374873867570789</v>
      </c>
      <c r="BA26">
        <v>1.0084300724751523</v>
      </c>
      <c r="BB26">
        <v>-0.10884498537825925</v>
      </c>
      <c r="BC26">
        <v>0.64466992116721866</v>
      </c>
      <c r="BD26">
        <v>-0.15014794406720877</v>
      </c>
      <c r="BE26">
        <v>-0.12418018183030888</v>
      </c>
      <c r="BF26">
        <v>-0.28564990548752023</v>
      </c>
      <c r="BG26">
        <v>-0.44101779645859512</v>
      </c>
      <c r="BH26" s="7">
        <v>-0.95079808481435424</v>
      </c>
      <c r="BJ26" t="s">
        <v>76</v>
      </c>
      <c r="BK26" s="3">
        <f t="array" ref="BK26:BS26">AZ42:BH42</f>
        <v>2</v>
      </c>
      <c r="BL26" s="4">
        <v>8</v>
      </c>
      <c r="BM26" s="4">
        <v>1</v>
      </c>
      <c r="BN26" s="4">
        <v>4</v>
      </c>
      <c r="BO26" s="4">
        <v>7</v>
      </c>
      <c r="BP26" s="4">
        <v>5</v>
      </c>
      <c r="BQ26" s="4">
        <v>4</v>
      </c>
      <c r="BR26" s="4">
        <v>4</v>
      </c>
      <c r="BS26" s="5">
        <v>8</v>
      </c>
      <c r="BU26" t="str">
        <v>Passion</v>
      </c>
      <c r="BV26" s="6">
        <v>-0.23881541266106263</v>
      </c>
      <c r="BW26">
        <v>-2.4539585773607604E-2</v>
      </c>
      <c r="BX26">
        <v>9.9690190970958548E-2</v>
      </c>
      <c r="BY26" s="7">
        <v>-0.11481937178620553</v>
      </c>
      <c r="CA26" s="18">
        <v>4</v>
      </c>
      <c r="CC26" s="18">
        <v>-0.72499999999999964</v>
      </c>
      <c r="CG26">
        <f t="shared" si="3"/>
        <v>8</v>
      </c>
      <c r="CH26" s="6">
        <v>0.71528533295118135</v>
      </c>
      <c r="CI26">
        <v>-2.2622751423792054E-2</v>
      </c>
      <c r="CJ26">
        <v>-0.29574581776281456</v>
      </c>
      <c r="CK26" s="7">
        <v>0.14057989804163523</v>
      </c>
      <c r="CM26" t="str">
        <f t="array" ref="CM26:CM34">BU19:BU27</f>
        <v>Expect</v>
      </c>
      <c r="CN26" s="3">
        <f t="array" ref="CN26:CQ34">TRANSPOSE(MMULT(MINVERSE(CN18:CQ21),MMULT(TRANSPOSE(B44:E52),MINVERSE([2]!DIAGONAL(Q44:Q52)))))</f>
        <v>0.12447551168941071</v>
      </c>
      <c r="CO26" s="4">
        <v>-0.41907811710040727</v>
      </c>
      <c r="CP26" s="4">
        <v>-0.26843282773951316</v>
      </c>
      <c r="CQ26" s="5">
        <v>3.8849372521346792E-3</v>
      </c>
      <c r="CS26" s="24">
        <f t="array" ref="CS26:CS34">CA19:CA27</f>
        <v>2</v>
      </c>
      <c r="CU26" s="24">
        <f t="array" ref="CU26:CU34">CC19:CC27</f>
        <v>-1.7083333333333335</v>
      </c>
      <c r="CW26" s="24">
        <f t="array" ref="CW26:CW29">MMULT(TRANSPOSE(CN26:CQ34),CU26:CU34)</f>
        <v>0.95565450750699432</v>
      </c>
      <c r="CY26">
        <f t="shared" si="4"/>
        <v>8</v>
      </c>
      <c r="CZ26" s="6">
        <v>0.80540981786800714</v>
      </c>
      <c r="DA26">
        <v>-3.3233408102259193E-2</v>
      </c>
      <c r="DB26">
        <v>-0.35112380014902905</v>
      </c>
      <c r="DC26" s="7">
        <v>0.18637473403243057</v>
      </c>
      <c r="DE26" t="str">
        <f t="array" ref="DE26:DE34">CM26:CM34</f>
        <v>Expect</v>
      </c>
      <c r="DF26" s="3">
        <f t="array" ref="DF26:DI34">TRANSPOSE(MMULT(DR12:DU15,DR5:DZ8))</f>
        <v>0.1244683984250332</v>
      </c>
      <c r="DG26" s="4">
        <v>-0.4164985420438701</v>
      </c>
      <c r="DH26" s="4">
        <v>-0.2693770225076994</v>
      </c>
      <c r="DI26" s="5">
        <v>6.0368157899636926E-3</v>
      </c>
      <c r="DK26" s="24">
        <f t="array" ref="DK26:DK34">CS26:CS34</f>
        <v>2</v>
      </c>
      <c r="DM26" s="24">
        <f t="array" ref="DM26:DM34">CU26:CU34</f>
        <v>-1.7083333333333335</v>
      </c>
      <c r="DO26" s="24">
        <f t="array" ref="DO26:DO29">MMULT(TRANSPOSE(DF26:DI34),DM26:DM34)</f>
        <v>0.95087153467596863</v>
      </c>
      <c r="DQ26">
        <v>1</v>
      </c>
      <c r="DR26" s="3">
        <f t="array" ref="DR26:DU145">MMULT(PCA!B4:J123-PCA!B126:J126,DF26:DI34)</f>
        <v>0.95087153467596863</v>
      </c>
      <c r="DS26" s="4">
        <v>1.7898073117742987</v>
      </c>
      <c r="DT26" s="4">
        <v>0.1328315490901692</v>
      </c>
      <c r="DU26" s="5">
        <v>-1.4295991666367656</v>
      </c>
      <c r="DX26">
        <v>1</v>
      </c>
      <c r="DY26" s="3">
        <f t="array" ref="DY26:EB29">[2]!CORR(DR26:DU145)</f>
        <v>1</v>
      </c>
      <c r="DZ26" s="4">
        <v>0.52976886456429495</v>
      </c>
      <c r="EA26" s="4">
        <v>0.18756303719268386</v>
      </c>
      <c r="EB26" s="5">
        <v>-0.39111412273200036</v>
      </c>
      <c r="ED26" s="3">
        <f t="array" ref="ED26:EG145">DR26:DU145/SQRT(DR148:DU148)</f>
        <v>0.6024308046983502</v>
      </c>
      <c r="EE26" s="4">
        <v>1.6299701932839483</v>
      </c>
      <c r="EF26" s="4">
        <v>0.10416853095428247</v>
      </c>
      <c r="EG26" s="5">
        <v>-1.2277898346714711</v>
      </c>
      <c r="EJ26">
        <v>1</v>
      </c>
      <c r="EK26" s="3">
        <f t="array" ref="EK26:EN29">[2]!CORR(ED26:EG145)</f>
        <v>1</v>
      </c>
      <c r="EL26" s="4">
        <v>0.52976886456429473</v>
      </c>
      <c r="EM26" s="4">
        <v>0.18756303719268386</v>
      </c>
      <c r="EN26" s="5">
        <v>-0.39111412273200025</v>
      </c>
    </row>
    <row r="27" spans="1:144" x14ac:dyDescent="0.35">
      <c r="A27" t="str">
        <f t="shared" si="2"/>
        <v>Friendly</v>
      </c>
      <c r="B27" s="8">
        <v>0.17762263035252324</v>
      </c>
      <c r="C27" s="9">
        <v>0.61785233937299189</v>
      </c>
      <c r="D27" s="9">
        <v>-0.31904060431681086</v>
      </c>
      <c r="E27" s="9">
        <v>-0.23116985738029355</v>
      </c>
      <c r="F27" s="9">
        <v>-0.27441303501067515</v>
      </c>
      <c r="G27" s="9">
        <v>-0.19030622555012822</v>
      </c>
      <c r="H27" s="9">
        <v>-4.1652955728074828E-2</v>
      </c>
      <c r="I27" s="9">
        <v>-0.55866843595019577</v>
      </c>
      <c r="J27" s="10">
        <v>7.8217098124916243E-2</v>
      </c>
      <c r="AC27" t="str">
        <v>Friendly</v>
      </c>
      <c r="AD27" s="8">
        <v>0.1573134158065746</v>
      </c>
      <c r="AE27" s="9">
        <v>-4.0001755316560639E-2</v>
      </c>
      <c r="AF27" s="9">
        <v>4.0000417617493456E-2</v>
      </c>
      <c r="AG27" s="9">
        <v>-7.0734959597276048E-2</v>
      </c>
      <c r="AH27" s="9">
        <v>1.4638194460038979E-2</v>
      </c>
      <c r="AI27" s="9">
        <v>0.12730242372737072</v>
      </c>
      <c r="AJ27" s="9">
        <v>6.1532738800086362E-3</v>
      </c>
      <c r="AK27" s="9">
        <v>-8.0312767053587419E-2</v>
      </c>
      <c r="AL27" s="10">
        <v>0.18670964824198089</v>
      </c>
      <c r="AN27" t="str">
        <v>Friendly</v>
      </c>
      <c r="AO27" s="8">
        <v>-0.50132378270886868</v>
      </c>
      <c r="AP27" s="9">
        <v>0.44087124885990736</v>
      </c>
      <c r="AQ27" s="9">
        <v>-3.3073021381874707E-2</v>
      </c>
      <c r="AR27" s="9">
        <v>0.2566411101544146</v>
      </c>
      <c r="AS27" s="9">
        <v>2.2703462553765562E-2</v>
      </c>
      <c r="AT27" s="9">
        <v>-0.18259705226002107</v>
      </c>
      <c r="AU27" s="9">
        <v>9.6978816485839781E-2</v>
      </c>
      <c r="AV27" s="9">
        <v>0.16879220903156558</v>
      </c>
      <c r="AW27" s="10">
        <v>0.81329035175802</v>
      </c>
      <c r="AY27" t="str">
        <v>Friendly</v>
      </c>
      <c r="AZ27" s="8">
        <v>-0.15033095943178351</v>
      </c>
      <c r="BA27" s="9">
        <v>-0.1897966191281705</v>
      </c>
      <c r="BB27" s="9">
        <v>1.4361069432252818</v>
      </c>
      <c r="BC27" s="9">
        <v>0.11991360031117948</v>
      </c>
      <c r="BD27" s="9">
        <v>7.2979665631919377E-2</v>
      </c>
      <c r="BE27" s="9">
        <v>-5.3349063451307938E-2</v>
      </c>
      <c r="BF27" s="9">
        <v>-1.4564155040958515</v>
      </c>
      <c r="BG27" s="9">
        <v>0.13520432226584264</v>
      </c>
      <c r="BH27" s="10">
        <v>0.16237099819508066</v>
      </c>
      <c r="BJ27" t="s">
        <v>77</v>
      </c>
      <c r="BK27" s="6">
        <f t="array" ref="BK27:BS27">AZ43:BH43</f>
        <v>3.7083333333333335</v>
      </c>
      <c r="BL27">
        <v>8.1666666666666661</v>
      </c>
      <c r="BM27">
        <v>3.45</v>
      </c>
      <c r="BN27">
        <v>3.3833333333333333</v>
      </c>
      <c r="BO27">
        <v>6.708333333333333</v>
      </c>
      <c r="BP27">
        <v>6.0083333333333337</v>
      </c>
      <c r="BQ27">
        <v>4.8416666666666668</v>
      </c>
      <c r="BR27">
        <v>4.7249999999999996</v>
      </c>
      <c r="BS27" s="7">
        <v>7.3</v>
      </c>
      <c r="BU27" t="str">
        <v>Friendly</v>
      </c>
      <c r="BV27" s="8">
        <v>-0.10465720054936152</v>
      </c>
      <c r="BW27" s="9">
        <v>0.51511768193266039</v>
      </c>
      <c r="BX27" s="9">
        <v>-0.29572129102701278</v>
      </c>
      <c r="BY27" s="10">
        <v>-0.22839429258686009</v>
      </c>
      <c r="CA27" s="23">
        <v>8</v>
      </c>
      <c r="CC27" s="23">
        <v>0.70000000000000018</v>
      </c>
      <c r="CG27">
        <f t="shared" si="3"/>
        <v>9</v>
      </c>
      <c r="CH27" s="6">
        <v>1.7231496525105607</v>
      </c>
      <c r="CI27">
        <v>1.8766002715024479</v>
      </c>
      <c r="CJ27">
        <v>1.6879833234166053</v>
      </c>
      <c r="CK27" s="7">
        <v>0.34678298084279202</v>
      </c>
      <c r="CM27" t="str">
        <v>Entertain</v>
      </c>
      <c r="CN27" s="6">
        <v>-0.20061797211140753</v>
      </c>
      <c r="CO27">
        <v>0.16611263136609053</v>
      </c>
      <c r="CP27">
        <v>-0.11102309073389144</v>
      </c>
      <c r="CQ27" s="7">
        <v>0.12905786298607697</v>
      </c>
      <c r="CS27" s="18">
        <v>8</v>
      </c>
      <c r="CU27" s="18">
        <v>-0.16666666666666607</v>
      </c>
      <c r="CW27" s="18">
        <v>1.79187775116716</v>
      </c>
      <c r="CY27">
        <f t="shared" si="4"/>
        <v>9</v>
      </c>
      <c r="CZ27" s="6">
        <v>1.8540705796135317</v>
      </c>
      <c r="DA27">
        <v>1.7113701243813466</v>
      </c>
      <c r="DB27">
        <v>1.6423989560184087</v>
      </c>
      <c r="DC27" s="7">
        <v>0.24817540246140687</v>
      </c>
      <c r="DE27" t="str">
        <v>Entertain</v>
      </c>
      <c r="DF27" s="6">
        <v>-0.19952970260019839</v>
      </c>
      <c r="DG27">
        <v>0.16406902176197366</v>
      </c>
      <c r="DH27">
        <v>-0.10887333353666739</v>
      </c>
      <c r="DI27" s="7">
        <v>0.12685624881518417</v>
      </c>
      <c r="DK27" s="18">
        <v>8</v>
      </c>
      <c r="DM27" s="18">
        <v>-0.16666666666666607</v>
      </c>
      <c r="DO27" s="18">
        <v>1.7898073117742987</v>
      </c>
      <c r="DQ27">
        <f>DQ26+1</f>
        <v>2</v>
      </c>
      <c r="DR27" s="6">
        <v>-1.2881768880381288</v>
      </c>
      <c r="DS27">
        <v>-1.6020046824614744</v>
      </c>
      <c r="DT27">
        <v>0.7172417043442586</v>
      </c>
      <c r="DU27" s="7">
        <v>1.13690889983877</v>
      </c>
      <c r="DX27">
        <f>DX26+1</f>
        <v>2</v>
      </c>
      <c r="DY27" s="6">
        <v>0.52976886456429495</v>
      </c>
      <c r="DZ27">
        <v>1</v>
      </c>
      <c r="EA27">
        <v>0.42797783867425981</v>
      </c>
      <c r="EB27" s="7">
        <v>-0.26890105017098859</v>
      </c>
      <c r="ED27" s="6">
        <v>-0.81613279076555711</v>
      </c>
      <c r="EE27">
        <v>-1.4589391074310261</v>
      </c>
      <c r="EF27">
        <v>0.56247190665501889</v>
      </c>
      <c r="EG27" s="7">
        <v>0.97641718234453612</v>
      </c>
      <c r="EJ27">
        <f>EJ26+1</f>
        <v>2</v>
      </c>
      <c r="EK27" s="6">
        <v>0.52976886456429473</v>
      </c>
      <c r="EL27">
        <v>0.99999999999999989</v>
      </c>
      <c r="EM27">
        <v>0.42797783867425987</v>
      </c>
      <c r="EN27" s="7">
        <v>-0.26890105017098848</v>
      </c>
    </row>
    <row r="28" spans="1:144" x14ac:dyDescent="0.35">
      <c r="BJ28" t="s">
        <v>78</v>
      </c>
      <c r="BK28" s="8">
        <f>BK26-BK27</f>
        <v>-1.7083333333333335</v>
      </c>
      <c r="BL28" s="9">
        <f t="shared" ref="BL28:BS28" si="5">BL26-BL27</f>
        <v>-0.16666666666666607</v>
      </c>
      <c r="BM28" s="9">
        <f t="shared" si="5"/>
        <v>-2.4500000000000002</v>
      </c>
      <c r="BN28" s="9">
        <f t="shared" si="5"/>
        <v>0.6166666666666667</v>
      </c>
      <c r="BO28" s="9">
        <f t="shared" si="5"/>
        <v>0.29166666666666696</v>
      </c>
      <c r="BP28" s="9">
        <f t="shared" si="5"/>
        <v>-1.0083333333333337</v>
      </c>
      <c r="BQ28" s="9">
        <f t="shared" si="5"/>
        <v>-0.84166666666666679</v>
      </c>
      <c r="BR28" s="9">
        <f t="shared" si="5"/>
        <v>-0.72499999999999964</v>
      </c>
      <c r="BS28" s="10">
        <f t="shared" si="5"/>
        <v>0.70000000000000018</v>
      </c>
      <c r="CG28">
        <f t="shared" si="3"/>
        <v>10</v>
      </c>
      <c r="CH28" s="6">
        <v>7.4780584326151422E-2</v>
      </c>
      <c r="CI28">
        <v>0.30660255482327659</v>
      </c>
      <c r="CJ28">
        <v>0.95255449398156711</v>
      </c>
      <c r="CK28" s="7">
        <v>-1.1959357477219876</v>
      </c>
      <c r="CM28" t="str">
        <v>Comm</v>
      </c>
      <c r="CN28" s="6">
        <v>-0.34400501523099547</v>
      </c>
      <c r="CO28">
        <v>-0.27587976163499289</v>
      </c>
      <c r="CP28">
        <v>-0.22198756721076279</v>
      </c>
      <c r="CQ28" s="7">
        <v>0.28696674874015149</v>
      </c>
      <c r="CS28" s="18">
        <v>1</v>
      </c>
      <c r="CU28" s="18">
        <v>-2.4500000000000002</v>
      </c>
      <c r="CW28" s="18">
        <v>0.1367849372469982</v>
      </c>
      <c r="CY28">
        <f t="shared" si="4"/>
        <v>10</v>
      </c>
      <c r="CZ28" s="6">
        <v>3.910472143800392E-2</v>
      </c>
      <c r="DA28">
        <v>0.42751276817040795</v>
      </c>
      <c r="DB28">
        <v>0.83292063951924178</v>
      </c>
      <c r="DC28" s="7">
        <v>-1.0920882525588762</v>
      </c>
      <c r="DE28" t="str">
        <v>Comm</v>
      </c>
      <c r="DF28" s="6">
        <v>-0.34142267699702228</v>
      </c>
      <c r="DG28">
        <v>-0.27570287205694788</v>
      </c>
      <c r="DH28">
        <v>-0.2203520456765411</v>
      </c>
      <c r="DI28" s="7">
        <v>0.28662406002454183</v>
      </c>
      <c r="DK28" s="18">
        <v>1</v>
      </c>
      <c r="DM28" s="18">
        <v>-2.4500000000000002</v>
      </c>
      <c r="DO28" s="18">
        <v>0.1328315490901692</v>
      </c>
      <c r="DQ28">
        <f t="shared" ref="DQ28:DQ91" si="6">DQ27+1</f>
        <v>3</v>
      </c>
      <c r="DR28" s="6">
        <v>1.7695556739598723</v>
      </c>
      <c r="DS28">
        <v>1.5011610275021789</v>
      </c>
      <c r="DT28">
        <v>1.7440251083966296</v>
      </c>
      <c r="DU28" s="7">
        <v>-0.74446896522108463</v>
      </c>
      <c r="DX28">
        <f>DX27+1</f>
        <v>3</v>
      </c>
      <c r="DY28" s="6">
        <v>0.18756303719268386</v>
      </c>
      <c r="DZ28">
        <v>0.42797783867425981</v>
      </c>
      <c r="EA28">
        <v>1</v>
      </c>
      <c r="EB28" s="7">
        <v>-0.23746603726129858</v>
      </c>
      <c r="ED28" s="6">
        <v>1.1211134309383373</v>
      </c>
      <c r="EE28">
        <v>1.3671012036052144</v>
      </c>
      <c r="EF28">
        <v>1.3676911451641396</v>
      </c>
      <c r="EG28" s="7">
        <v>-0.639376021655922</v>
      </c>
      <c r="EJ28">
        <f>EJ27+1</f>
        <v>3</v>
      </c>
      <c r="EK28" s="6">
        <v>0.18756303719268386</v>
      </c>
      <c r="EL28">
        <v>0.42797783867425987</v>
      </c>
      <c r="EM28">
        <v>1</v>
      </c>
      <c r="EN28" s="7">
        <v>-0.23746603726129853</v>
      </c>
    </row>
    <row r="29" spans="1:144" ht="16.5" x14ac:dyDescent="0.35">
      <c r="A29" t="s">
        <v>79</v>
      </c>
      <c r="AC29" t="s">
        <v>80</v>
      </c>
      <c r="AN29" t="s">
        <v>81</v>
      </c>
      <c r="AY29" t="s">
        <v>82</v>
      </c>
      <c r="CG29">
        <f t="shared" si="3"/>
        <v>11</v>
      </c>
      <c r="CH29" s="6">
        <v>-2.2298855060058371</v>
      </c>
      <c r="CI29">
        <v>0.23832786739228504</v>
      </c>
      <c r="CJ29">
        <v>0.47947820345602321</v>
      </c>
      <c r="CK29" s="7">
        <v>0.3802348151403292</v>
      </c>
      <c r="CM29" t="str">
        <v>Expert</v>
      </c>
      <c r="CN29" s="6">
        <v>-0.17624397161996316</v>
      </c>
      <c r="CO29">
        <v>-0.19522734162085312</v>
      </c>
      <c r="CP29">
        <v>-0.13366876592135385</v>
      </c>
      <c r="CQ29" s="7">
        <v>-0.95973406356233659</v>
      </c>
      <c r="CS29" s="18">
        <v>4</v>
      </c>
      <c r="CU29" s="18">
        <v>0.6166666666666667</v>
      </c>
      <c r="CW29" s="23">
        <v>-1.4322828010966822</v>
      </c>
      <c r="CY29">
        <f t="shared" si="4"/>
        <v>11</v>
      </c>
      <c r="CZ29" s="6">
        <v>-2.3879840345309082</v>
      </c>
      <c r="DA29">
        <v>0.21826952731846694</v>
      </c>
      <c r="DB29">
        <v>0.5890977285657848</v>
      </c>
      <c r="DC29" s="7">
        <v>0.17992372003500792</v>
      </c>
      <c r="DE29" t="str">
        <v>Expert</v>
      </c>
      <c r="DF29" s="6">
        <v>-0.16872386837424741</v>
      </c>
      <c r="DG29">
        <v>-0.18273371465565075</v>
      </c>
      <c r="DH29">
        <v>-0.14376596196250457</v>
      </c>
      <c r="DI29" s="7">
        <v>-0.94096864473337605</v>
      </c>
      <c r="DK29" s="18">
        <v>4</v>
      </c>
      <c r="DM29" s="18">
        <v>0.6166666666666667</v>
      </c>
      <c r="DO29" s="23">
        <v>-1.4295991666367656</v>
      </c>
      <c r="DQ29">
        <f t="shared" si="6"/>
        <v>4</v>
      </c>
      <c r="DR29" s="6">
        <v>-0.9103300536161788</v>
      </c>
      <c r="DS29">
        <v>-0.51694570169963405</v>
      </c>
      <c r="DT29">
        <v>0.93549479600825836</v>
      </c>
      <c r="DU29" s="7">
        <v>1.6705895276444751</v>
      </c>
      <c r="DX29">
        <f>DX28+1</f>
        <v>4</v>
      </c>
      <c r="DY29" s="8">
        <v>-0.39111412273200036</v>
      </c>
      <c r="DZ29" s="9">
        <v>-0.26890105017098859</v>
      </c>
      <c r="EA29" s="9">
        <v>-0.23746603726129858</v>
      </c>
      <c r="EB29" s="10">
        <v>1.0000000000000007</v>
      </c>
      <c r="ED29" s="6">
        <v>-0.57674548742062248</v>
      </c>
      <c r="EE29">
        <v>-0.47078033471734665</v>
      </c>
      <c r="EF29">
        <v>0.7336293168530742</v>
      </c>
      <c r="EG29" s="7">
        <v>1.434760797165221</v>
      </c>
      <c r="EJ29">
        <f>EJ28+1</f>
        <v>4</v>
      </c>
      <c r="EK29" s="8">
        <v>-0.39111412273200025</v>
      </c>
      <c r="EL29" s="9">
        <v>-0.26890105017098848</v>
      </c>
      <c r="EM29" s="9">
        <v>-0.23746603726129853</v>
      </c>
      <c r="EN29" s="10">
        <v>1</v>
      </c>
    </row>
    <row r="30" spans="1:144" x14ac:dyDescent="0.35">
      <c r="B30">
        <v>1</v>
      </c>
      <c r="C30">
        <f>B30+1</f>
        <v>2</v>
      </c>
      <c r="D30">
        <f t="shared" ref="D30:J30" si="7">C30+1</f>
        <v>3</v>
      </c>
      <c r="E30">
        <f t="shared" si="7"/>
        <v>4</v>
      </c>
      <c r="F30">
        <f t="shared" si="7"/>
        <v>5</v>
      </c>
      <c r="G30">
        <f t="shared" si="7"/>
        <v>6</v>
      </c>
      <c r="H30">
        <f t="shared" si="7"/>
        <v>7</v>
      </c>
      <c r="I30">
        <f t="shared" si="7"/>
        <v>8</v>
      </c>
      <c r="J30">
        <f t="shared" si="7"/>
        <v>9</v>
      </c>
      <c r="K30" s="2" t="s">
        <v>5</v>
      </c>
      <c r="BJ30" t="s">
        <v>83</v>
      </c>
      <c r="BK30" s="12">
        <f t="array" ref="BK30:BN30">TRANSPOSE(MMULT(BK12:BS15,TRANSPOSE(BK28:BS28)))</f>
        <v>0.87910602303681595</v>
      </c>
      <c r="BL30" s="13">
        <v>1.9301279826106572</v>
      </c>
      <c r="BM30" s="13">
        <v>6.3180984806721241E-2</v>
      </c>
      <c r="BN30" s="14">
        <v>-1.2897035513376462</v>
      </c>
      <c r="BU30" t="s">
        <v>84</v>
      </c>
      <c r="CG30">
        <f t="shared" si="3"/>
        <v>12</v>
      </c>
      <c r="CH30" s="6">
        <v>-1.2917748950192585</v>
      </c>
      <c r="CI30">
        <v>2.5148861864236802</v>
      </c>
      <c r="CJ30">
        <v>1.6297332925501724</v>
      </c>
      <c r="CK30" s="7">
        <v>-2.1780601422776225</v>
      </c>
      <c r="CM30" t="str">
        <v>Motivate</v>
      </c>
      <c r="CN30" s="6">
        <v>-0.147961720022177</v>
      </c>
      <c r="CO30">
        <v>7.196291727158145E-3</v>
      </c>
      <c r="CP30">
        <v>0.32460299080610172</v>
      </c>
      <c r="CQ30" s="7">
        <v>-5.5912209045014594E-2</v>
      </c>
      <c r="CS30" s="18">
        <v>7</v>
      </c>
      <c r="CU30" s="18">
        <v>0.29166666666666696</v>
      </c>
      <c r="CY30">
        <f t="shared" si="4"/>
        <v>12</v>
      </c>
      <c r="CZ30" s="6">
        <v>-1.1961903829419112</v>
      </c>
      <c r="DA30">
        <v>2.4424717947066599</v>
      </c>
      <c r="DB30">
        <v>1.6662456994172883</v>
      </c>
      <c r="DC30" s="7">
        <v>-2.2140501808348612</v>
      </c>
      <c r="DE30" t="str">
        <v>Motivate</v>
      </c>
      <c r="DF30" s="6">
        <v>-0.14678406637947855</v>
      </c>
      <c r="DG30">
        <v>8.5585522307885971E-3</v>
      </c>
      <c r="DH30">
        <v>0.32276130956302673</v>
      </c>
      <c r="DI30" s="7">
        <v>-5.3606055889985439E-2</v>
      </c>
      <c r="DK30" s="18">
        <v>7</v>
      </c>
      <c r="DM30" s="18">
        <v>0.29166666666666696</v>
      </c>
      <c r="DQ30">
        <f t="shared" si="6"/>
        <v>5</v>
      </c>
      <c r="DR30" s="6">
        <v>-2.0035912607996211</v>
      </c>
      <c r="DS30">
        <v>-0.72198625618977652</v>
      </c>
      <c r="DT30">
        <v>1.4825690102720301</v>
      </c>
      <c r="DU30" s="7">
        <v>-3.3738006234779169E-2</v>
      </c>
      <c r="ED30" s="6">
        <v>-1.2693881891641854</v>
      </c>
      <c r="EE30">
        <v>-0.65750992847570011</v>
      </c>
      <c r="EF30">
        <v>1.1626532769978191</v>
      </c>
      <c r="EG30" s="7">
        <v>-2.8975381396308154E-2</v>
      </c>
    </row>
    <row r="31" spans="1:144" x14ac:dyDescent="0.35">
      <c r="A31" t="str">
        <f>A19</f>
        <v>Expect</v>
      </c>
      <c r="B31" s="3">
        <f>B19*SQRT(B$18)</f>
        <v>-0.1844378805524543</v>
      </c>
      <c r="C31" s="4">
        <f t="shared" ref="C31:J31" si="8">C19*SQRT(C$18)</f>
        <v>-0.76673944089161195</v>
      </c>
      <c r="D31" s="4">
        <f t="shared" si="8"/>
        <v>-0.27758481196282242</v>
      </c>
      <c r="E31" s="4">
        <f t="shared" si="8"/>
        <v>-0.11515839253508237</v>
      </c>
      <c r="F31" s="4">
        <f t="shared" si="8"/>
        <v>-0.35026082265388342</v>
      </c>
      <c r="G31" s="4">
        <f t="shared" si="8"/>
        <v>-7.7212144439566435E-2</v>
      </c>
      <c r="H31" s="4">
        <f t="shared" si="8"/>
        <v>-0.3605880088832682</v>
      </c>
      <c r="I31" s="4">
        <f t="shared" si="8"/>
        <v>-0.16701347758289364</v>
      </c>
      <c r="J31" s="5">
        <f t="shared" si="8"/>
        <v>-3.4884693132850211E-2</v>
      </c>
      <c r="K31" s="24">
        <f>SUMSQ(B31:J31)</f>
        <v>0.99999999999999911</v>
      </c>
      <c r="AD31" s="27" t="str">
        <f t="array" ref="AD31:AL31">AD18:AL18</f>
        <v>Expect</v>
      </c>
      <c r="AE31" s="27" t="str">
        <v>Entertain</v>
      </c>
      <c r="AF31" s="27" t="str">
        <v>Comm</v>
      </c>
      <c r="AG31" s="27" t="str">
        <v>Expert</v>
      </c>
      <c r="AH31" s="27" t="str">
        <v>Motivate</v>
      </c>
      <c r="AI31" s="27" t="str">
        <v>Caring</v>
      </c>
      <c r="AJ31" s="27" t="str">
        <v>Charisma</v>
      </c>
      <c r="AK31" s="27" t="str">
        <v>Passion</v>
      </c>
      <c r="AL31" s="27" t="str">
        <v>Friendly</v>
      </c>
      <c r="AO31" t="str">
        <f t="array" ref="AO31:AW31">AO18:AW18</f>
        <v>Expect</v>
      </c>
      <c r="AP31" t="str">
        <v>Entertain</v>
      </c>
      <c r="AQ31" t="str">
        <v>Comm</v>
      </c>
      <c r="AR31" t="str">
        <v>Expert</v>
      </c>
      <c r="AS31" t="str">
        <v>Motivate</v>
      </c>
      <c r="AT31" t="str">
        <v>Caring</v>
      </c>
      <c r="AU31" t="str">
        <v>Charisma</v>
      </c>
      <c r="AV31" t="str">
        <v>Passion</v>
      </c>
      <c r="AW31" t="str">
        <v>Friendly</v>
      </c>
      <c r="AZ31" t="str">
        <f t="array" ref="AZ31:BH31">AZ18:BH18</f>
        <v>Expect</v>
      </c>
      <c r="BA31" t="str">
        <v>Entertain</v>
      </c>
      <c r="BB31" t="str">
        <v>Comm</v>
      </c>
      <c r="BC31" t="str">
        <v>Expert</v>
      </c>
      <c r="BD31" t="str">
        <v>Motivate</v>
      </c>
      <c r="BE31" t="str">
        <v>Caring</v>
      </c>
      <c r="BF31" t="str">
        <v>Charisma</v>
      </c>
      <c r="BG31" t="str">
        <v>Passion</v>
      </c>
      <c r="BH31" t="str">
        <v>Friendly</v>
      </c>
      <c r="CG31">
        <f t="shared" si="3"/>
        <v>13</v>
      </c>
      <c r="CH31" s="6">
        <v>2.4992408073282055</v>
      </c>
      <c r="CI31">
        <v>-0.6303177909643336</v>
      </c>
      <c r="CJ31">
        <v>-0.71375523225421433</v>
      </c>
      <c r="CK31" s="7">
        <v>-0.29424845229516722</v>
      </c>
      <c r="CM31" t="str">
        <v>Caring</v>
      </c>
      <c r="CN31" s="6">
        <v>-0.16476452948182188</v>
      </c>
      <c r="CO31">
        <v>9.177241373445038E-3</v>
      </c>
      <c r="CP31">
        <v>0.67618675068334677</v>
      </c>
      <c r="CQ31" s="7">
        <v>-9.2798307200876007E-2</v>
      </c>
      <c r="CS31" s="18">
        <v>5</v>
      </c>
      <c r="CU31" s="18">
        <v>-1.0083333333333337</v>
      </c>
      <c r="CY31">
        <f t="shared" si="4"/>
        <v>13</v>
      </c>
      <c r="CZ31" s="6">
        <v>2.655108363588099</v>
      </c>
      <c r="DA31">
        <v>-0.71292948898117414</v>
      </c>
      <c r="DB31">
        <v>-0.75836099736422125</v>
      </c>
      <c r="DC31" s="7">
        <v>-0.32526762766962458</v>
      </c>
      <c r="DE31" t="str">
        <v>Caring</v>
      </c>
      <c r="DF31" s="6">
        <v>-0.16380187035973828</v>
      </c>
      <c r="DG31">
        <v>1.1266370651317782E-2</v>
      </c>
      <c r="DH31">
        <v>0.67277183661628315</v>
      </c>
      <c r="DI31" s="7">
        <v>-8.9371281583624895E-2</v>
      </c>
      <c r="DK31" s="18">
        <v>5</v>
      </c>
      <c r="DM31" s="18">
        <v>-1.0083333333333337</v>
      </c>
      <c r="DQ31">
        <f t="shared" si="6"/>
        <v>6</v>
      </c>
      <c r="DR31" s="6">
        <v>1.9142808421196991</v>
      </c>
      <c r="DS31">
        <v>0.22549051312711818</v>
      </c>
      <c r="DT31">
        <v>0.53382983936641359</v>
      </c>
      <c r="DU31" s="7">
        <v>-0.49686244791163026</v>
      </c>
      <c r="ED31" s="6">
        <v>1.21280499634453</v>
      </c>
      <c r="EE31">
        <v>0.20535328738887956</v>
      </c>
      <c r="EF31">
        <v>0.4186375189271615</v>
      </c>
      <c r="EG31" s="7">
        <v>-0.42672287240559326</v>
      </c>
    </row>
    <row r="32" spans="1:144" x14ac:dyDescent="0.35">
      <c r="A32" t="str">
        <f t="shared" ref="A32:A39" si="9">A20</f>
        <v>Entertain</v>
      </c>
      <c r="B32" s="6">
        <f t="shared" ref="B32:J38" si="10">B20*SQRT(B$18)</f>
        <v>0.69848518848974095</v>
      </c>
      <c r="C32">
        <f t="shared" si="10"/>
        <v>0.30363015858216291</v>
      </c>
      <c r="D32">
        <f t="shared" si="10"/>
        <v>-0.19538523477740502</v>
      </c>
      <c r="E32">
        <f t="shared" si="10"/>
        <v>0.26479923502475183</v>
      </c>
      <c r="F32">
        <f t="shared" si="10"/>
        <v>-0.28521525795639235</v>
      </c>
      <c r="G32">
        <f t="shared" si="10"/>
        <v>3.299865862560412E-5</v>
      </c>
      <c r="H32">
        <f t="shared" si="10"/>
        <v>-0.32730877323340785</v>
      </c>
      <c r="I32">
        <f t="shared" si="10"/>
        <v>0.34815886810229046</v>
      </c>
      <c r="J32" s="7">
        <f t="shared" si="10"/>
        <v>-4.404280289944499E-2</v>
      </c>
      <c r="K32" s="18">
        <f t="shared" ref="K32:K39" si="11">SUMSQ(B32:J32)</f>
        <v>1.0000000000000027</v>
      </c>
      <c r="AC32" t="str">
        <f t="array" ref="AC32:AC40">AC19:AC27</f>
        <v>Expect</v>
      </c>
      <c r="AD32" s="3">
        <f t="array" ref="AD32:AL40">B6:J14-MMULT(I44:L52,TRANSPOSE(I44:L52))</f>
        <v>0.28777851479483529</v>
      </c>
      <c r="AE32" s="4">
        <v>0.16130999816907965</v>
      </c>
      <c r="AF32" s="4">
        <v>-6.9630637793745204E-2</v>
      </c>
      <c r="AG32" s="4">
        <v>-8.9217727310063777E-2</v>
      </c>
      <c r="AH32" s="4">
        <v>3.3074582714385847E-2</v>
      </c>
      <c r="AI32" s="4">
        <v>0.13336298451674172</v>
      </c>
      <c r="AJ32" s="4">
        <v>-8.9519905203619188E-2</v>
      </c>
      <c r="AK32" s="4">
        <v>-1.1326673453391056E-2</v>
      </c>
      <c r="AL32" s="5">
        <v>0.15731341580657493</v>
      </c>
      <c r="AN32" t="str">
        <f t="array" ref="AN32:AN40">TRANSPOSE(AO31:AW31)</f>
        <v>Expect</v>
      </c>
      <c r="AO32" s="3">
        <f t="array" ref="AO32:AW40">MMULT(I44:L52,TRANSPOSE(I44:L52))</f>
        <v>0.71222148520516304</v>
      </c>
      <c r="AP32" s="4">
        <v>-0.33789022638542071</v>
      </c>
      <c r="AQ32" s="4">
        <v>0.14910298670389757</v>
      </c>
      <c r="AR32" s="4">
        <v>0.20974900542174815</v>
      </c>
      <c r="AS32" s="4">
        <v>-0.18028177339801005</v>
      </c>
      <c r="AT32" s="4">
        <v>-0.23860822478715482</v>
      </c>
      <c r="AU32" s="4">
        <v>6.7628998987623631E-2</v>
      </c>
      <c r="AV32" s="4">
        <v>-0.11846760601056491</v>
      </c>
      <c r="AW32" s="5">
        <v>-0.50132378270886901</v>
      </c>
      <c r="AY32" t="str">
        <f t="array" ref="AY32:AY40">AY19:AY27</f>
        <v>Expect</v>
      </c>
      <c r="AZ32" s="3">
        <f t="array" ref="AZ32:BH40">TRANSPOSE(B19:J27)/SQRT(TRANSPOSE(B18:J18))</f>
        <v>-6.4031216989375125E-2</v>
      </c>
      <c r="BA32" s="4">
        <v>0.24249279233791346</v>
      </c>
      <c r="BB32" s="4">
        <v>0.26179844621525855</v>
      </c>
      <c r="BC32" s="4">
        <v>0.12705656781677027</v>
      </c>
      <c r="BD32" s="4">
        <v>0.20072057442542715</v>
      </c>
      <c r="BE32" s="4">
        <v>0.10403520291673549</v>
      </c>
      <c r="BF32" s="4">
        <v>0.28370231414094538</v>
      </c>
      <c r="BG32" s="4">
        <v>0.23881541266106263</v>
      </c>
      <c r="BH32" s="5">
        <v>0.10465720054936152</v>
      </c>
      <c r="BK32" s="12">
        <f t="array" ref="BK32:BN32">TRANSPOSE(MMULT(BK19:BS22,TRANSPOSE(BK28:BS28)))</f>
        <v>-0.8791060230368164</v>
      </c>
      <c r="BL32" s="13">
        <v>1.9301279826106534</v>
      </c>
      <c r="BM32" s="13">
        <v>6.3180984806710194E-2</v>
      </c>
      <c r="BN32" s="14">
        <v>-1.2897035513376374</v>
      </c>
      <c r="BV32">
        <v>1</v>
      </c>
      <c r="BW32">
        <f>BV32+1</f>
        <v>2</v>
      </c>
      <c r="BX32">
        <f>BW32+1</f>
        <v>3</v>
      </c>
      <c r="BY32">
        <f>BX32+1</f>
        <v>4</v>
      </c>
      <c r="CG32">
        <f t="shared" si="3"/>
        <v>14</v>
      </c>
      <c r="CH32" s="6">
        <v>1.8492628641588045</v>
      </c>
      <c r="CI32">
        <v>0.69840101828674739</v>
      </c>
      <c r="CJ32">
        <v>1.2783790927693881</v>
      </c>
      <c r="CK32" s="7">
        <v>-1.1779232175582062</v>
      </c>
      <c r="CM32" t="str">
        <v>Charisma</v>
      </c>
      <c r="CN32" s="6">
        <v>-0.31404244258506958</v>
      </c>
      <c r="CO32">
        <v>-0.14205431788450004</v>
      </c>
      <c r="CP32">
        <v>-0.14160467229098259</v>
      </c>
      <c r="CQ32" s="7">
        <v>0.1701328215626878</v>
      </c>
      <c r="CS32" s="18">
        <v>4</v>
      </c>
      <c r="CU32" s="18">
        <v>-0.84166666666666679</v>
      </c>
      <c r="CY32">
        <f t="shared" si="4"/>
        <v>14</v>
      </c>
      <c r="CZ32" s="6">
        <v>1.5930868616737039</v>
      </c>
      <c r="DA32">
        <v>0.45412842738810155</v>
      </c>
      <c r="DB32">
        <v>1.2337499627405406</v>
      </c>
      <c r="DC32" s="7">
        <v>-1.5315526597435987</v>
      </c>
      <c r="DE32" t="str">
        <v>Charisma</v>
      </c>
      <c r="DF32" s="6">
        <v>-0.3114819761235092</v>
      </c>
      <c r="DG32">
        <v>-0.1417140647472071</v>
      </c>
      <c r="DH32">
        <v>-0.14066323443185461</v>
      </c>
      <c r="DI32" s="7">
        <v>0.17053210373500907</v>
      </c>
      <c r="DK32" s="18">
        <v>4</v>
      </c>
      <c r="DM32" s="18">
        <v>-0.84166666666666679</v>
      </c>
      <c r="DQ32">
        <f t="shared" si="6"/>
        <v>7</v>
      </c>
      <c r="DR32" s="6">
        <v>0.62372816712216572</v>
      </c>
      <c r="DS32">
        <v>-0.29279862280366931</v>
      </c>
      <c r="DT32">
        <v>-1.559826188844275</v>
      </c>
      <c r="DU32" s="7">
        <v>1.7184574837687578</v>
      </c>
      <c r="ED32" s="6">
        <v>0.39516701040007451</v>
      </c>
      <c r="EE32">
        <v>-0.26665050738420165</v>
      </c>
      <c r="EF32">
        <v>-1.2232395372098446</v>
      </c>
      <c r="EG32" s="7">
        <v>1.475871474414816</v>
      </c>
    </row>
    <row r="33" spans="1:137" x14ac:dyDescent="0.35">
      <c r="A33" t="str">
        <f t="shared" si="9"/>
        <v>Comm</v>
      </c>
      <c r="B33" s="6">
        <f t="shared" si="10"/>
        <v>0.75409390641255714</v>
      </c>
      <c r="C33">
        <f t="shared" si="10"/>
        <v>-0.34865162907379493</v>
      </c>
      <c r="D33">
        <f t="shared" si="10"/>
        <v>-0.20204851885995068</v>
      </c>
      <c r="E33">
        <f t="shared" si="10"/>
        <v>0.30587511636389098</v>
      </c>
      <c r="F33">
        <f t="shared" si="10"/>
        <v>-2.5270292260174812E-2</v>
      </c>
      <c r="G33">
        <f t="shared" si="10"/>
        <v>-0.10665169406058052</v>
      </c>
      <c r="H33">
        <f t="shared" si="10"/>
        <v>0.22565186200758525</v>
      </c>
      <c r="I33">
        <f t="shared" si="10"/>
        <v>-3.7578556949311018E-2</v>
      </c>
      <c r="J33" s="7">
        <f t="shared" si="10"/>
        <v>0.33325238001359142</v>
      </c>
      <c r="K33" s="18">
        <f t="shared" si="11"/>
        <v>0.99999999999999756</v>
      </c>
      <c r="AC33" t="str">
        <v>Entertain</v>
      </c>
      <c r="AD33" s="6">
        <v>0.16130999816907965</v>
      </c>
      <c r="AE33">
        <v>0.31163314342110715</v>
      </c>
      <c r="AF33">
        <v>-9.4414557309862979E-2</v>
      </c>
      <c r="AG33">
        <v>2.8664864088493634E-2</v>
      </c>
      <c r="AH33">
        <v>-1.6050625443814054E-2</v>
      </c>
      <c r="AI33">
        <v>8.4073203289881021E-2</v>
      </c>
      <c r="AJ33">
        <v>-0.12950825085881096</v>
      </c>
      <c r="AK33">
        <v>-3.6685280033431855E-2</v>
      </c>
      <c r="AL33" s="7">
        <v>-4.0001755316560805E-2</v>
      </c>
      <c r="AN33" t="str">
        <v>Entertain</v>
      </c>
      <c r="AO33" s="6">
        <v>-0.33789022638542071</v>
      </c>
      <c r="AP33">
        <v>0.68836685657889396</v>
      </c>
      <c r="AQ33">
        <v>0.54133506905407824</v>
      </c>
      <c r="AR33">
        <v>1.9794623003075884E-2</v>
      </c>
      <c r="AS33">
        <v>0.26017220570692351</v>
      </c>
      <c r="AT33">
        <v>3.2594170593384965E-2</v>
      </c>
      <c r="AU33">
        <v>0.58019502551471946</v>
      </c>
      <c r="AV33">
        <v>0.41594497240843537</v>
      </c>
      <c r="AW33" s="7">
        <v>0.44087124885990753</v>
      </c>
      <c r="AY33" t="str">
        <v>Entertain</v>
      </c>
      <c r="AZ33" s="6">
        <v>-0.53295596648016508</v>
      </c>
      <c r="BA33">
        <v>0.2110514941444859</v>
      </c>
      <c r="BB33">
        <v>-0.24234564707122686</v>
      </c>
      <c r="BC33">
        <v>-0.11297017500099853</v>
      </c>
      <c r="BD33">
        <v>-3.0677146033909006E-2</v>
      </c>
      <c r="BE33">
        <v>-2.1122527325342103E-2</v>
      </c>
      <c r="BF33">
        <v>-0.16637259840634214</v>
      </c>
      <c r="BG33">
        <v>-2.4539585773607604E-2</v>
      </c>
      <c r="BH33" s="7">
        <v>0.51511768193266039</v>
      </c>
      <c r="BU33" t="str">
        <f t="array" ref="BU33:BU41">BU6:BU14</f>
        <v>Expect</v>
      </c>
      <c r="BV33" s="3">
        <f t="array" ref="BV33:BY41">MMULT(B44:E52,MINVERSE(BK5:BN8))</f>
        <v>6.4031216989375153E-2</v>
      </c>
      <c r="BW33" s="4">
        <v>-0.53295596648016552</v>
      </c>
      <c r="BX33" s="4">
        <v>-0.23848933827307583</v>
      </c>
      <c r="BY33" s="5">
        <v>-0.1124096713065445</v>
      </c>
      <c r="CG33">
        <f t="shared" si="3"/>
        <v>15</v>
      </c>
      <c r="CH33" s="6">
        <v>-1.5325554887939745</v>
      </c>
      <c r="CI33">
        <v>-0.20277421924803796</v>
      </c>
      <c r="CJ33">
        <v>-2.9592443500916166</v>
      </c>
      <c r="CK33" s="7">
        <v>1.5036286018752834</v>
      </c>
      <c r="CM33" t="str">
        <v>Passion</v>
      </c>
      <c r="CN33" s="6">
        <v>-0.12721856618992083</v>
      </c>
      <c r="CO33">
        <v>7.6974532963348698E-3</v>
      </c>
      <c r="CP33">
        <v>0.11349791709602065</v>
      </c>
      <c r="CQ33" s="7">
        <v>-1.4832340069320054E-2</v>
      </c>
      <c r="CS33" s="18">
        <v>4</v>
      </c>
      <c r="CU33" s="18">
        <v>-0.72499999999999964</v>
      </c>
      <c r="CY33">
        <f t="shared" si="4"/>
        <v>15</v>
      </c>
      <c r="CZ33" s="6">
        <v>-1.7583157524795499</v>
      </c>
      <c r="DA33">
        <v>-0.63790176177689939</v>
      </c>
      <c r="DB33">
        <v>-2.854809967198241</v>
      </c>
      <c r="DC33" s="7">
        <v>1.1160366748005537</v>
      </c>
      <c r="DE33" t="str">
        <v>Passion</v>
      </c>
      <c r="DF33" s="6">
        <v>-0.1261205246531541</v>
      </c>
      <c r="DG33">
        <v>8.3648341829189281E-3</v>
      </c>
      <c r="DH33">
        <v>0.11280932474133953</v>
      </c>
      <c r="DI33" s="7">
        <v>-1.3606207063455437E-2</v>
      </c>
      <c r="DK33" s="18">
        <v>4</v>
      </c>
      <c r="DM33" s="18">
        <v>-0.72499999999999964</v>
      </c>
      <c r="DQ33">
        <f t="shared" si="6"/>
        <v>8</v>
      </c>
      <c r="DR33" s="6">
        <v>0.79732301512923287</v>
      </c>
      <c r="DS33">
        <v>-3.8290477773058662E-2</v>
      </c>
      <c r="DT33">
        <v>-0.347043724519074</v>
      </c>
      <c r="DU33" s="7">
        <v>0.17735533780222065</v>
      </c>
      <c r="ED33" s="6">
        <v>0.50514914801030697</v>
      </c>
      <c r="EE33">
        <v>-3.4870981387831977E-2</v>
      </c>
      <c r="EF33">
        <v>-0.27215699288061801</v>
      </c>
      <c r="EG33" s="7">
        <v>0.15231897580814616</v>
      </c>
    </row>
    <row r="34" spans="1:137" x14ac:dyDescent="0.35">
      <c r="A34" t="str">
        <f t="shared" si="9"/>
        <v>Expert</v>
      </c>
      <c r="B34" s="6">
        <f t="shared" si="10"/>
        <v>0.36597842708944234</v>
      </c>
      <c r="C34">
        <f t="shared" si="10"/>
        <v>-0.16252503821235828</v>
      </c>
      <c r="D34">
        <f t="shared" si="10"/>
        <v>-0.19730233536299194</v>
      </c>
      <c r="E34">
        <f t="shared" si="10"/>
        <v>-0.84984515758013812</v>
      </c>
      <c r="F34">
        <f t="shared" si="10"/>
        <v>-2.3641042336872239E-2</v>
      </c>
      <c r="G34">
        <f t="shared" si="10"/>
        <v>-6.6367777325561563E-3</v>
      </c>
      <c r="H34">
        <f t="shared" si="10"/>
        <v>0.16602767159547965</v>
      </c>
      <c r="I34">
        <f t="shared" si="10"/>
        <v>0.22257125821552873</v>
      </c>
      <c r="J34" s="7">
        <f t="shared" si="10"/>
        <v>2.782626522921142E-2</v>
      </c>
      <c r="K34" s="18">
        <f t="shared" si="11"/>
        <v>1.0000000000000027</v>
      </c>
      <c r="AC34" t="str">
        <v>Comm</v>
      </c>
      <c r="AD34" s="6">
        <v>-6.9630637793745204E-2</v>
      </c>
      <c r="AE34">
        <v>-9.4414557309862979E-2</v>
      </c>
      <c r="AF34">
        <v>0.17540123107151517</v>
      </c>
      <c r="AG34">
        <v>3.9678955290163825E-2</v>
      </c>
      <c r="AH34">
        <v>-2.51845554337774E-2</v>
      </c>
      <c r="AI34">
        <v>4.4939802338522031E-2</v>
      </c>
      <c r="AJ34">
        <v>-4.1138130243929427E-2</v>
      </c>
      <c r="AK34">
        <v>-0.10326192182068089</v>
      </c>
      <c r="AL34" s="7">
        <v>4.00004176174934E-2</v>
      </c>
      <c r="AN34" t="str">
        <v>Comm</v>
      </c>
      <c r="AO34" s="6">
        <v>0.14910298670389757</v>
      </c>
      <c r="AP34">
        <v>0.54133506905407824</v>
      </c>
      <c r="AQ34">
        <v>0.82459876892848549</v>
      </c>
      <c r="AR34">
        <v>0.11256487924620814</v>
      </c>
      <c r="AS34">
        <v>0.31160848837905575</v>
      </c>
      <c r="AT34">
        <v>6.1325246493482116E-2</v>
      </c>
      <c r="AU34">
        <v>0.78989565259030814</v>
      </c>
      <c r="AV34">
        <v>0.47162116009600019</v>
      </c>
      <c r="AW34" s="7">
        <v>-3.3073021381874658E-2</v>
      </c>
      <c r="AY34" t="str">
        <v>Comm</v>
      </c>
      <c r="AZ34" s="6">
        <v>-0.23848933827307406</v>
      </c>
      <c r="BA34">
        <v>-0.16786687650847923</v>
      </c>
      <c r="BB34">
        <v>-0.17359169336836081</v>
      </c>
      <c r="BC34">
        <v>-0.16951396968633212</v>
      </c>
      <c r="BD34">
        <v>0.38895982093300147</v>
      </c>
      <c r="BE34">
        <v>0.66228787576236259</v>
      </c>
      <c r="BF34">
        <v>-0.16711897527207209</v>
      </c>
      <c r="BG34">
        <v>9.9690190970958548E-2</v>
      </c>
      <c r="BH34" s="7">
        <v>-0.29572129102701278</v>
      </c>
      <c r="BU34" t="str">
        <v>Entertain</v>
      </c>
      <c r="BV34" s="6">
        <v>-0.24249279233791365</v>
      </c>
      <c r="BW34">
        <v>0.21105149414448476</v>
      </c>
      <c r="BX34">
        <v>-0.1678668765084792</v>
      </c>
      <c r="BY34" s="7">
        <v>0.25847872930572013</v>
      </c>
      <c r="CG34">
        <f t="shared" si="3"/>
        <v>16</v>
      </c>
      <c r="CH34" s="6">
        <v>1.9552714680536611</v>
      </c>
      <c r="CI34">
        <v>-1.5122822566886054</v>
      </c>
      <c r="CJ34">
        <v>-1.2354140365673103</v>
      </c>
      <c r="CK34" s="7">
        <v>-4.4052011280706029</v>
      </c>
      <c r="CM34" t="str">
        <v>Friendly</v>
      </c>
      <c r="CN34" s="8">
        <v>-0.11257034582421939</v>
      </c>
      <c r="CO34" s="9">
        <v>0.63042274341947202</v>
      </c>
      <c r="CP34" s="9">
        <v>-0.35926328658317075</v>
      </c>
      <c r="CQ34" s="10">
        <v>-7.722009958220355E-2</v>
      </c>
      <c r="CS34" s="23">
        <v>8</v>
      </c>
      <c r="CU34" s="23">
        <v>0.70000000000000018</v>
      </c>
      <c r="CY34">
        <f t="shared" si="4"/>
        <v>16</v>
      </c>
      <c r="CZ34" s="6">
        <v>2.1085725015761754</v>
      </c>
      <c r="DA34">
        <v>-1.5426433336916494</v>
      </c>
      <c r="DB34">
        <v>-1.2578756630414836</v>
      </c>
      <c r="DC34" s="7">
        <v>-4.511417575829789</v>
      </c>
      <c r="DE34" t="str">
        <v>Friendly</v>
      </c>
      <c r="DF34" s="8">
        <v>-0.11163616922299524</v>
      </c>
      <c r="DG34" s="9">
        <v>0.62642867600137198</v>
      </c>
      <c r="DH34" s="9">
        <v>-0.35581690079673323</v>
      </c>
      <c r="DI34" s="10">
        <v>-8.0664108076599184E-2</v>
      </c>
      <c r="DK34" s="23">
        <v>8</v>
      </c>
      <c r="DM34" s="23">
        <v>0.70000000000000018</v>
      </c>
      <c r="DQ34">
        <f t="shared" si="6"/>
        <v>9</v>
      </c>
      <c r="DR34" s="6">
        <v>1.8291768216612254</v>
      </c>
      <c r="DS34">
        <v>1.6895517579202193</v>
      </c>
      <c r="DT34">
        <v>1.6505898680472173</v>
      </c>
      <c r="DU34" s="7">
        <v>0.21865869814247546</v>
      </c>
      <c r="ED34" s="6">
        <v>1.1588867942970427</v>
      </c>
      <c r="EE34">
        <v>1.5386678707276025</v>
      </c>
      <c r="EF34">
        <v>1.2944178016457892</v>
      </c>
      <c r="EG34" s="7">
        <v>0.18779174827963613</v>
      </c>
    </row>
    <row r="35" spans="1:137" x14ac:dyDescent="0.35">
      <c r="A35" t="str">
        <f t="shared" si="9"/>
        <v>Motivate</v>
      </c>
      <c r="B35" s="6">
        <f t="shared" si="10"/>
        <v>0.57816295036903409</v>
      </c>
      <c r="C35">
        <f t="shared" si="10"/>
        <v>-4.4133810816554792E-2</v>
      </c>
      <c r="D35">
        <f t="shared" si="10"/>
        <v>0.45272186814134935</v>
      </c>
      <c r="E35">
        <f t="shared" si="10"/>
        <v>-0.15789519627101323</v>
      </c>
      <c r="F35">
        <f t="shared" si="10"/>
        <v>0.35569993993133853</v>
      </c>
      <c r="G35">
        <f t="shared" si="10"/>
        <v>-0.45058675970400741</v>
      </c>
      <c r="H35">
        <f t="shared" si="10"/>
        <v>-0.31838175164601934</v>
      </c>
      <c r="I35">
        <f t="shared" si="10"/>
        <v>-5.1838337313778723E-2</v>
      </c>
      <c r="J35" s="7">
        <f t="shared" si="10"/>
        <v>1.6935122679521974E-2</v>
      </c>
      <c r="K35" s="18">
        <f t="shared" si="11"/>
        <v>1.0000000000000027</v>
      </c>
      <c r="AC35" t="str">
        <v>Expert</v>
      </c>
      <c r="AD35" s="6">
        <v>-8.9217727310063777E-2</v>
      </c>
      <c r="AE35">
        <v>2.8664864088493634E-2</v>
      </c>
      <c r="AF35">
        <v>3.9678955290163825E-2</v>
      </c>
      <c r="AG35">
        <v>7.8480399457109828E-2</v>
      </c>
      <c r="AH35">
        <v>-6.9345336814389508E-2</v>
      </c>
      <c r="AI35">
        <v>2.9422634269853559E-2</v>
      </c>
      <c r="AJ35">
        <v>1.2409297280465942E-2</v>
      </c>
      <c r="AK35">
        <v>-7.6555607598787545E-2</v>
      </c>
      <c r="AL35" s="7">
        <v>-7.0734959597275993E-2</v>
      </c>
      <c r="AN35" t="str">
        <v>Expert</v>
      </c>
      <c r="AO35" s="6">
        <v>0.20974900542174815</v>
      </c>
      <c r="AP35">
        <v>1.9794623003075884E-2</v>
      </c>
      <c r="AQ35">
        <v>0.11256487924620814</v>
      </c>
      <c r="AR35">
        <v>0.92151960054289106</v>
      </c>
      <c r="AS35">
        <v>0.26363140256876927</v>
      </c>
      <c r="AT35">
        <v>1.668672294929515E-2</v>
      </c>
      <c r="AU35">
        <v>0.2349083478073184</v>
      </c>
      <c r="AV35">
        <v>0.334562973053386</v>
      </c>
      <c r="AW35" s="7">
        <v>0.25664111015441454</v>
      </c>
      <c r="AY35" t="str">
        <v>Expert</v>
      </c>
      <c r="AZ35" s="6">
        <v>-0.11240967130654705</v>
      </c>
      <c r="BA35">
        <v>0.25847872930572047</v>
      </c>
      <c r="BB35">
        <v>0.29857416845100659</v>
      </c>
      <c r="BC35">
        <v>-0.82956016250349351</v>
      </c>
      <c r="BD35">
        <v>-0.1541263882117859</v>
      </c>
      <c r="BE35">
        <v>-6.2217401230741758E-2</v>
      </c>
      <c r="BF35">
        <v>0.16246161754456084</v>
      </c>
      <c r="BG35">
        <v>-0.11481937178620553</v>
      </c>
      <c r="BH35" s="7">
        <v>-0.22839429258686009</v>
      </c>
      <c r="BU35" t="str">
        <v>Comm</v>
      </c>
      <c r="BV35" s="6">
        <v>-0.26179844621525861</v>
      </c>
      <c r="BW35">
        <v>-0.24234564707122813</v>
      </c>
      <c r="BX35">
        <v>-0.17359169336836264</v>
      </c>
      <c r="BY35" s="7">
        <v>0.29857416845100809</v>
      </c>
      <c r="CG35">
        <f t="shared" si="3"/>
        <v>17</v>
      </c>
      <c r="CH35" s="6">
        <v>0.46811422272009484</v>
      </c>
      <c r="CI35">
        <v>1.120151862147154</v>
      </c>
      <c r="CJ35">
        <v>1.386052950032348</v>
      </c>
      <c r="CK35" s="7">
        <v>1.1098316171223197</v>
      </c>
      <c r="CY35">
        <f t="shared" si="4"/>
        <v>17</v>
      </c>
      <c r="CZ35" s="6">
        <v>0.42391686097776132</v>
      </c>
      <c r="DA35">
        <v>1.0190058120354752</v>
      </c>
      <c r="DB35">
        <v>1.4606790489079637</v>
      </c>
      <c r="DC35" s="7">
        <v>0.99382217766444036</v>
      </c>
      <c r="DQ35">
        <f t="shared" si="6"/>
        <v>10</v>
      </c>
      <c r="DR35" s="6">
        <v>4.2575170433035131E-2</v>
      </c>
      <c r="DS35">
        <v>0.43649577710608678</v>
      </c>
      <c r="DT35">
        <v>0.82167839551728128</v>
      </c>
      <c r="DU35" s="7">
        <v>-1.0766260340649898</v>
      </c>
      <c r="ED35" s="6">
        <v>2.6973774320505985E-2</v>
      </c>
      <c r="EE35">
        <v>0.39751491766559233</v>
      </c>
      <c r="EF35">
        <v>0.64437275605213706</v>
      </c>
      <c r="EG35" s="7">
        <v>-0.92464414586743959</v>
      </c>
    </row>
    <row r="36" spans="1:137" x14ac:dyDescent="0.35">
      <c r="A36" t="str">
        <f t="shared" si="9"/>
        <v>Caring</v>
      </c>
      <c r="B36" s="6">
        <f t="shared" si="10"/>
        <v>0.29966683800483013</v>
      </c>
      <c r="C36">
        <f t="shared" si="10"/>
        <v>-3.0388016666013516E-2</v>
      </c>
      <c r="D36">
        <f t="shared" si="10"/>
        <v>0.77085649526291034</v>
      </c>
      <c r="E36">
        <f t="shared" si="10"/>
        <v>-6.3738785374645737E-2</v>
      </c>
      <c r="F36">
        <f t="shared" si="10"/>
        <v>-0.53119149001281507</v>
      </c>
      <c r="G36">
        <f t="shared" si="10"/>
        <v>2.3840879944755294E-2</v>
      </c>
      <c r="H36">
        <f t="shared" si="10"/>
        <v>0.16207974850634474</v>
      </c>
      <c r="I36">
        <f t="shared" si="10"/>
        <v>-4.2873008973898688E-2</v>
      </c>
      <c r="J36" s="7">
        <f t="shared" si="10"/>
        <v>-1.2379789994410686E-2</v>
      </c>
      <c r="K36" s="18">
        <f t="shared" si="11"/>
        <v>0.99999999999999578</v>
      </c>
      <c r="AC36" t="str">
        <v>Motivate</v>
      </c>
      <c r="AD36" s="6">
        <v>3.3074582714385847E-2</v>
      </c>
      <c r="AE36">
        <v>-1.6050625443814054E-2</v>
      </c>
      <c r="AF36">
        <v>-2.51845554337774E-2</v>
      </c>
      <c r="AG36">
        <v>-6.9345336814389508E-2</v>
      </c>
      <c r="AH36">
        <v>0.43389182666452819</v>
      </c>
      <c r="AI36">
        <v>-0.24927758792965021</v>
      </c>
      <c r="AJ36">
        <v>-2.4347749198436963E-2</v>
      </c>
      <c r="AK36">
        <v>-0.14390958601114495</v>
      </c>
      <c r="AL36" s="7">
        <v>1.4638194460039035E-2</v>
      </c>
      <c r="AN36" t="str">
        <v>Motivate</v>
      </c>
      <c r="AO36" s="6">
        <v>-0.18028177339801005</v>
      </c>
      <c r="AP36">
        <v>0.26017220570692351</v>
      </c>
      <c r="AQ36">
        <v>0.31160848837905575</v>
      </c>
      <c r="AR36">
        <v>0.26363140256876927</v>
      </c>
      <c r="AS36">
        <v>0.5661081733354727</v>
      </c>
      <c r="AT36">
        <v>0.53364504279838387</v>
      </c>
      <c r="AU36">
        <v>0.36869033048960553</v>
      </c>
      <c r="AV36">
        <v>0.47037532043694857</v>
      </c>
      <c r="AW36" s="7">
        <v>2.2703462553765506E-2</v>
      </c>
      <c r="AY36" t="str">
        <v>Motivate</v>
      </c>
      <c r="AZ36" s="6">
        <v>-0.49667685629153691</v>
      </c>
      <c r="BA36">
        <v>-0.40444094379388934</v>
      </c>
      <c r="BB36">
        <v>-3.5833780159177687E-2</v>
      </c>
      <c r="BC36">
        <v>-3.3523471161762963E-2</v>
      </c>
      <c r="BD36">
        <v>0.50438963344399879</v>
      </c>
      <c r="BE36">
        <v>-0.75324016357116597</v>
      </c>
      <c r="BF36">
        <v>0.10607949905015487</v>
      </c>
      <c r="BG36">
        <v>0.25600542074031102</v>
      </c>
      <c r="BH36" s="7">
        <v>-0.32677281339528363</v>
      </c>
      <c r="BU36" t="str">
        <v>Expert</v>
      </c>
      <c r="BV36" s="6">
        <v>-0.12705656781677002</v>
      </c>
      <c r="BW36">
        <v>-0.11297017500099656</v>
      </c>
      <c r="BX36">
        <v>-0.16951396968633148</v>
      </c>
      <c r="BY36" s="7">
        <v>-0.82956016250349252</v>
      </c>
      <c r="CA36" t="e" cm="1">
        <f t="array" ref="CA36">[2]!FAScore(S:S)</f>
        <v>#VALUE!</v>
      </c>
      <c r="CG36">
        <f t="shared" si="3"/>
        <v>18</v>
      </c>
      <c r="CH36" s="6">
        <v>2.9622433141423932E-2</v>
      </c>
      <c r="CI36">
        <v>-0.23990539124365429</v>
      </c>
      <c r="CJ36">
        <v>1.786730276813203</v>
      </c>
      <c r="CK36" s="7">
        <v>0.96724265351770433</v>
      </c>
      <c r="CY36">
        <f t="shared" si="4"/>
        <v>18</v>
      </c>
      <c r="CZ36" s="6">
        <v>1.6136619621588445E-2</v>
      </c>
      <c r="DA36">
        <v>-7.8656650699728992E-2</v>
      </c>
      <c r="DB36">
        <v>1.7026155677076231</v>
      </c>
      <c r="DC36" s="7">
        <v>1.1398482846629703</v>
      </c>
      <c r="DQ36">
        <f t="shared" si="6"/>
        <v>11</v>
      </c>
      <c r="DR36" s="6">
        <v>-2.3675027688435346</v>
      </c>
      <c r="DS36">
        <v>0.22402191110475417</v>
      </c>
      <c r="DT36">
        <v>0.58624413283893539</v>
      </c>
      <c r="DU36" s="7">
        <v>0.19291643920897553</v>
      </c>
      <c r="ED36" s="6">
        <v>-1.4999466764414315</v>
      </c>
      <c r="EE36">
        <v>0.20401583753799207</v>
      </c>
      <c r="EF36">
        <v>0.45974160895273902</v>
      </c>
      <c r="EG36" s="7">
        <v>0.16568339470918206</v>
      </c>
    </row>
    <row r="37" spans="1:137" x14ac:dyDescent="0.35">
      <c r="A37" t="str">
        <f t="shared" si="9"/>
        <v>Charisma</v>
      </c>
      <c r="B37" s="6">
        <f t="shared" si="10"/>
        <v>0.81718661596991127</v>
      </c>
      <c r="C37">
        <f t="shared" si="10"/>
        <v>-0.23935266908492522</v>
      </c>
      <c r="D37">
        <f t="shared" si="10"/>
        <v>-0.19451473035327382</v>
      </c>
      <c r="E37">
        <f t="shared" si="10"/>
        <v>0.1664342445594475</v>
      </c>
      <c r="F37">
        <f t="shared" si="10"/>
        <v>7.4808181885990171E-2</v>
      </c>
      <c r="G37">
        <f t="shared" si="10"/>
        <v>-7.9791667642362757E-2</v>
      </c>
      <c r="H37">
        <f t="shared" si="10"/>
        <v>0.27105482640166201</v>
      </c>
      <c r="I37">
        <f t="shared" si="10"/>
        <v>-9.8620172565818606E-2</v>
      </c>
      <c r="J37" s="7">
        <f t="shared" si="10"/>
        <v>-0.33796503478954254</v>
      </c>
      <c r="K37" s="18">
        <f t="shared" si="11"/>
        <v>0.99999999999999412</v>
      </c>
      <c r="AC37" t="str">
        <v>Caring</v>
      </c>
      <c r="AD37" s="6">
        <v>0.13336298451674172</v>
      </c>
      <c r="AE37">
        <v>8.4073203289881021E-2</v>
      </c>
      <c r="AF37">
        <v>4.4939802338522031E-2</v>
      </c>
      <c r="AG37">
        <v>2.9422634269853559E-2</v>
      </c>
      <c r="AH37">
        <v>-0.24927758792965021</v>
      </c>
      <c r="AI37">
        <v>0.31099398559324221</v>
      </c>
      <c r="AJ37">
        <v>1.070480462415925E-2</v>
      </c>
      <c r="AK37">
        <v>-0.10899855909496503</v>
      </c>
      <c r="AL37" s="7">
        <v>0.12730242372737077</v>
      </c>
      <c r="AN37" t="str">
        <v>Caring</v>
      </c>
      <c r="AO37" s="6">
        <v>-0.23860822478715482</v>
      </c>
      <c r="AP37">
        <v>3.2594170593384965E-2</v>
      </c>
      <c r="AQ37">
        <v>6.1325246493482116E-2</v>
      </c>
      <c r="AR37">
        <v>1.668672294929515E-2</v>
      </c>
      <c r="AS37">
        <v>0.53364504279838387</v>
      </c>
      <c r="AT37">
        <v>0.68900601440675957</v>
      </c>
      <c r="AU37">
        <v>9.1605922254677674E-2</v>
      </c>
      <c r="AV37">
        <v>0.30415316533270609</v>
      </c>
      <c r="AW37" s="7">
        <v>-0.18259705226002113</v>
      </c>
      <c r="AY37" t="str">
        <v>Caring</v>
      </c>
      <c r="AZ37" s="6">
        <v>-0.11922383180458317</v>
      </c>
      <c r="BA37">
        <v>5.0953467933210719E-5</v>
      </c>
      <c r="BB37">
        <v>-0.16468165373006588</v>
      </c>
      <c r="BC37">
        <v>-1.024789659520459E-2</v>
      </c>
      <c r="BD37">
        <v>-0.69575428117230464</v>
      </c>
      <c r="BE37">
        <v>3.6812875503431951E-2</v>
      </c>
      <c r="BF37">
        <v>-0.12320689227646163</v>
      </c>
      <c r="BG37">
        <v>0.97269553956306365</v>
      </c>
      <c r="BH37" s="7">
        <v>-0.23647853508832958</v>
      </c>
      <c r="BU37" t="str">
        <v>Motivate</v>
      </c>
      <c r="BV37" s="6">
        <v>-0.20072057442542676</v>
      </c>
      <c r="BW37">
        <v>-3.0677146033907192E-2</v>
      </c>
      <c r="BX37">
        <v>0.38895982093300119</v>
      </c>
      <c r="BY37" s="7">
        <v>-0.15412638821178626</v>
      </c>
      <c r="CG37">
        <f t="shared" si="3"/>
        <v>19</v>
      </c>
      <c r="CH37" s="6">
        <v>0.57777866757466556</v>
      </c>
      <c r="CI37">
        <v>2.0656018150535616</v>
      </c>
      <c r="CJ37">
        <v>-2.011063498074841</v>
      </c>
      <c r="CK37" s="7">
        <v>0.30542989977343793</v>
      </c>
      <c r="CY37">
        <f t="shared" si="4"/>
        <v>19</v>
      </c>
      <c r="CZ37" s="6">
        <v>0.50792620242777942</v>
      </c>
      <c r="DA37">
        <v>2.0339696139757311</v>
      </c>
      <c r="DB37">
        <v>-1.9193992275030969</v>
      </c>
      <c r="DC37" s="7">
        <v>0.2820862800398834</v>
      </c>
      <c r="DQ37">
        <f t="shared" si="6"/>
        <v>12</v>
      </c>
      <c r="DR37" s="6">
        <v>-1.1798041798517793</v>
      </c>
      <c r="DS37">
        <v>2.4530324142517594</v>
      </c>
      <c r="DT37">
        <v>1.6494220370348667</v>
      </c>
      <c r="DU37" s="7">
        <v>-2.1864234117361012</v>
      </c>
      <c r="ED37" s="6">
        <v>-0.74747256126116868</v>
      </c>
      <c r="EE37">
        <v>2.233966579578897</v>
      </c>
      <c r="EF37">
        <v>1.2935019707171231</v>
      </c>
      <c r="EG37" s="7">
        <v>-1.8777770034188717</v>
      </c>
    </row>
    <row r="38" spans="1:137" x14ac:dyDescent="0.35">
      <c r="A38" t="str">
        <f t="shared" si="9"/>
        <v>Passion</v>
      </c>
      <c r="B38" s="6">
        <f>B26*SQRT(B$18)</f>
        <v>0.687892728351156</v>
      </c>
      <c r="C38">
        <f t="shared" si="10"/>
        <v>-3.5303982803742376E-2</v>
      </c>
      <c r="D38">
        <f t="shared" si="10"/>
        <v>0.11603236905930761</v>
      </c>
      <c r="E38">
        <f t="shared" si="10"/>
        <v>-0.11762701672464819</v>
      </c>
      <c r="F38">
        <f t="shared" si="10"/>
        <v>0.18053724093743886</v>
      </c>
      <c r="G38">
        <f t="shared" si="10"/>
        <v>0.6299404016771265</v>
      </c>
      <c r="H38">
        <f t="shared" si="10"/>
        <v>-0.21135589608490499</v>
      </c>
      <c r="I38">
        <f t="shared" si="10"/>
        <v>-0.15226068819142072</v>
      </c>
      <c r="J38" s="7">
        <f t="shared" si="10"/>
        <v>3.1374517333664122E-2</v>
      </c>
      <c r="K38" s="18">
        <f t="shared" si="11"/>
        <v>1.0000000000000013</v>
      </c>
      <c r="AC38" t="str">
        <v>Charisma</v>
      </c>
      <c r="AD38" s="6">
        <v>-8.9519905203619188E-2</v>
      </c>
      <c r="AE38">
        <v>-0.12950825085881096</v>
      </c>
      <c r="AF38">
        <v>-4.1138130243929427E-2</v>
      </c>
      <c r="AG38">
        <v>1.2409297280465942E-2</v>
      </c>
      <c r="AH38">
        <v>-2.4347749198436963E-2</v>
      </c>
      <c r="AI38">
        <v>1.070480462415925E-2</v>
      </c>
      <c r="AJ38">
        <v>0.20937999639508686</v>
      </c>
      <c r="AK38">
        <v>-8.9634882627883938E-2</v>
      </c>
      <c r="AL38" s="7">
        <v>6.1532738800086639E-3</v>
      </c>
      <c r="AN38" t="str">
        <v>Charisma</v>
      </c>
      <c r="AO38" s="6">
        <v>6.7628998987623631E-2</v>
      </c>
      <c r="AP38">
        <v>0.58019502551471946</v>
      </c>
      <c r="AQ38">
        <v>0.78989565259030814</v>
      </c>
      <c r="AR38">
        <v>0.2349083478073184</v>
      </c>
      <c r="AS38">
        <v>0.36869033048960553</v>
      </c>
      <c r="AT38">
        <v>9.1605922254677674E-2</v>
      </c>
      <c r="AU38">
        <v>0.79062000360491402</v>
      </c>
      <c r="AV38">
        <v>0.5284396646968238</v>
      </c>
      <c r="AW38" s="7">
        <v>9.6978816485839753E-2</v>
      </c>
      <c r="AY38" t="str">
        <v>Charisma</v>
      </c>
      <c r="AZ38" s="6">
        <v>-0.64116702971697259</v>
      </c>
      <c r="BA38">
        <v>-0.58199271402368602</v>
      </c>
      <c r="BB38">
        <v>0.40123501211695728</v>
      </c>
      <c r="BC38">
        <v>0.29521633117356327</v>
      </c>
      <c r="BD38">
        <v>-0.56611944099630118</v>
      </c>
      <c r="BE38">
        <v>0.28819646900884238</v>
      </c>
      <c r="BF38">
        <v>0.48196671451341611</v>
      </c>
      <c r="BG38">
        <v>-0.37581513740740402</v>
      </c>
      <c r="BH38" s="7">
        <v>-5.5542544982471957E-2</v>
      </c>
      <c r="BU38" t="str">
        <v>Caring</v>
      </c>
      <c r="BV38" s="6">
        <v>-0.10403520291673496</v>
      </c>
      <c r="BW38">
        <v>-2.1122527325339754E-2</v>
      </c>
      <c r="BX38">
        <v>0.66228787576236248</v>
      </c>
      <c r="BY38" s="7">
        <v>-6.2217401230742757E-2</v>
      </c>
      <c r="CG38">
        <f t="shared" si="3"/>
        <v>20</v>
      </c>
      <c r="CH38" s="6">
        <v>-2.4524044202433797</v>
      </c>
      <c r="CI38">
        <v>-1.1655482819264686</v>
      </c>
      <c r="CJ38">
        <v>2.1107399055169682</v>
      </c>
      <c r="CK38" s="7">
        <v>0.29705662924320758</v>
      </c>
      <c r="CY38">
        <f t="shared" si="4"/>
        <v>20</v>
      </c>
      <c r="CZ38" s="6">
        <v>-2.865694605636194</v>
      </c>
      <c r="DA38">
        <v>-1.1464401868212524</v>
      </c>
      <c r="DB38">
        <v>2.0187097723145224</v>
      </c>
      <c r="DC38" s="7">
        <v>0.26633727872631169</v>
      </c>
      <c r="DQ38">
        <f t="shared" si="6"/>
        <v>13</v>
      </c>
      <c r="DR38" s="6">
        <v>2.6340503760138714</v>
      </c>
      <c r="DS38">
        <v>-0.7143454730939377</v>
      </c>
      <c r="DT38">
        <v>-0.75839446907377162</v>
      </c>
      <c r="DU38" s="7">
        <v>-0.33390471010389489</v>
      </c>
      <c r="ED38" s="6">
        <v>1.6688196352189451</v>
      </c>
      <c r="EE38">
        <v>-0.6505514985834796</v>
      </c>
      <c r="EF38">
        <v>-0.59474453372248304</v>
      </c>
      <c r="EG38" s="7">
        <v>-0.28676905973508515</v>
      </c>
    </row>
    <row r="39" spans="1:137" x14ac:dyDescent="0.35">
      <c r="A39" t="str">
        <f t="shared" si="9"/>
        <v>Friendly</v>
      </c>
      <c r="B39" s="8">
        <f t="shared" ref="B39:J39" si="12">B27*SQRT(B$18)</f>
        <v>0.30145846294129242</v>
      </c>
      <c r="C39" s="9">
        <f t="shared" si="12"/>
        <v>0.74107631451599554</v>
      </c>
      <c r="D39" s="9">
        <f t="shared" si="12"/>
        <v>-0.34419877868563109</v>
      </c>
      <c r="E39" s="9">
        <f t="shared" si="12"/>
        <v>-0.23397915226319332</v>
      </c>
      <c r="F39" s="9">
        <f t="shared" si="12"/>
        <v>-0.23044301942181364</v>
      </c>
      <c r="G39" s="9">
        <f t="shared" si="12"/>
        <v>-0.15314903515284667</v>
      </c>
      <c r="H39" s="9">
        <f t="shared" si="12"/>
        <v>-3.1236752320810662E-2</v>
      </c>
      <c r="I39" s="9">
        <f t="shared" si="12"/>
        <v>-0.32826151662682279</v>
      </c>
      <c r="J39" s="10">
        <f t="shared" si="12"/>
        <v>3.7678615683154289E-2</v>
      </c>
      <c r="K39" s="23">
        <f t="shared" si="11"/>
        <v>1.0000000000000027</v>
      </c>
      <c r="AC39" t="str">
        <v>Passion</v>
      </c>
      <c r="AD39" s="6">
        <v>-1.1326673453391056E-2</v>
      </c>
      <c r="AE39">
        <v>-3.6685280033431855E-2</v>
      </c>
      <c r="AF39">
        <v>-0.10326192182068089</v>
      </c>
      <c r="AG39">
        <v>-7.6555607598787545E-2</v>
      </c>
      <c r="AH39">
        <v>-0.14390958601114495</v>
      </c>
      <c r="AI39">
        <v>-0.10899855909496503</v>
      </c>
      <c r="AJ39">
        <v>-8.9634882627883938E-2</v>
      </c>
      <c r="AK39">
        <v>0.49825759734673913</v>
      </c>
      <c r="AL39" s="7">
        <v>-8.0312767053587281E-2</v>
      </c>
      <c r="AN39" t="str">
        <v>Passion</v>
      </c>
      <c r="AO39" s="6">
        <v>-0.11846760601056491</v>
      </c>
      <c r="AP39">
        <v>0.41594497240843537</v>
      </c>
      <c r="AQ39">
        <v>0.47162116009600019</v>
      </c>
      <c r="AR39">
        <v>0.334562973053386</v>
      </c>
      <c r="AS39">
        <v>0.47037532043694857</v>
      </c>
      <c r="AT39">
        <v>0.30415316533270609</v>
      </c>
      <c r="AU39">
        <v>0.5284396646968238</v>
      </c>
      <c r="AV39">
        <v>0.50174240265326053</v>
      </c>
      <c r="AW39" s="7">
        <v>0.16879220903156544</v>
      </c>
      <c r="AY39" t="str">
        <v>Passion</v>
      </c>
      <c r="AZ39" s="6">
        <v>-0.48374873867570706</v>
      </c>
      <c r="BA39">
        <v>1.0084300724751536</v>
      </c>
      <c r="BB39">
        <v>-0.1088449853782601</v>
      </c>
      <c r="BC39">
        <v>0.64466992116721888</v>
      </c>
      <c r="BD39">
        <v>-0.15014794406720852</v>
      </c>
      <c r="BE39">
        <v>-0.12418018183030774</v>
      </c>
      <c r="BF39">
        <v>-0.28564990548751829</v>
      </c>
      <c r="BG39">
        <v>-0.44101779645859618</v>
      </c>
      <c r="BH39" s="7">
        <v>-0.95079808481435302</v>
      </c>
      <c r="BU39" t="str">
        <v>Charisma</v>
      </c>
      <c r="BV39" s="6">
        <v>-0.28370231414094543</v>
      </c>
      <c r="BW39">
        <v>-0.16637259840634291</v>
      </c>
      <c r="BX39">
        <v>-0.16711897527207348</v>
      </c>
      <c r="BY39" s="7">
        <v>0.16246161754456212</v>
      </c>
      <c r="CG39">
        <f t="shared" si="3"/>
        <v>21</v>
      </c>
      <c r="CH39" s="6">
        <v>0.39291589049745912</v>
      </c>
      <c r="CI39">
        <v>0.1348657357149122</v>
      </c>
      <c r="CJ39">
        <v>-2.6838874781877826</v>
      </c>
      <c r="CK39" s="7">
        <v>-1.7144048319967411</v>
      </c>
      <c r="CY39">
        <f t="shared" si="4"/>
        <v>21</v>
      </c>
      <c r="CZ39" s="6">
        <v>0.80130515757291343</v>
      </c>
      <c r="DA39">
        <v>8.5667616344311359E-2</v>
      </c>
      <c r="DB39">
        <v>-2.6655565227380835</v>
      </c>
      <c r="DC39" s="7">
        <v>-1.6356593706907958</v>
      </c>
      <c r="DQ39">
        <f t="shared" si="6"/>
        <v>14</v>
      </c>
      <c r="DR39" s="6">
        <v>1.5834072296138344</v>
      </c>
      <c r="DS39">
        <v>0.46215687698373642</v>
      </c>
      <c r="DT39">
        <v>1.2194034117865518</v>
      </c>
      <c r="DU39" s="7">
        <v>-1.5196329829551394</v>
      </c>
      <c r="ED39" s="6">
        <v>1.0031778812544943</v>
      </c>
      <c r="EE39">
        <v>0.4208843762951846</v>
      </c>
      <c r="EF39">
        <v>0.95627479252100367</v>
      </c>
      <c r="EG39" s="7">
        <v>-1.3051140294752757</v>
      </c>
    </row>
    <row r="40" spans="1:137" x14ac:dyDescent="0.35">
      <c r="AC40" t="str">
        <v>Friendly</v>
      </c>
      <c r="AD40" s="8">
        <v>0.15731341580657493</v>
      </c>
      <c r="AE40" s="9">
        <v>-4.0001755316560805E-2</v>
      </c>
      <c r="AF40" s="9">
        <v>4.00004176174934E-2</v>
      </c>
      <c r="AG40" s="9">
        <v>-7.0734959597275993E-2</v>
      </c>
      <c r="AH40" s="9">
        <v>1.4638194460039035E-2</v>
      </c>
      <c r="AI40" s="9">
        <v>0.12730242372737077</v>
      </c>
      <c r="AJ40" s="9">
        <v>6.1532738800086639E-3</v>
      </c>
      <c r="AK40" s="9">
        <v>-8.0312767053587281E-2</v>
      </c>
      <c r="AL40" s="10">
        <v>0.18670964824198077</v>
      </c>
      <c r="AN40" t="str">
        <v>Friendly</v>
      </c>
      <c r="AO40" s="8">
        <v>-0.50132378270886901</v>
      </c>
      <c r="AP40" s="9">
        <v>0.44087124885990753</v>
      </c>
      <c r="AQ40" s="9">
        <v>-3.3073021381874658E-2</v>
      </c>
      <c r="AR40" s="9">
        <v>0.25664111015441454</v>
      </c>
      <c r="AS40" s="9">
        <v>2.2703462553765506E-2</v>
      </c>
      <c r="AT40" s="9">
        <v>-0.18259705226002113</v>
      </c>
      <c r="AU40" s="9">
        <v>9.6978816485839753E-2</v>
      </c>
      <c r="AV40" s="9">
        <v>0.16879220903156544</v>
      </c>
      <c r="AW40" s="10">
        <v>0.81329035175802011</v>
      </c>
      <c r="AY40" t="str">
        <v>Friendly</v>
      </c>
      <c r="AZ40" s="8">
        <v>-0.15033095943178654</v>
      </c>
      <c r="BA40" s="9">
        <v>-0.18979661912816928</v>
      </c>
      <c r="BB40" s="9">
        <v>1.4361069432252824</v>
      </c>
      <c r="BC40" s="9">
        <v>0.11991360031117851</v>
      </c>
      <c r="BD40" s="9">
        <v>7.2979665631920043E-2</v>
      </c>
      <c r="BE40" s="9">
        <v>-5.3349063451306716E-2</v>
      </c>
      <c r="BF40" s="9">
        <v>-1.4564155040958489</v>
      </c>
      <c r="BG40" s="9">
        <v>0.13520432226584367</v>
      </c>
      <c r="BH40" s="10">
        <v>0.16237099819508577</v>
      </c>
      <c r="BU40" t="str">
        <v>Passion</v>
      </c>
      <c r="BV40" s="6">
        <v>-0.23881541266106246</v>
      </c>
      <c r="BW40">
        <v>-2.4539585773606792E-2</v>
      </c>
      <c r="BX40">
        <v>9.9690190970958215E-2</v>
      </c>
      <c r="BY40" s="7">
        <v>-0.11481937178620535</v>
      </c>
      <c r="CG40">
        <f t="shared" si="3"/>
        <v>22</v>
      </c>
      <c r="CH40" s="6">
        <v>0.79929084751326451</v>
      </c>
      <c r="CI40">
        <v>-0.96393075291355235</v>
      </c>
      <c r="CJ40">
        <v>-2.0323564304389334</v>
      </c>
      <c r="CK40" s="7">
        <v>0.9564817248658346</v>
      </c>
      <c r="CY40">
        <f t="shared" si="4"/>
        <v>22</v>
      </c>
      <c r="CZ40" s="6">
        <v>0.68182011478934668</v>
      </c>
      <c r="DA40">
        <v>-1.0281420348695902</v>
      </c>
      <c r="DB40">
        <v>-2.177819420895537</v>
      </c>
      <c r="DC40" s="7">
        <v>0.92773602508007902</v>
      </c>
      <c r="DQ40">
        <f t="shared" si="6"/>
        <v>15</v>
      </c>
      <c r="DR40" s="6">
        <v>-1.7417960057345818</v>
      </c>
      <c r="DS40">
        <v>-0.64064942108917278</v>
      </c>
      <c r="DT40">
        <v>-2.8401337078141422</v>
      </c>
      <c r="DU40" s="7">
        <v>1.1119123173115428</v>
      </c>
      <c r="ED40" s="6">
        <v>-1.1035261137695465</v>
      </c>
      <c r="EE40">
        <v>-0.58343680565522849</v>
      </c>
      <c r="EF40">
        <v>-2.2272762614242101</v>
      </c>
      <c r="EG40" s="7">
        <v>0.95494924178840268</v>
      </c>
    </row>
    <row r="41" spans="1:137" x14ac:dyDescent="0.35">
      <c r="A41" t="s">
        <v>85</v>
      </c>
      <c r="H41" t="s">
        <v>86</v>
      </c>
      <c r="BU41" t="str">
        <v>Friendly</v>
      </c>
      <c r="BV41" s="8">
        <v>-0.10465720054936178</v>
      </c>
      <c r="BW41" s="9">
        <v>0.51511768193266017</v>
      </c>
      <c r="BX41" s="9">
        <v>-0.2957212910270105</v>
      </c>
      <c r="BY41" s="10">
        <v>-0.22839429258686156</v>
      </c>
      <c r="CG41">
        <f t="shared" si="3"/>
        <v>23</v>
      </c>
      <c r="CH41" s="6">
        <v>-1.0869986665193605</v>
      </c>
      <c r="CI41">
        <v>-0.61981933999385119</v>
      </c>
      <c r="CJ41">
        <v>0.28570462903981297</v>
      </c>
      <c r="CK41" s="7">
        <v>0.9457634741843558</v>
      </c>
      <c r="CY41">
        <f t="shared" si="4"/>
        <v>23</v>
      </c>
      <c r="CZ41" s="6">
        <v>-1.1380881223831691</v>
      </c>
      <c r="DA41">
        <v>-0.54311155598143679</v>
      </c>
      <c r="DB41">
        <v>0.35692294349608306</v>
      </c>
      <c r="DC41" s="7">
        <v>0.91236885597565054</v>
      </c>
      <c r="DQ41">
        <f t="shared" si="6"/>
        <v>16</v>
      </c>
      <c r="DR41" s="6">
        <v>2.1180151112545702</v>
      </c>
      <c r="DS41">
        <v>-1.4905034702214648</v>
      </c>
      <c r="DT41">
        <v>-1.3017848669464449</v>
      </c>
      <c r="DU41" s="7">
        <v>-4.4398793579161593</v>
      </c>
      <c r="ED41" s="6">
        <v>1.3418821589513332</v>
      </c>
      <c r="EE41">
        <v>-1.3573954098102614</v>
      </c>
      <c r="EF41">
        <v>-1.0208795887509776</v>
      </c>
      <c r="EG41" s="7">
        <v>-3.8131238951695727</v>
      </c>
    </row>
    <row r="42" spans="1:137" x14ac:dyDescent="0.35">
      <c r="AC42" t="s">
        <v>87</v>
      </c>
      <c r="AY42" t="s">
        <v>76</v>
      </c>
      <c r="AZ42" s="3">
        <f t="array" ref="AZ42:BH42">PCA!B4:J4</f>
        <v>2</v>
      </c>
      <c r="BA42" s="4">
        <v>8</v>
      </c>
      <c r="BB42" s="4">
        <v>1</v>
      </c>
      <c r="BC42" s="4">
        <v>4</v>
      </c>
      <c r="BD42" s="4">
        <v>7</v>
      </c>
      <c r="BE42" s="4">
        <v>5</v>
      </c>
      <c r="BF42" s="4">
        <v>4</v>
      </c>
      <c r="BG42" s="4">
        <v>4</v>
      </c>
      <c r="BH42" s="5">
        <v>8</v>
      </c>
      <c r="CG42">
        <f t="shared" si="3"/>
        <v>24</v>
      </c>
      <c r="CH42" s="6">
        <v>-0.16681480341235944</v>
      </c>
      <c r="CI42">
        <v>-8.8915893677247615E-2</v>
      </c>
      <c r="CJ42">
        <v>-1.6512978252253772</v>
      </c>
      <c r="CK42" s="7">
        <v>-0.27586331620324989</v>
      </c>
      <c r="CY42">
        <f t="shared" si="4"/>
        <v>24</v>
      </c>
      <c r="CZ42" s="6">
        <v>-0.27757010730920711</v>
      </c>
      <c r="DA42">
        <v>-3.1397251684298577E-2</v>
      </c>
      <c r="DB42">
        <v>-1.5934728603326032</v>
      </c>
      <c r="DC42" s="7">
        <v>-0.28426875537903157</v>
      </c>
      <c r="DQ42">
        <f t="shared" si="6"/>
        <v>17</v>
      </c>
      <c r="DR42" s="6">
        <v>0.41016988766026186</v>
      </c>
      <c r="DS42">
        <v>0.99977934422509862</v>
      </c>
      <c r="DT42">
        <v>1.4710679708697085</v>
      </c>
      <c r="DU42" s="7">
        <v>0.96750763661494954</v>
      </c>
      <c r="ED42" s="6">
        <v>0.25986578257430759</v>
      </c>
      <c r="EE42">
        <v>0.91049495676291159</v>
      </c>
      <c r="EF42">
        <v>1.1536339861200631</v>
      </c>
      <c r="EG42" s="7">
        <v>0.83092944436828764</v>
      </c>
    </row>
    <row r="43" spans="1:137" x14ac:dyDescent="0.35">
      <c r="B43">
        <v>1</v>
      </c>
      <c r="C43">
        <f>B43+1</f>
        <v>2</v>
      </c>
      <c r="D43">
        <f>C43+1</f>
        <v>3</v>
      </c>
      <c r="E43">
        <f>D43+1</f>
        <v>4</v>
      </c>
      <c r="F43" s="2" t="s">
        <v>5</v>
      </c>
      <c r="I43">
        <v>1</v>
      </c>
      <c r="J43">
        <f>I43+1</f>
        <v>2</v>
      </c>
      <c r="K43">
        <f>J43+1</f>
        <v>3</v>
      </c>
      <c r="L43">
        <f>K43+1</f>
        <v>4</v>
      </c>
      <c r="M43" s="2" t="s">
        <v>5</v>
      </c>
      <c r="P43" s="27" t="s">
        <v>5</v>
      </c>
      <c r="Q43" s="27" t="s">
        <v>88</v>
      </c>
      <c r="AY43" t="s">
        <v>77</v>
      </c>
      <c r="AZ43" s="6">
        <f t="array" ref="AZ43:BH43">PCA!B126:J126</f>
        <v>3.7083333333333335</v>
      </c>
      <c r="BA43">
        <v>8.1666666666666661</v>
      </c>
      <c r="BB43">
        <v>3.45</v>
      </c>
      <c r="BC43">
        <v>3.3833333333333333</v>
      </c>
      <c r="BD43">
        <v>6.708333333333333</v>
      </c>
      <c r="BE43">
        <v>6.0083333333333337</v>
      </c>
      <c r="BF43">
        <v>4.8416666666666668</v>
      </c>
      <c r="BG43">
        <v>4.7249999999999996</v>
      </c>
      <c r="BH43" s="7">
        <v>7.3</v>
      </c>
      <c r="BU43" t="s">
        <v>89</v>
      </c>
      <c r="CG43">
        <f t="shared" si="3"/>
        <v>25</v>
      </c>
      <c r="CH43" s="6">
        <v>0.14005056201894556</v>
      </c>
      <c r="CI43">
        <v>1.5175821388227031</v>
      </c>
      <c r="CJ43">
        <v>1.417669319077062</v>
      </c>
      <c r="CK43" s="7">
        <v>-1.9680347326567691</v>
      </c>
      <c r="CY43">
        <f t="shared" si="4"/>
        <v>25</v>
      </c>
      <c r="CZ43" s="6">
        <v>-3.8144913957173843E-2</v>
      </c>
      <c r="DA43">
        <v>1.3488035336008259</v>
      </c>
      <c r="DB43">
        <v>1.598583782454841</v>
      </c>
      <c r="DC43" s="7">
        <v>-2.3423651685458005</v>
      </c>
      <c r="DQ43">
        <f t="shared" si="6"/>
        <v>18</v>
      </c>
      <c r="DR43" s="6">
        <v>7.0980707740890964E-3</v>
      </c>
      <c r="DS43">
        <v>-8.9095689037483508E-2</v>
      </c>
      <c r="DT43">
        <v>1.7074950263570783</v>
      </c>
      <c r="DU43" s="7">
        <v>1.1232279907458083</v>
      </c>
      <c r="ED43" s="6">
        <v>4.497028601973571E-3</v>
      </c>
      <c r="EE43">
        <v>-8.113907934437288E-2</v>
      </c>
      <c r="EF43">
        <v>1.3390436965138468</v>
      </c>
      <c r="EG43" s="7">
        <v>0.96466753845455</v>
      </c>
    </row>
    <row r="44" spans="1:137" x14ac:dyDescent="0.35">
      <c r="A44" t="str">
        <f>A31</f>
        <v>Expect</v>
      </c>
      <c r="B44" s="3">
        <f t="array" ref="B44:B52">-B31:B39</f>
        <v>0.1844378805524543</v>
      </c>
      <c r="C44" s="4">
        <f t="array" ref="C44:C52">C31:C39</f>
        <v>-0.76673944089161195</v>
      </c>
      <c r="D44" s="4">
        <f t="array" ref="D44:D52">D31:D39</f>
        <v>-0.27758481196282242</v>
      </c>
      <c r="E44" s="5">
        <f t="array" ref="E44:E52">E31:E39</f>
        <v>-0.11515839253508237</v>
      </c>
      <c r="F44" s="24">
        <f>SUMSQ(B44:E44)</f>
        <v>0.71222148520516271</v>
      </c>
      <c r="H44" t="str">
        <f t="array" ref="H44:H52">A44:A52</f>
        <v>Expect</v>
      </c>
      <c r="I44" s="3">
        <f t="array" ref="I44:L52">[2]!VARIMAX(B44:E52)</f>
        <v>-7.7036071538168605E-2</v>
      </c>
      <c r="J44" s="4">
        <v>-0.75060528567254547</v>
      </c>
      <c r="K44" s="4">
        <v>-0.28952378537024492</v>
      </c>
      <c r="L44" s="5">
        <v>-0.24301154645911374</v>
      </c>
      <c r="M44" s="24">
        <f t="shared" ref="M44:M52" si="13">SUMSQ(I44:L44)</f>
        <v>0.71222148520516304</v>
      </c>
      <c r="O44" t="str">
        <f t="array" ref="O44:O52">H44:H52</f>
        <v>Expect</v>
      </c>
      <c r="P44" s="3">
        <f>F44</f>
        <v>0.71222148520516271</v>
      </c>
      <c r="Q44" s="5">
        <f>K31-P44</f>
        <v>0.2877785147948364</v>
      </c>
      <c r="AD44" s="27" t="str">
        <f t="array" ref="AD44:AL44">AD31:AL31</f>
        <v>Expect</v>
      </c>
      <c r="AE44" s="27" t="str">
        <v>Entertain</v>
      </c>
      <c r="AF44" s="27" t="str">
        <v>Comm</v>
      </c>
      <c r="AG44" s="27" t="str">
        <v>Expert</v>
      </c>
      <c r="AH44" s="27" t="str">
        <v>Motivate</v>
      </c>
      <c r="AI44" s="27" t="str">
        <v>Caring</v>
      </c>
      <c r="AJ44" s="27" t="str">
        <v>Charisma</v>
      </c>
      <c r="AK44" s="27" t="str">
        <v>Passion</v>
      </c>
      <c r="AL44" s="27" t="str">
        <v>Friendly</v>
      </c>
      <c r="AY44" t="s">
        <v>78</v>
      </c>
      <c r="AZ44" s="8">
        <f>AZ42-AZ43</f>
        <v>-1.7083333333333335</v>
      </c>
      <c r="BA44" s="9">
        <f t="shared" ref="BA44:BH44" si="14">BA42-BA43</f>
        <v>-0.16666666666666607</v>
      </c>
      <c r="BB44" s="9">
        <f t="shared" si="14"/>
        <v>-2.4500000000000002</v>
      </c>
      <c r="BC44" s="9">
        <f t="shared" si="14"/>
        <v>0.6166666666666667</v>
      </c>
      <c r="BD44" s="9">
        <f t="shared" si="14"/>
        <v>0.29166666666666696</v>
      </c>
      <c r="BE44" s="9">
        <f t="shared" si="14"/>
        <v>-1.0083333333333337</v>
      </c>
      <c r="BF44" s="9">
        <f t="shared" si="14"/>
        <v>-0.84166666666666679</v>
      </c>
      <c r="BG44" s="9">
        <f t="shared" si="14"/>
        <v>-0.72499999999999964</v>
      </c>
      <c r="BH44" s="10">
        <f t="shared" si="14"/>
        <v>0.70000000000000018</v>
      </c>
      <c r="CG44">
        <f t="shared" si="3"/>
        <v>26</v>
      </c>
      <c r="CH44" s="6">
        <v>-2.6291565176138847</v>
      </c>
      <c r="CI44">
        <v>-1.9294644069029889</v>
      </c>
      <c r="CJ44">
        <v>-7.8227759201277849E-2</v>
      </c>
      <c r="CK44" s="7">
        <v>-0.31870976813520824</v>
      </c>
      <c r="CY44">
        <f t="shared" si="4"/>
        <v>26</v>
      </c>
      <c r="CZ44" s="6">
        <v>-2.8812332953559157</v>
      </c>
      <c r="DA44">
        <v>-1.9206532846047266</v>
      </c>
      <c r="DB44">
        <v>-8.8475068714101365E-2</v>
      </c>
      <c r="DC44" s="7">
        <v>-0.29270254264375589</v>
      </c>
      <c r="DQ44">
        <f t="shared" si="6"/>
        <v>19</v>
      </c>
      <c r="DR44" s="6">
        <v>0.50094260770187526</v>
      </c>
      <c r="DS44">
        <v>2.0114552257670644</v>
      </c>
      <c r="DT44">
        <v>-1.899192360026646</v>
      </c>
      <c r="DU44" s="7">
        <v>0.25497703087816703</v>
      </c>
      <c r="ED44" s="6">
        <v>0.31737542587008899</v>
      </c>
      <c r="EE44">
        <v>1.8318240413686471</v>
      </c>
      <c r="EF44">
        <v>-1.489375675422385</v>
      </c>
      <c r="EG44" s="7">
        <v>0.21898320444843233</v>
      </c>
    </row>
    <row r="45" spans="1:137" x14ac:dyDescent="0.35">
      <c r="A45" t="str">
        <f t="shared" ref="A45:A52" si="15">A32</f>
        <v>Entertain</v>
      </c>
      <c r="B45" s="6">
        <v>-0.69848518848974095</v>
      </c>
      <c r="C45">
        <v>0.30363015858216291</v>
      </c>
      <c r="D45">
        <v>-0.19538523477740502</v>
      </c>
      <c r="E45" s="7">
        <v>0.26479923502475183</v>
      </c>
      <c r="F45" s="18">
        <f t="shared" ref="F45:F52" si="16">SUMSQ(B45:E45)</f>
        <v>0.68836685657889374</v>
      </c>
      <c r="H45" t="str">
        <v>Entertain</v>
      </c>
      <c r="I45" s="6">
        <v>-0.67115702467330396</v>
      </c>
      <c r="J45">
        <v>0.48203540650519783</v>
      </c>
      <c r="K45">
        <v>4.8212980443658314E-2</v>
      </c>
      <c r="L45" s="7">
        <v>5.6854904825179527E-2</v>
      </c>
      <c r="M45" s="18">
        <f t="shared" si="13"/>
        <v>0.68836685657889396</v>
      </c>
      <c r="O45" t="str">
        <v>Entertain</v>
      </c>
      <c r="P45" s="6">
        <f t="shared" ref="P45:P52" si="17">F45</f>
        <v>0.68836685657889374</v>
      </c>
      <c r="Q45" s="7">
        <f t="shared" ref="Q45:Q52" si="18">K32-P45</f>
        <v>0.31163314342110893</v>
      </c>
      <c r="AC45" t="str">
        <f t="array" ref="AC45:AC53">AC19:AC27</f>
        <v>Expect</v>
      </c>
      <c r="AD45" s="3">
        <f t="array" ref="AD45:AL53">MMULT(B44:E52,TRANSPOSE(B44:E52))</f>
        <v>0.71222148520516271</v>
      </c>
      <c r="AE45" s="4">
        <v>-0.33789022638542049</v>
      </c>
      <c r="AF45" s="4">
        <v>0.1491029867038976</v>
      </c>
      <c r="AG45" s="4">
        <v>0.2097490054217481</v>
      </c>
      <c r="AH45" s="4">
        <v>-0.18028177339801002</v>
      </c>
      <c r="AI45" s="4">
        <v>-0.23860822478715479</v>
      </c>
      <c r="AJ45" s="4">
        <v>6.762899898762359E-2</v>
      </c>
      <c r="AK45" s="4">
        <v>-0.11846760601056487</v>
      </c>
      <c r="AL45" s="5">
        <v>-0.50132378270886868</v>
      </c>
      <c r="BV45">
        <v>1</v>
      </c>
      <c r="BW45">
        <f>BV45+1</f>
        <v>2</v>
      </c>
      <c r="BX45">
        <f>BW45+1</f>
        <v>3</v>
      </c>
      <c r="BY45">
        <f>BX45+1</f>
        <v>4</v>
      </c>
      <c r="CG45">
        <f t="shared" si="3"/>
        <v>27</v>
      </c>
      <c r="CH45" s="6">
        <v>6.4705172170423084E-2</v>
      </c>
      <c r="CI45">
        <v>0.85237699735658812</v>
      </c>
      <c r="CJ45">
        <v>0.11380407448222006</v>
      </c>
      <c r="CK45" s="7">
        <v>0.41304148641308469</v>
      </c>
      <c r="CY45">
        <f t="shared" si="4"/>
        <v>27</v>
      </c>
      <c r="CZ45" s="6">
        <v>0.11519778571419539</v>
      </c>
      <c r="DA45">
        <v>0.67056596151039005</v>
      </c>
      <c r="DB45">
        <v>0.15763510013503523</v>
      </c>
      <c r="DC45" s="7">
        <v>0.33390534102152891</v>
      </c>
      <c r="DQ45">
        <f t="shared" si="6"/>
        <v>20</v>
      </c>
      <c r="DR45" s="6">
        <v>-2.8409613260062154</v>
      </c>
      <c r="DS45">
        <v>-1.1279431042947443</v>
      </c>
      <c r="DT45">
        <v>2.0042775516016049</v>
      </c>
      <c r="DU45" s="7">
        <v>0.29404702711461678</v>
      </c>
      <c r="ED45" s="6">
        <v>-1.7999094045086157</v>
      </c>
      <c r="EE45">
        <v>-1.0272131684935504</v>
      </c>
      <c r="EF45">
        <v>1.5717850887461882</v>
      </c>
      <c r="EG45" s="7">
        <v>0.25253788560610108</v>
      </c>
    </row>
    <row r="46" spans="1:137" x14ac:dyDescent="0.35">
      <c r="A46" t="str">
        <f t="shared" si="15"/>
        <v>Comm</v>
      </c>
      <c r="B46" s="6">
        <v>-0.75409390641255714</v>
      </c>
      <c r="C46">
        <v>-0.34865162907379493</v>
      </c>
      <c r="D46">
        <v>-0.20204851885995068</v>
      </c>
      <c r="E46" s="7">
        <v>0.30587511636389098</v>
      </c>
      <c r="F46" s="18">
        <f t="shared" si="16"/>
        <v>0.82459876892848516</v>
      </c>
      <c r="H46" t="str">
        <v>Comm</v>
      </c>
      <c r="I46" s="6">
        <v>-0.89564312390298828</v>
      </c>
      <c r="J46">
        <v>-0.129253829366926</v>
      </c>
      <c r="K46">
        <v>7.3449113489979651E-2</v>
      </c>
      <c r="L46" s="7">
        <v>-1.7911975192694097E-2</v>
      </c>
      <c r="M46" s="18">
        <f t="shared" si="13"/>
        <v>0.82459876892848549</v>
      </c>
      <c r="O46" t="str">
        <v>Comm</v>
      </c>
      <c r="P46" s="6">
        <f t="shared" si="17"/>
        <v>0.82459876892848516</v>
      </c>
      <c r="Q46" s="7">
        <f t="shared" si="18"/>
        <v>0.1754012310715124</v>
      </c>
      <c r="AC46" t="str">
        <v>Entertain</v>
      </c>
      <c r="AD46" s="6">
        <v>-0.33789022638542049</v>
      </c>
      <c r="AE46">
        <v>0.68836685657889374</v>
      </c>
      <c r="AF46">
        <v>0.54133506905407791</v>
      </c>
      <c r="AG46">
        <v>1.9794623003075856E-2</v>
      </c>
      <c r="AH46">
        <v>0.26017220570692356</v>
      </c>
      <c r="AI46">
        <v>3.2594170593384986E-2</v>
      </c>
      <c r="AJ46">
        <v>0.58019502551471946</v>
      </c>
      <c r="AK46">
        <v>0.41594497240843525</v>
      </c>
      <c r="AL46" s="7">
        <v>0.44087124885990736</v>
      </c>
      <c r="AY46" t="s">
        <v>83</v>
      </c>
      <c r="AZ46" s="12">
        <f t="array" ref="AZ46:BH46">TRANSPOSE(MMULT(AZ32:BH40,TRANSPOSE(AZ44:BH44)))</f>
        <v>-0.8791060230368164</v>
      </c>
      <c r="BA46" s="13">
        <v>1.9301279826106534</v>
      </c>
      <c r="BB46" s="13">
        <v>6.3180984806710194E-2</v>
      </c>
      <c r="BC46" s="13">
        <v>-1.2897035513376374</v>
      </c>
      <c r="BD46" s="13">
        <v>1.3860187378787099</v>
      </c>
      <c r="BE46" s="13">
        <v>-0.40627201872711999</v>
      </c>
      <c r="BF46" s="13">
        <v>-0.23643531548306454</v>
      </c>
      <c r="BG46" s="13">
        <v>1.2985721952287175</v>
      </c>
      <c r="BH46" s="14">
        <v>-1.8395348093288439</v>
      </c>
      <c r="BU46" t="str">
        <f t="array" ref="BU46:BU54">BU19:BU27</f>
        <v>Expect</v>
      </c>
      <c r="BV46" s="3">
        <f t="array" ref="BV46:BY54">MMULT(I44:L52,TRANSPOSE(MINVERSE(MMULT(TRANSPOSE(I44:L52),I44:L52))))</f>
        <v>-0.10995833478513606</v>
      </c>
      <c r="BW46" s="4">
        <v>-0.49856919998484961</v>
      </c>
      <c r="BX46" s="4">
        <v>-0.21318835152540327</v>
      </c>
      <c r="BY46" s="5">
        <v>-0.22703260083245913</v>
      </c>
      <c r="CG46">
        <f t="shared" si="3"/>
        <v>28</v>
      </c>
      <c r="CH46" s="6">
        <v>-0.21044252152756943</v>
      </c>
      <c r="CI46">
        <v>1.2853495764485117</v>
      </c>
      <c r="CJ46">
        <v>0.99021389565824824</v>
      </c>
      <c r="CK46" s="7">
        <v>-1.6644046766878882</v>
      </c>
      <c r="CY46">
        <f t="shared" si="4"/>
        <v>28</v>
      </c>
      <c r="CZ46" s="6">
        <v>-0.50904866029146634</v>
      </c>
      <c r="DA46">
        <v>1.1908228882859839</v>
      </c>
      <c r="DB46">
        <v>1.2822594156966352</v>
      </c>
      <c r="DC46" s="7">
        <v>-2.1041011125285687</v>
      </c>
      <c r="DQ46">
        <f t="shared" si="6"/>
        <v>21</v>
      </c>
      <c r="DR46" s="6">
        <v>0.80680653889873366</v>
      </c>
      <c r="DS46">
        <v>9.7593688214736241E-2</v>
      </c>
      <c r="DT46">
        <v>-2.6706660041662422</v>
      </c>
      <c r="DU46" s="7">
        <v>-1.6177488939406675</v>
      </c>
      <c r="ED46" s="6">
        <v>0.51115749577074665</v>
      </c>
      <c r="EE46">
        <v>8.8878172413415044E-2</v>
      </c>
      <c r="EF46">
        <v>-2.0943770981296979</v>
      </c>
      <c r="EG46" s="7">
        <v>-1.3893794102469827</v>
      </c>
    </row>
    <row r="47" spans="1:137" x14ac:dyDescent="0.35">
      <c r="A47" t="str">
        <f t="shared" si="15"/>
        <v>Expert</v>
      </c>
      <c r="B47" s="6">
        <v>-0.36597842708944234</v>
      </c>
      <c r="C47">
        <v>-0.16252503821235828</v>
      </c>
      <c r="D47">
        <v>-0.19730233536299194</v>
      </c>
      <c r="E47" s="7">
        <v>-0.84984515758013812</v>
      </c>
      <c r="F47" s="18">
        <f t="shared" si="16"/>
        <v>0.92151960054289106</v>
      </c>
      <c r="H47" t="str">
        <v>Expert</v>
      </c>
      <c r="I47" s="6">
        <v>-0.10021181744039183</v>
      </c>
      <c r="J47">
        <v>4.926681670321769E-3</v>
      </c>
      <c r="K47">
        <v>8.7392103271054566E-2</v>
      </c>
      <c r="L47" s="7">
        <v>-0.9506921374881383</v>
      </c>
      <c r="M47" s="18">
        <f t="shared" si="13"/>
        <v>0.92151960054289106</v>
      </c>
      <c r="O47" t="str">
        <v>Expert</v>
      </c>
      <c r="P47" s="6">
        <f t="shared" si="17"/>
        <v>0.92151960054289106</v>
      </c>
      <c r="Q47" s="7">
        <f t="shared" si="18"/>
        <v>7.8480399457111605E-2</v>
      </c>
      <c r="AC47" t="str">
        <v>Comm</v>
      </c>
      <c r="AD47" s="6">
        <v>0.1491029867038976</v>
      </c>
      <c r="AE47">
        <v>0.54133506905407791</v>
      </c>
      <c r="AF47">
        <v>0.82459876892848516</v>
      </c>
      <c r="AG47">
        <v>0.11256487924620806</v>
      </c>
      <c r="AH47">
        <v>0.31160848837905569</v>
      </c>
      <c r="AI47">
        <v>6.1325246493482075E-2</v>
      </c>
      <c r="AJ47">
        <v>0.78989565259030758</v>
      </c>
      <c r="AK47">
        <v>0.47162116009599986</v>
      </c>
      <c r="AL47" s="7">
        <v>-3.3073021381874707E-2</v>
      </c>
      <c r="BU47" t="str">
        <v>Entertain</v>
      </c>
      <c r="BV47" s="6">
        <v>-0.29855367434651453</v>
      </c>
      <c r="BW47">
        <v>0.26954916715614757</v>
      </c>
      <c r="BX47">
        <v>-0.10057177174329772</v>
      </c>
      <c r="BY47" s="7">
        <v>0.1625739769972652</v>
      </c>
      <c r="CG47">
        <f t="shared" si="3"/>
        <v>29</v>
      </c>
      <c r="CH47" s="6">
        <v>1.0564811060520887</v>
      </c>
      <c r="CI47">
        <v>-0.23621573811022112</v>
      </c>
      <c r="CJ47">
        <v>1.2218737425896793</v>
      </c>
      <c r="CK47" s="7">
        <v>-1.5280289626497767</v>
      </c>
      <c r="CY47">
        <f t="shared" si="4"/>
        <v>29</v>
      </c>
      <c r="CZ47" s="6">
        <v>1.239021060539099</v>
      </c>
      <c r="DA47">
        <v>-0.19532397712679467</v>
      </c>
      <c r="DB47">
        <v>1.1374600415257659</v>
      </c>
      <c r="DC47" s="7">
        <v>-1.4803018114369069</v>
      </c>
      <c r="DQ47">
        <f t="shared" si="6"/>
        <v>22</v>
      </c>
      <c r="DR47" s="6">
        <v>0.67565252095259254</v>
      </c>
      <c r="DS47">
        <v>-1.03438452099585</v>
      </c>
      <c r="DT47">
        <v>-2.1654673093005048</v>
      </c>
      <c r="DU47" s="7">
        <v>0.91322381817833376</v>
      </c>
      <c r="ED47" s="6">
        <v>0.42806402027025175</v>
      </c>
      <c r="EE47">
        <v>-0.94200974961160666</v>
      </c>
      <c r="EF47">
        <v>-1.6981925603098382</v>
      </c>
      <c r="EG47" s="7">
        <v>0.78430859985532853</v>
      </c>
    </row>
    <row r="48" spans="1:137" x14ac:dyDescent="0.35">
      <c r="A48" t="str">
        <f t="shared" si="15"/>
        <v>Motivate</v>
      </c>
      <c r="B48" s="6">
        <v>-0.57816295036903409</v>
      </c>
      <c r="C48">
        <v>-4.4133810816554792E-2</v>
      </c>
      <c r="D48">
        <v>0.45272186814134935</v>
      </c>
      <c r="E48" s="7">
        <v>-0.15789519627101323</v>
      </c>
      <c r="F48" s="18">
        <f t="shared" si="16"/>
        <v>0.56610817333547281</v>
      </c>
      <c r="H48" t="str">
        <v>Motivate</v>
      </c>
      <c r="I48" s="6">
        <v>-0.30110524281299444</v>
      </c>
      <c r="J48">
        <v>7.6245174785448608E-2</v>
      </c>
      <c r="K48">
        <v>0.65999241009431808</v>
      </c>
      <c r="L48" s="7">
        <v>-0.18450067215549715</v>
      </c>
      <c r="M48" s="18">
        <f t="shared" si="13"/>
        <v>0.5661081733354727</v>
      </c>
      <c r="O48" t="str">
        <v>Motivate</v>
      </c>
      <c r="P48" s="6">
        <f t="shared" si="17"/>
        <v>0.56610817333547281</v>
      </c>
      <c r="Q48" s="7">
        <f t="shared" si="18"/>
        <v>0.43389182666452986</v>
      </c>
      <c r="AC48" t="str">
        <v>Expert</v>
      </c>
      <c r="AD48" s="6">
        <v>0.2097490054217481</v>
      </c>
      <c r="AE48">
        <v>1.9794623003075856E-2</v>
      </c>
      <c r="AF48">
        <v>0.11256487924620806</v>
      </c>
      <c r="AG48">
        <v>0.92151960054289106</v>
      </c>
      <c r="AH48">
        <v>0.26363140256876932</v>
      </c>
      <c r="AI48">
        <v>1.668672294929515E-2</v>
      </c>
      <c r="AJ48">
        <v>0.23490834780731831</v>
      </c>
      <c r="AK48">
        <v>0.33456297305338606</v>
      </c>
      <c r="AL48" s="7">
        <v>0.2566411101544146</v>
      </c>
      <c r="BU48" t="str">
        <v>Comm</v>
      </c>
      <c r="BV48" s="6">
        <v>-0.44281564575989685</v>
      </c>
      <c r="BW48">
        <v>-0.16100156251975639</v>
      </c>
      <c r="BX48">
        <v>-9.3177905375366035E-2</v>
      </c>
      <c r="BY48" s="7">
        <v>0.1259409697203592</v>
      </c>
      <c r="CG48">
        <f t="shared" si="3"/>
        <v>30</v>
      </c>
      <c r="CH48" s="6">
        <v>0.29551042444497694</v>
      </c>
      <c r="CI48">
        <v>1.5275472973933857</v>
      </c>
      <c r="CJ48">
        <v>-0.56679931379576565</v>
      </c>
      <c r="CK48" s="7">
        <v>-0.78936074891648966</v>
      </c>
      <c r="CY48">
        <f t="shared" si="4"/>
        <v>30</v>
      </c>
      <c r="CZ48" s="6">
        <v>0.31835020352318533</v>
      </c>
      <c r="DA48">
        <v>1.374444833216844</v>
      </c>
      <c r="DB48">
        <v>-0.43791237596482813</v>
      </c>
      <c r="DC48" s="7">
        <v>-0.93410336181814801</v>
      </c>
      <c r="DQ48">
        <f t="shared" si="6"/>
        <v>23</v>
      </c>
      <c r="DR48" s="6">
        <v>-1.131799558211146</v>
      </c>
      <c r="DS48">
        <v>-0.54416894682409978</v>
      </c>
      <c r="DT48">
        <v>0.36009419094605954</v>
      </c>
      <c r="DU48" s="7">
        <v>0.91008318761626861</v>
      </c>
      <c r="ED48" s="6">
        <v>-0.71705892304655794</v>
      </c>
      <c r="EE48">
        <v>-0.49557243262946948</v>
      </c>
      <c r="EF48">
        <v>0.28239136811209586</v>
      </c>
      <c r="EG48" s="7">
        <v>0.78161131633100067</v>
      </c>
    </row>
    <row r="49" spans="1:137" x14ac:dyDescent="0.35">
      <c r="A49" t="str">
        <f t="shared" si="15"/>
        <v>Caring</v>
      </c>
      <c r="B49" s="6">
        <v>-0.29966683800483013</v>
      </c>
      <c r="C49">
        <v>-3.0388016666013516E-2</v>
      </c>
      <c r="D49">
        <v>0.77085649526291034</v>
      </c>
      <c r="E49" s="7">
        <v>-6.3738785374645737E-2</v>
      </c>
      <c r="F49" s="18">
        <f t="shared" si="16"/>
        <v>0.68900601440675935</v>
      </c>
      <c r="H49" t="str">
        <v>Caring</v>
      </c>
      <c r="I49" s="6">
        <v>1.1890528476289719E-3</v>
      </c>
      <c r="J49">
        <v>-2.0396323334016468E-2</v>
      </c>
      <c r="K49">
        <v>0.82776126358965096</v>
      </c>
      <c r="L49" s="7">
        <v>5.8308498994603983E-2</v>
      </c>
      <c r="M49" s="18">
        <f>SUMSQ(I49:L49)</f>
        <v>0.68900601440675957</v>
      </c>
      <c r="O49" t="str">
        <v>Caring</v>
      </c>
      <c r="P49" s="6">
        <f t="shared" si="17"/>
        <v>0.68900601440675935</v>
      </c>
      <c r="Q49" s="7">
        <f t="shared" si="18"/>
        <v>0.31099398559323643</v>
      </c>
      <c r="AC49" t="str">
        <v>Motivate</v>
      </c>
      <c r="AD49" s="6">
        <v>-0.18028177339801002</v>
      </c>
      <c r="AE49">
        <v>0.26017220570692356</v>
      </c>
      <c r="AF49">
        <v>0.31160848837905569</v>
      </c>
      <c r="AG49">
        <v>0.26363140256876932</v>
      </c>
      <c r="AH49">
        <v>0.56610817333547281</v>
      </c>
      <c r="AI49">
        <v>0.53364504279838387</v>
      </c>
      <c r="AJ49">
        <v>0.36869033048960553</v>
      </c>
      <c r="AK49">
        <v>0.47037532043694846</v>
      </c>
      <c r="AL49" s="7">
        <v>2.2703462553765562E-2</v>
      </c>
      <c r="BU49" t="str">
        <v>Expert</v>
      </c>
      <c r="BV49" s="6">
        <v>0.11469691834930054</v>
      </c>
      <c r="BW49">
        <v>-1.5015805167687597E-2</v>
      </c>
      <c r="BX49">
        <v>1.5900932883281656E-2</v>
      </c>
      <c r="BY49" s="7">
        <v>-0.85567340957082094</v>
      </c>
      <c r="CG49">
        <f t="shared" si="3"/>
        <v>31</v>
      </c>
      <c r="CH49" s="6">
        <v>1.0907330687880543</v>
      </c>
      <c r="CI49">
        <v>-1.410402452256903</v>
      </c>
      <c r="CJ49">
        <v>1.4599285424448007</v>
      </c>
      <c r="CK49" s="7">
        <v>1.7707493575419488</v>
      </c>
      <c r="CY49">
        <f t="shared" si="4"/>
        <v>31</v>
      </c>
      <c r="CZ49" s="6">
        <v>1.1730872618876858</v>
      </c>
      <c r="DA49">
        <v>-1.0910222700876626</v>
      </c>
      <c r="DB49">
        <v>1.4425686240417619</v>
      </c>
      <c r="DC49" s="7">
        <v>1.9683501226859634</v>
      </c>
      <c r="DQ49">
        <f t="shared" si="6"/>
        <v>24</v>
      </c>
      <c r="DR49" s="6">
        <v>-0.27069888445905882</v>
      </c>
      <c r="DS49">
        <v>-2.8296262899747293E-2</v>
      </c>
      <c r="DT49">
        <v>-1.5913776001369024</v>
      </c>
      <c r="DU49" s="7">
        <v>-0.2790750479127419</v>
      </c>
      <c r="ED49" s="6">
        <v>-0.17150302732659767</v>
      </c>
      <c r="EE49">
        <v>-2.5769290808289352E-2</v>
      </c>
      <c r="EF49">
        <v>-1.2479826361678812</v>
      </c>
      <c r="EG49" s="7">
        <v>-0.23967942548806626</v>
      </c>
    </row>
    <row r="50" spans="1:137" x14ac:dyDescent="0.35">
      <c r="A50" t="str">
        <f t="shared" si="15"/>
        <v>Charisma</v>
      </c>
      <c r="B50" s="6">
        <v>-0.81718661596991127</v>
      </c>
      <c r="C50">
        <v>-0.23935266908492522</v>
      </c>
      <c r="D50">
        <v>-0.19451473035327382</v>
      </c>
      <c r="E50" s="7">
        <v>0.1664342445594475</v>
      </c>
      <c r="F50" s="18">
        <f t="shared" si="16"/>
        <v>0.7906200036049138</v>
      </c>
      <c r="H50" t="str">
        <v>Charisma</v>
      </c>
      <c r="I50" s="6">
        <v>-0.86885086605708428</v>
      </c>
      <c r="J50">
        <v>-1.2878198674739839E-3</v>
      </c>
      <c r="K50">
        <v>0.12204769671573985</v>
      </c>
      <c r="L50" s="7">
        <v>-0.14429441223810541</v>
      </c>
      <c r="M50" s="18">
        <f t="shared" si="13"/>
        <v>0.79062000360491402</v>
      </c>
      <c r="O50" t="str">
        <v>Charisma</v>
      </c>
      <c r="P50" s="6">
        <f t="shared" si="17"/>
        <v>0.7906200036049138</v>
      </c>
      <c r="Q50" s="7">
        <f t="shared" si="18"/>
        <v>0.20937999639508031</v>
      </c>
      <c r="AC50" t="str">
        <v>Caring</v>
      </c>
      <c r="AD50" s="6">
        <v>-0.23860822478715479</v>
      </c>
      <c r="AE50">
        <v>3.2594170593384986E-2</v>
      </c>
      <c r="AF50">
        <v>6.1325246493482075E-2</v>
      </c>
      <c r="AG50">
        <v>1.668672294929515E-2</v>
      </c>
      <c r="AH50">
        <v>0.53364504279838387</v>
      </c>
      <c r="AI50">
        <v>0.68900601440675935</v>
      </c>
      <c r="AJ50">
        <v>9.160592225467766E-2</v>
      </c>
      <c r="AK50">
        <v>0.30415316533270587</v>
      </c>
      <c r="AL50" s="7">
        <v>-0.18259705226002107</v>
      </c>
      <c r="BU50" t="str">
        <v>Motivate</v>
      </c>
      <c r="BV50" s="6">
        <v>-5.2965146364299109E-4</v>
      </c>
      <c r="BW50">
        <v>-5.4784894706334623E-3</v>
      </c>
      <c r="BX50">
        <v>0.45463110024128534</v>
      </c>
      <c r="BY50" s="7">
        <v>-9.774860840823868E-2</v>
      </c>
      <c r="CG50">
        <f t="shared" si="3"/>
        <v>32</v>
      </c>
      <c r="CH50" s="6">
        <v>0.4251185602473519</v>
      </c>
      <c r="CI50">
        <v>1.4366562494810924</v>
      </c>
      <c r="CJ50">
        <v>2.0523723789866972</v>
      </c>
      <c r="CK50" s="7">
        <v>-0.58582264228117853</v>
      </c>
      <c r="CY50">
        <f t="shared" si="4"/>
        <v>32</v>
      </c>
      <c r="CZ50" s="6">
        <v>0.66050263360769124</v>
      </c>
      <c r="DA50">
        <v>1.3904317387081009</v>
      </c>
      <c r="DB50">
        <v>2.2090863253102575</v>
      </c>
      <c r="DC50" s="7">
        <v>-0.6105899324925339</v>
      </c>
      <c r="DQ50">
        <f t="shared" si="6"/>
        <v>25</v>
      </c>
      <c r="DR50" s="6">
        <v>-3.0017080048191695E-2</v>
      </c>
      <c r="DS50">
        <v>1.3649761189677836</v>
      </c>
      <c r="DT50">
        <v>1.5770770664782858</v>
      </c>
      <c r="DU50" s="7">
        <v>-2.312057747269944</v>
      </c>
      <c r="ED50" s="6">
        <v>-1.9017515015095268E-2</v>
      </c>
      <c r="EE50">
        <v>1.2430781647976954</v>
      </c>
      <c r="EF50">
        <v>1.2367679391077036</v>
      </c>
      <c r="EG50" s="7">
        <v>-1.9856761709995627</v>
      </c>
    </row>
    <row r="51" spans="1:137" x14ac:dyDescent="0.35">
      <c r="A51" t="str">
        <f t="shared" si="15"/>
        <v>Passion</v>
      </c>
      <c r="B51" s="6">
        <v>-0.687892728351156</v>
      </c>
      <c r="C51">
        <v>-3.5303982803742376E-2</v>
      </c>
      <c r="D51">
        <v>0.11603236905930761</v>
      </c>
      <c r="E51" s="7">
        <v>-0.11762701672464819</v>
      </c>
      <c r="F51" s="18">
        <f t="shared" si="16"/>
        <v>0.50174240265326031</v>
      </c>
      <c r="H51" t="str">
        <v>Passion</v>
      </c>
      <c r="I51" s="6">
        <v>-0.51018169546060466</v>
      </c>
      <c r="J51">
        <v>0.1443699985649553</v>
      </c>
      <c r="K51">
        <v>0.39015296385838055</v>
      </c>
      <c r="L51" s="7">
        <v>-0.26152439384707382</v>
      </c>
      <c r="M51" s="18">
        <f t="shared" si="13"/>
        <v>0.50174240265326053</v>
      </c>
      <c r="O51" t="str">
        <v>Passion</v>
      </c>
      <c r="P51" s="6">
        <f t="shared" si="17"/>
        <v>0.50174240265326031</v>
      </c>
      <c r="Q51" s="7">
        <f t="shared" si="18"/>
        <v>0.49825759734674102</v>
      </c>
      <c r="AC51" t="str">
        <v>Charisma</v>
      </c>
      <c r="AD51" s="6">
        <v>6.762899898762359E-2</v>
      </c>
      <c r="AE51">
        <v>0.58019502551471946</v>
      </c>
      <c r="AF51">
        <v>0.78989565259030758</v>
      </c>
      <c r="AG51">
        <v>0.23490834780731831</v>
      </c>
      <c r="AH51">
        <v>0.36869033048960553</v>
      </c>
      <c r="AI51">
        <v>9.160592225467766E-2</v>
      </c>
      <c r="AJ51">
        <v>0.7906200036049138</v>
      </c>
      <c r="AK51">
        <v>0.52843966469682369</v>
      </c>
      <c r="AL51" s="7">
        <v>9.6978816485839781E-2</v>
      </c>
      <c r="BU51" t="str">
        <v>Caring</v>
      </c>
      <c r="BV51" s="6">
        <v>0.13436456383218981</v>
      </c>
      <c r="BW51">
        <v>-5.3245122881112016E-2</v>
      </c>
      <c r="BX51">
        <v>0.65258549649983633</v>
      </c>
      <c r="BY51" s="7">
        <v>8.3719834196492829E-2</v>
      </c>
      <c r="CG51">
        <f t="shared" si="3"/>
        <v>33</v>
      </c>
      <c r="CH51" s="6">
        <v>1.902476725830559</v>
      </c>
      <c r="CI51">
        <v>0.1003074526413692</v>
      </c>
      <c r="CJ51">
        <v>0.77873817759180441</v>
      </c>
      <c r="CK51" s="7">
        <v>-1.1546360059786431</v>
      </c>
      <c r="CY51">
        <f t="shared" si="4"/>
        <v>33</v>
      </c>
      <c r="CZ51" s="6">
        <v>2.0110657255988227</v>
      </c>
      <c r="DA51">
        <v>-0.15485982820780442</v>
      </c>
      <c r="DB51">
        <v>0.87285606447374342</v>
      </c>
      <c r="DC51" s="7">
        <v>-1.5303905415317787</v>
      </c>
      <c r="DQ51">
        <f t="shared" si="6"/>
        <v>26</v>
      </c>
      <c r="DR51" s="6">
        <v>-2.8484314896331377</v>
      </c>
      <c r="DS51">
        <v>-1.8916158850919771</v>
      </c>
      <c r="DT51">
        <v>-0.10502432535470731</v>
      </c>
      <c r="DU51" s="7">
        <v>-0.25161028610000674</v>
      </c>
      <c r="ED51" s="6">
        <v>-1.8046421749417203</v>
      </c>
      <c r="EE51">
        <v>-1.7226868443093999</v>
      </c>
      <c r="EF51">
        <v>-8.2361681103620757E-2</v>
      </c>
      <c r="EG51" s="7">
        <v>-0.21609172611588462</v>
      </c>
    </row>
    <row r="52" spans="1:137" x14ac:dyDescent="0.35">
      <c r="A52" t="str">
        <f t="shared" si="15"/>
        <v>Friendly</v>
      </c>
      <c r="B52" s="8">
        <v>-0.30145846294129242</v>
      </c>
      <c r="C52" s="9">
        <v>0.74107631451599554</v>
      </c>
      <c r="D52" s="9">
        <v>-0.34419877868563109</v>
      </c>
      <c r="E52" s="10">
        <v>-0.23397915226319332</v>
      </c>
      <c r="F52" s="23">
        <f t="shared" si="16"/>
        <v>0.81329035175802</v>
      </c>
      <c r="H52" t="str">
        <v>Friendly</v>
      </c>
      <c r="I52" s="8">
        <v>-9.299246230676414E-2</v>
      </c>
      <c r="J52" s="9">
        <v>0.83533084187317619</v>
      </c>
      <c r="K52" s="9">
        <v>-0.18068471727434207</v>
      </c>
      <c r="L52" s="10">
        <v>-0.27243012181307497</v>
      </c>
      <c r="M52" s="23">
        <f t="shared" si="13"/>
        <v>0.81329035175802011</v>
      </c>
      <c r="O52" t="str">
        <v>Friendly</v>
      </c>
      <c r="P52" s="8">
        <f t="shared" si="17"/>
        <v>0.81329035175802</v>
      </c>
      <c r="Q52" s="10">
        <f t="shared" si="18"/>
        <v>0.18670964824198266</v>
      </c>
      <c r="AC52" t="str">
        <v>Passion</v>
      </c>
      <c r="AD52" s="6">
        <v>-0.11846760601056487</v>
      </c>
      <c r="AE52">
        <v>0.41594497240843525</v>
      </c>
      <c r="AF52">
        <v>0.47162116009599986</v>
      </c>
      <c r="AG52">
        <v>0.33456297305338606</v>
      </c>
      <c r="AH52">
        <v>0.47037532043694846</v>
      </c>
      <c r="AI52">
        <v>0.30415316533270587</v>
      </c>
      <c r="AJ52">
        <v>0.52843966469682369</v>
      </c>
      <c r="AK52">
        <v>0.50174240265326031</v>
      </c>
      <c r="AL52" s="7">
        <v>0.16879220903156558</v>
      </c>
      <c r="BU52" t="str">
        <v>Charisma</v>
      </c>
      <c r="BV52" s="6">
        <v>-0.39102781067203568</v>
      </c>
      <c r="BW52">
        <v>-7.5993278177964918E-2</v>
      </c>
      <c r="BX52">
        <v>-6.1206647974039567E-2</v>
      </c>
      <c r="BY52" s="7">
        <v>8.0865825397685165E-3</v>
      </c>
      <c r="CG52">
        <f t="shared" si="3"/>
        <v>34</v>
      </c>
      <c r="CH52" s="6">
        <v>-1.9378976245116066</v>
      </c>
      <c r="CI52">
        <v>-0.31625998185157056</v>
      </c>
      <c r="CJ52">
        <v>-2.1664842334527186</v>
      </c>
      <c r="CK52" s="7">
        <v>2.0304116155684468</v>
      </c>
      <c r="CY52">
        <f t="shared" si="4"/>
        <v>34</v>
      </c>
      <c r="CZ52" s="6">
        <v>-2.2137381165431083</v>
      </c>
      <c r="DA52">
        <v>-0.35502962897459145</v>
      </c>
      <c r="DB52">
        <v>-2.1380684865238604</v>
      </c>
      <c r="DC52" s="7">
        <v>1.9869717831937572</v>
      </c>
      <c r="DQ52">
        <f t="shared" si="6"/>
        <v>27</v>
      </c>
      <c r="DR52" s="6">
        <v>0.11078371750250324</v>
      </c>
      <c r="DS52">
        <v>0.66135737575039333</v>
      </c>
      <c r="DT52">
        <v>0.16385641080580984</v>
      </c>
      <c r="DU52" s="7">
        <v>0.32220760289384692</v>
      </c>
      <c r="ED52" s="6">
        <v>7.0187740034988802E-2</v>
      </c>
      <c r="EE52">
        <v>0.60229545520907579</v>
      </c>
      <c r="EF52">
        <v>0.12849870168641941</v>
      </c>
      <c r="EG52" s="7">
        <v>0.2767231743829372</v>
      </c>
    </row>
    <row r="53" spans="1:137" x14ac:dyDescent="0.35">
      <c r="F53">
        <f>SUM(F44:F52)</f>
        <v>6.5074736570138594</v>
      </c>
      <c r="M53">
        <f>SUM(M44:M52)</f>
        <v>6.5074736570138603</v>
      </c>
      <c r="P53" s="4">
        <f>SUM(P44:P52)</f>
        <v>6.5074736570138594</v>
      </c>
      <c r="Q53">
        <f>SUM(Q44:Q52)</f>
        <v>2.4925263429861397</v>
      </c>
      <c r="AC53" t="str">
        <v>Friendly</v>
      </c>
      <c r="AD53" s="8">
        <v>-0.50132378270886868</v>
      </c>
      <c r="AE53" s="9">
        <v>0.44087124885990736</v>
      </c>
      <c r="AF53" s="9">
        <v>-3.3073021381874707E-2</v>
      </c>
      <c r="AG53" s="9">
        <v>0.2566411101544146</v>
      </c>
      <c r="AH53" s="9">
        <v>2.2703462553765562E-2</v>
      </c>
      <c r="AI53" s="9">
        <v>-0.18259705226002107</v>
      </c>
      <c r="AJ53" s="9">
        <v>9.6978816485839781E-2</v>
      </c>
      <c r="AK53" s="9">
        <v>0.16879220903156558</v>
      </c>
      <c r="AL53" s="10">
        <v>0.81329035175802</v>
      </c>
      <c r="BU53" t="str">
        <v>Passion</v>
      </c>
      <c r="BV53" s="6">
        <v>-0.13484800400452501</v>
      </c>
      <c r="BW53">
        <v>3.6450782556286046E-2</v>
      </c>
      <c r="BX53">
        <v>0.20035930733948043</v>
      </c>
      <c r="BY53" s="7">
        <v>-0.14525880054954443</v>
      </c>
      <c r="CG53">
        <f t="shared" si="3"/>
        <v>35</v>
      </c>
      <c r="CH53" s="6">
        <v>0.27704686057520322</v>
      </c>
      <c r="CI53">
        <v>1.3123005859052221</v>
      </c>
      <c r="CJ53">
        <v>3.6597450423771765</v>
      </c>
      <c r="CK53" s="7">
        <v>-0.61345191026179668</v>
      </c>
      <c r="CY53">
        <f t="shared" si="4"/>
        <v>35</v>
      </c>
      <c r="CZ53" s="6">
        <v>0.28026784816586553</v>
      </c>
      <c r="DA53">
        <v>1.2744596161353212</v>
      </c>
      <c r="DB53">
        <v>3.6921820054672518</v>
      </c>
      <c r="DC53" s="7">
        <v>-0.72043248869251675</v>
      </c>
      <c r="DQ53">
        <f t="shared" si="6"/>
        <v>28</v>
      </c>
      <c r="DR53" s="6">
        <v>-0.49691980676854292</v>
      </c>
      <c r="DS53">
        <v>1.2071719626001916</v>
      </c>
      <c r="DT53">
        <v>1.2626300841179237</v>
      </c>
      <c r="DU53" s="7">
        <v>-2.0734792890260034</v>
      </c>
      <c r="ED53" s="6">
        <v>-0.31482675434609125</v>
      </c>
      <c r="EE53">
        <v>1.099366565474466</v>
      </c>
      <c r="EF53">
        <v>0.99017380962683066</v>
      </c>
      <c r="EG53" s="7">
        <v>-1.7807766350739598</v>
      </c>
    </row>
    <row r="54" spans="1:137" x14ac:dyDescent="0.35">
      <c r="BU54" t="str">
        <v>Friendly</v>
      </c>
      <c r="BV54" s="8">
        <v>3.03146960573525E-2</v>
      </c>
      <c r="BW54" s="9">
        <v>0.56154328980754276</v>
      </c>
      <c r="BX54" s="9">
        <v>-0.20832568220696052</v>
      </c>
      <c r="BY54" s="10">
        <v>-0.23720234764335271</v>
      </c>
      <c r="CG54">
        <f t="shared" si="3"/>
        <v>36</v>
      </c>
      <c r="CH54" s="6">
        <v>1.0946288210929995</v>
      </c>
      <c r="CI54">
        <v>1.4581449872744083</v>
      </c>
      <c r="CJ54">
        <v>0.23267389746172357</v>
      </c>
      <c r="CK54" s="7">
        <v>-5.6329528915257748E-2</v>
      </c>
      <c r="CY54">
        <f t="shared" si="4"/>
        <v>36</v>
      </c>
      <c r="CZ54" s="6">
        <v>1.2352494061375072</v>
      </c>
      <c r="DA54">
        <v>1.2233580671872248</v>
      </c>
      <c r="DB54">
        <v>0.33822902112166159</v>
      </c>
      <c r="DC54" s="7">
        <v>-0.23741484179898359</v>
      </c>
      <c r="DQ54">
        <f t="shared" si="6"/>
        <v>29</v>
      </c>
      <c r="DR54" s="6">
        <v>1.2337892081779156</v>
      </c>
      <c r="DS54">
        <v>-0.18148296474540371</v>
      </c>
      <c r="DT54">
        <v>1.1201559922801916</v>
      </c>
      <c r="DU54" s="7">
        <v>-1.4615215725769242</v>
      </c>
      <c r="ED54" s="6">
        <v>0.78167512477282142</v>
      </c>
      <c r="EE54">
        <v>-0.16527579319729174</v>
      </c>
      <c r="EF54">
        <v>0.87844344927616247</v>
      </c>
      <c r="EG54" s="7">
        <v>-1.2552059149450696</v>
      </c>
    </row>
    <row r="55" spans="1:137" x14ac:dyDescent="0.35">
      <c r="A55" t="s">
        <v>90</v>
      </c>
      <c r="CG55">
        <f t="shared" si="3"/>
        <v>37</v>
      </c>
      <c r="CH55" s="6">
        <v>-0.27810711206153621</v>
      </c>
      <c r="CI55">
        <v>0.68075647063567579</v>
      </c>
      <c r="CJ55">
        <v>1.4343021023249165</v>
      </c>
      <c r="CK55" s="7">
        <v>1.4167410149061013</v>
      </c>
      <c r="CY55">
        <f t="shared" si="4"/>
        <v>37</v>
      </c>
      <c r="CZ55" s="6">
        <v>-0.38209231686048067</v>
      </c>
      <c r="DA55">
        <v>0.60826802424314041</v>
      </c>
      <c r="DB55">
        <v>1.4216898002123199</v>
      </c>
      <c r="DC55" s="7">
        <v>1.395009538922265</v>
      </c>
      <c r="DQ55">
        <f t="shared" si="6"/>
        <v>30</v>
      </c>
      <c r="DR55" s="6">
        <v>0.31863042328176144</v>
      </c>
      <c r="DS55">
        <v>1.3721966569222741</v>
      </c>
      <c r="DT55">
        <v>-0.43813571583991362</v>
      </c>
      <c r="DU55" s="7">
        <v>-0.93244315405068479</v>
      </c>
      <c r="ED55" s="6">
        <v>0.20187036344969544</v>
      </c>
      <c r="EE55">
        <v>1.2496538791597223</v>
      </c>
      <c r="EF55">
        <v>-0.34359272469724245</v>
      </c>
      <c r="EG55" s="7">
        <v>-0.80081483864163372</v>
      </c>
    </row>
    <row r="56" spans="1:137" x14ac:dyDescent="0.35">
      <c r="CG56">
        <f t="shared" si="3"/>
        <v>38</v>
      </c>
      <c r="CH56" s="6">
        <v>-0.93051425856303793</v>
      </c>
      <c r="CI56">
        <v>-1.6946030369171199</v>
      </c>
      <c r="CJ56">
        <v>-0.22771368675043352</v>
      </c>
      <c r="CK56" s="7">
        <v>0.15870845130580691</v>
      </c>
      <c r="CY56">
        <f t="shared" si="4"/>
        <v>38</v>
      </c>
      <c r="CZ56" s="6">
        <v>-1.2060250592433885</v>
      </c>
      <c r="DA56">
        <v>-1.6071068610001156</v>
      </c>
      <c r="DB56">
        <v>-0.26964104373767589</v>
      </c>
      <c r="DC56" s="7">
        <v>0.12926095548884306</v>
      </c>
      <c r="DQ56">
        <f t="shared" si="6"/>
        <v>31</v>
      </c>
      <c r="DR56" s="6">
        <v>1.1507221732510531</v>
      </c>
      <c r="DS56">
        <v>-1.1070082488277047</v>
      </c>
      <c r="DT56">
        <v>1.4531052554730923</v>
      </c>
      <c r="DU56" s="7">
        <v>1.9375225780646101</v>
      </c>
      <c r="ED56" s="6">
        <v>0.72904746807054277</v>
      </c>
      <c r="EE56">
        <v>-1.0081478813045319</v>
      </c>
      <c r="EF56">
        <v>1.1395473501692528</v>
      </c>
      <c r="EG56" s="7">
        <v>1.6640122499446146</v>
      </c>
    </row>
    <row r="57" spans="1:137" x14ac:dyDescent="0.35">
      <c r="A57" s="3">
        <f t="array" ref="A57:D65">B44:E52</f>
        <v>0.1844378805524543</v>
      </c>
      <c r="B57" s="4">
        <v>-0.76673944089161195</v>
      </c>
      <c r="C57" s="4">
        <v>-0.27758481196282242</v>
      </c>
      <c r="D57" s="5">
        <v>-0.11515839253508237</v>
      </c>
      <c r="E57" s="3">
        <f t="array" ref="E57:H65">I44:L52</f>
        <v>-7.7036071538168605E-2</v>
      </c>
      <c r="F57" s="4">
        <v>-0.75060528567254547</v>
      </c>
      <c r="G57" s="4">
        <v>-0.28952378537024492</v>
      </c>
      <c r="H57" s="5">
        <v>-0.24301154645911374</v>
      </c>
      <c r="CG57">
        <f t="shared" si="3"/>
        <v>39</v>
      </c>
      <c r="CH57" s="6">
        <v>-5.3299721608043721E-3</v>
      </c>
      <c r="CI57">
        <v>2.1164258372007283</v>
      </c>
      <c r="CJ57">
        <v>2.3800686939737736</v>
      </c>
      <c r="CK57" s="7">
        <v>0.7775032063994789</v>
      </c>
      <c r="CY57">
        <f t="shared" si="4"/>
        <v>39</v>
      </c>
      <c r="CZ57" s="6">
        <v>-0.12585524603986767</v>
      </c>
      <c r="DA57">
        <v>2.0848802056559581</v>
      </c>
      <c r="DB57">
        <v>2.3706383315537543</v>
      </c>
      <c r="DC57" s="7">
        <v>0.76400662458421165</v>
      </c>
      <c r="DQ57">
        <f t="shared" si="6"/>
        <v>32</v>
      </c>
      <c r="DR57" s="6">
        <v>0.65138678224742641</v>
      </c>
      <c r="DS57">
        <v>1.385374760097051</v>
      </c>
      <c r="DT57">
        <v>2.2035767345646522</v>
      </c>
      <c r="DU57" s="7">
        <v>-0.61392139112095112</v>
      </c>
      <c r="ED57" s="6">
        <v>0.41269030472440282</v>
      </c>
      <c r="EE57">
        <v>1.2616551237839904</v>
      </c>
      <c r="EF57">
        <v>1.72807855405507</v>
      </c>
      <c r="EG57" s="7">
        <v>-0.5272571927129488</v>
      </c>
    </row>
    <row r="58" spans="1:137" x14ac:dyDescent="0.35">
      <c r="A58" s="6">
        <v>-0.69848518848974095</v>
      </c>
      <c r="B58">
        <v>0.30363015858216291</v>
      </c>
      <c r="C58">
        <v>-0.19538523477740502</v>
      </c>
      <c r="D58" s="7">
        <v>0.26479923502475183</v>
      </c>
      <c r="E58" s="6">
        <v>-0.67115702467330396</v>
      </c>
      <c r="F58">
        <v>0.48203540650519783</v>
      </c>
      <c r="G58">
        <v>4.8212980443658314E-2</v>
      </c>
      <c r="H58" s="7">
        <v>5.6854904825179527E-2</v>
      </c>
      <c r="CG58">
        <f t="shared" si="3"/>
        <v>40</v>
      </c>
      <c r="CH58" s="6">
        <v>0.81895656048746956</v>
      </c>
      <c r="CI58">
        <v>-1.2085379577876876</v>
      </c>
      <c r="CJ58">
        <v>-1.344744865646718</v>
      </c>
      <c r="CK58" s="7">
        <v>0.36356456459151232</v>
      </c>
      <c r="CY58">
        <f t="shared" si="4"/>
        <v>40</v>
      </c>
      <c r="CZ58" s="6">
        <v>0.89222046305654723</v>
      </c>
      <c r="DA58">
        <v>-1.0181581406992684</v>
      </c>
      <c r="DB58">
        <v>-1.2137184325579757</v>
      </c>
      <c r="DC58" s="7">
        <v>0.4243834099642354</v>
      </c>
      <c r="DQ58">
        <f t="shared" si="6"/>
        <v>33</v>
      </c>
      <c r="DR58" s="6">
        <v>1.9990861173652708</v>
      </c>
      <c r="DS58">
        <v>-0.14389998371098289</v>
      </c>
      <c r="DT58">
        <v>0.85735949034051595</v>
      </c>
      <c r="DU58" s="7">
        <v>-1.5169347957777646</v>
      </c>
      <c r="ED58" s="6">
        <v>1.2665339264320887</v>
      </c>
      <c r="EE58">
        <v>-0.13104912619360545</v>
      </c>
      <c r="EF58">
        <v>0.67235441595172707</v>
      </c>
      <c r="EG58" s="7">
        <v>-1.3027967318258826</v>
      </c>
    </row>
    <row r="59" spans="1:137" x14ac:dyDescent="0.35">
      <c r="A59" s="6">
        <v>-0.75409390641255714</v>
      </c>
      <c r="B59">
        <v>-0.34865162907379493</v>
      </c>
      <c r="C59">
        <v>-0.20204851885995068</v>
      </c>
      <c r="D59" s="7">
        <v>0.30587511636389098</v>
      </c>
      <c r="E59" s="6">
        <v>-0.89564312390298828</v>
      </c>
      <c r="F59">
        <v>-0.129253829366926</v>
      </c>
      <c r="G59">
        <v>7.3449113489979651E-2</v>
      </c>
      <c r="H59" s="7">
        <v>-1.7911975192694097E-2</v>
      </c>
      <c r="CG59">
        <f t="shared" si="3"/>
        <v>41</v>
      </c>
      <c r="CH59" s="6">
        <v>0.20980898118359154</v>
      </c>
      <c r="CI59">
        <v>-0.10509957081695218</v>
      </c>
      <c r="CJ59">
        <v>1.144461699865551</v>
      </c>
      <c r="CK59" s="7">
        <v>-0.2298902796126783</v>
      </c>
      <c r="CY59">
        <f t="shared" si="4"/>
        <v>41</v>
      </c>
      <c r="CZ59" s="6">
        <v>0.34472184834183134</v>
      </c>
      <c r="DA59">
        <v>-9.6635832744978722E-3</v>
      </c>
      <c r="DB59">
        <v>0.9742689321465211</v>
      </c>
      <c r="DC59" s="7">
        <v>-1.8247991258474643E-2</v>
      </c>
      <c r="DQ59">
        <f t="shared" si="6"/>
        <v>34</v>
      </c>
      <c r="DR59" s="6">
        <v>-2.1993256250012818</v>
      </c>
      <c r="DS59">
        <v>-0.36716689592059171</v>
      </c>
      <c r="DT59">
        <v>-2.1166812303553586</v>
      </c>
      <c r="DU59" s="7">
        <v>1.9700432103260428</v>
      </c>
      <c r="ED59" s="6">
        <v>-1.3933969603104466</v>
      </c>
      <c r="EE59">
        <v>-0.33437738932794325</v>
      </c>
      <c r="EF59">
        <v>-1.6599337715691771</v>
      </c>
      <c r="EG59" s="7">
        <v>1.6919421079352364</v>
      </c>
    </row>
    <row r="60" spans="1:137" x14ac:dyDescent="0.35">
      <c r="A60" s="6">
        <v>-0.36597842708944234</v>
      </c>
      <c r="B60">
        <v>-0.16252503821235828</v>
      </c>
      <c r="C60">
        <v>-0.19730233536299194</v>
      </c>
      <c r="D60" s="7">
        <v>-0.84984515758013812</v>
      </c>
      <c r="E60" s="6">
        <v>-0.10021181744039183</v>
      </c>
      <c r="F60">
        <v>4.926681670321769E-3</v>
      </c>
      <c r="G60">
        <v>8.7392103271054566E-2</v>
      </c>
      <c r="H60" s="7">
        <v>-0.9506921374881383</v>
      </c>
      <c r="CG60">
        <f t="shared" si="3"/>
        <v>42</v>
      </c>
      <c r="CH60" s="6">
        <v>0.25384547793900469</v>
      </c>
      <c r="CI60">
        <v>-1.8664345664239634E-3</v>
      </c>
      <c r="CJ60">
        <v>0.19937691223743426</v>
      </c>
      <c r="CK60" s="7">
        <v>-0.26447841286280183</v>
      </c>
      <c r="CY60">
        <f t="shared" si="4"/>
        <v>42</v>
      </c>
      <c r="CZ60" s="6">
        <v>0.56019210430183541</v>
      </c>
      <c r="DA60">
        <v>0.11548578067172671</v>
      </c>
      <c r="DB60">
        <v>0.16736000267287343</v>
      </c>
      <c r="DC60" s="7">
        <v>-1.2037422593677571E-3</v>
      </c>
      <c r="DQ60">
        <f t="shared" si="6"/>
        <v>35</v>
      </c>
      <c r="DR60" s="6">
        <v>0.27317879892811209</v>
      </c>
      <c r="DS60">
        <v>1.2741124121378156</v>
      </c>
      <c r="DT60">
        <v>3.6793835813742195</v>
      </c>
      <c r="DU60" s="7">
        <v>-0.71657184682519803</v>
      </c>
      <c r="ED60" s="6">
        <v>0.1730741931620372</v>
      </c>
      <c r="EE60">
        <v>1.1603289588860728</v>
      </c>
      <c r="EF60">
        <v>2.8854288391147365</v>
      </c>
      <c r="EG60" s="7">
        <v>-0.61541699930724802</v>
      </c>
    </row>
    <row r="61" spans="1:137" x14ac:dyDescent="0.35">
      <c r="A61" s="6">
        <v>-0.57816295036903409</v>
      </c>
      <c r="B61">
        <v>-4.4133810816554792E-2</v>
      </c>
      <c r="C61">
        <v>0.45272186814134935</v>
      </c>
      <c r="D61" s="7">
        <v>-0.15789519627101323</v>
      </c>
      <c r="E61" s="6">
        <v>-0.30110524281299444</v>
      </c>
      <c r="F61">
        <v>7.6245174785448608E-2</v>
      </c>
      <c r="G61">
        <v>0.65999241009431808</v>
      </c>
      <c r="H61" s="7">
        <v>-0.18450067215549715</v>
      </c>
      <c r="CG61">
        <f t="shared" si="3"/>
        <v>43</v>
      </c>
      <c r="CH61" s="6">
        <v>-3.3547467171132337</v>
      </c>
      <c r="CI61">
        <v>-0.94496480749690581</v>
      </c>
      <c r="CJ61">
        <v>-1.1368111631801592</v>
      </c>
      <c r="CK61" s="7">
        <v>1.1765976896200019</v>
      </c>
      <c r="CY61">
        <f t="shared" si="4"/>
        <v>43</v>
      </c>
      <c r="CZ61" s="6">
        <v>-3.6359360816952333</v>
      </c>
      <c r="DA61">
        <v>-0.93692377199084154</v>
      </c>
      <c r="DB61">
        <v>-1.1964388425553891</v>
      </c>
      <c r="DC61" s="7">
        <v>1.2648822245740352</v>
      </c>
      <c r="DQ61">
        <f t="shared" si="6"/>
        <v>36</v>
      </c>
      <c r="DR61" s="6">
        <v>1.2219544131260223</v>
      </c>
      <c r="DS61">
        <v>1.2119298250709671</v>
      </c>
      <c r="DT61">
        <v>0.34277361578303345</v>
      </c>
      <c r="DU61" s="7">
        <v>-0.25187460871072759</v>
      </c>
      <c r="ED61" s="6">
        <v>0.77417711389905841</v>
      </c>
      <c r="EE61">
        <v>1.1036995313530222</v>
      </c>
      <c r="EF61">
        <v>0.26880830834674685</v>
      </c>
      <c r="EG61" s="7">
        <v>-0.21631873563162207</v>
      </c>
    </row>
    <row r="62" spans="1:137" x14ac:dyDescent="0.35">
      <c r="A62" s="6">
        <v>-0.29966683800483013</v>
      </c>
      <c r="B62">
        <v>-3.0388016666013516E-2</v>
      </c>
      <c r="C62">
        <v>0.77085649526291034</v>
      </c>
      <c r="D62" s="7">
        <v>-6.3738785374645737E-2</v>
      </c>
      <c r="E62" s="6">
        <v>1.1890528476289719E-3</v>
      </c>
      <c r="F62">
        <v>-2.0396323334016468E-2</v>
      </c>
      <c r="G62">
        <v>0.82776126358965096</v>
      </c>
      <c r="H62" s="7">
        <v>5.8308498994603983E-2</v>
      </c>
      <c r="CG62">
        <f t="shared" si="3"/>
        <v>44</v>
      </c>
      <c r="CH62" s="6">
        <v>-1.6836607111723263</v>
      </c>
      <c r="CI62">
        <v>1.1560795004692437</v>
      </c>
      <c r="CJ62">
        <v>1.8887867921503299</v>
      </c>
      <c r="CK62" s="7">
        <v>-0.79438995730340989</v>
      </c>
      <c r="CY62">
        <f t="shared" si="4"/>
        <v>44</v>
      </c>
      <c r="CZ62" s="6">
        <v>-1.5849693872739485</v>
      </c>
      <c r="DA62">
        <v>1.1799425992307626</v>
      </c>
      <c r="DB62">
        <v>1.9922343616538201</v>
      </c>
      <c r="DC62" s="7">
        <v>-0.76782994836052898</v>
      </c>
      <c r="DQ62">
        <f t="shared" si="6"/>
        <v>37</v>
      </c>
      <c r="DR62" s="6">
        <v>-0.38951883183974823</v>
      </c>
      <c r="DS62">
        <v>0.59092095965173186</v>
      </c>
      <c r="DT62">
        <v>1.4328140003243393</v>
      </c>
      <c r="DU62" s="7">
        <v>1.3710577444845151</v>
      </c>
      <c r="ED62" s="6">
        <v>-0.24678217272572581</v>
      </c>
      <c r="EE62">
        <v>0.53814929935906453</v>
      </c>
      <c r="EF62">
        <v>1.1236346377561102</v>
      </c>
      <c r="EG62" s="7">
        <v>1.1775124109689663</v>
      </c>
    </row>
    <row r="63" spans="1:137" x14ac:dyDescent="0.35">
      <c r="A63" s="6">
        <v>-0.81718661596991127</v>
      </c>
      <c r="B63">
        <v>-0.23935266908492522</v>
      </c>
      <c r="C63">
        <v>-0.19451473035327382</v>
      </c>
      <c r="D63" s="7">
        <v>0.1664342445594475</v>
      </c>
      <c r="E63" s="6">
        <v>-0.86885086605708428</v>
      </c>
      <c r="F63">
        <v>-1.2878198674739839E-3</v>
      </c>
      <c r="G63">
        <v>0.12204769671573985</v>
      </c>
      <c r="H63" s="7">
        <v>-0.14429441223810541</v>
      </c>
      <c r="CG63">
        <f t="shared" si="3"/>
        <v>45</v>
      </c>
      <c r="CH63" s="6">
        <v>1.7142362105943068</v>
      </c>
      <c r="CI63">
        <v>0.78813282373850058</v>
      </c>
      <c r="CJ63">
        <v>1.1736456473284296</v>
      </c>
      <c r="CK63" s="7">
        <v>-2.238752220352445</v>
      </c>
      <c r="CY63">
        <f t="shared" si="4"/>
        <v>45</v>
      </c>
      <c r="CZ63" s="6">
        <v>1.9416793113667912</v>
      </c>
      <c r="DA63">
        <v>0.97916083626632833</v>
      </c>
      <c r="DB63">
        <v>1.1086739722681003</v>
      </c>
      <c r="DC63" s="7">
        <v>-2.1166230684300937</v>
      </c>
      <c r="DQ63">
        <f t="shared" si="6"/>
        <v>38</v>
      </c>
      <c r="DR63" s="6">
        <v>-1.1918274779040301</v>
      </c>
      <c r="DS63">
        <v>-1.591537931525461</v>
      </c>
      <c r="DT63">
        <v>-0.2773368304053575</v>
      </c>
      <c r="DU63" s="7">
        <v>0.14852537694566947</v>
      </c>
      <c r="ED63" s="6">
        <v>-0.75508999942879018</v>
      </c>
      <c r="EE63">
        <v>-1.4494070801932359</v>
      </c>
      <c r="EF63">
        <v>-0.21749178113726589</v>
      </c>
      <c r="EG63" s="7">
        <v>0.12755879568232514</v>
      </c>
    </row>
    <row r="64" spans="1:137" x14ac:dyDescent="0.35">
      <c r="A64" s="6">
        <v>-0.687892728351156</v>
      </c>
      <c r="B64">
        <v>-3.5303982803742376E-2</v>
      </c>
      <c r="C64">
        <v>0.11603236905930761</v>
      </c>
      <c r="D64" s="7">
        <v>-0.11762701672464819</v>
      </c>
      <c r="E64" s="6">
        <v>-0.51018169546060466</v>
      </c>
      <c r="F64">
        <v>0.1443699985649553</v>
      </c>
      <c r="G64">
        <v>0.39015296385838055</v>
      </c>
      <c r="H64" s="7">
        <v>-0.26152439384707382</v>
      </c>
      <c r="CG64">
        <f t="shared" si="3"/>
        <v>46</v>
      </c>
      <c r="CH64" s="6">
        <v>0.92910796419840969</v>
      </c>
      <c r="CI64">
        <v>0.19031670248315491</v>
      </c>
      <c r="CJ64">
        <v>0.27925117689718315</v>
      </c>
      <c r="CK64" s="7">
        <v>-0.46910664855247614</v>
      </c>
      <c r="CY64">
        <f t="shared" si="4"/>
        <v>46</v>
      </c>
      <c r="CZ64" s="6">
        <v>0.97975266002272743</v>
      </c>
      <c r="DA64">
        <v>0.46514917087153029</v>
      </c>
      <c r="DB64">
        <v>0.27093816329964171</v>
      </c>
      <c r="DC64" s="7">
        <v>-0.30361158239452718</v>
      </c>
      <c r="DQ64">
        <f t="shared" si="6"/>
        <v>39</v>
      </c>
      <c r="DR64" s="6">
        <v>-0.1365206167269834</v>
      </c>
      <c r="DS64">
        <v>2.062531485152447</v>
      </c>
      <c r="DT64">
        <v>2.3801612387599853</v>
      </c>
      <c r="DU64" s="7">
        <v>0.73782937527477632</v>
      </c>
      <c r="ED64" s="6">
        <v>-8.649351883351758E-2</v>
      </c>
      <c r="EE64">
        <v>1.8783389817395642</v>
      </c>
      <c r="EF64">
        <v>1.8665588211099362</v>
      </c>
      <c r="EG64" s="7">
        <v>0.6336737092646505</v>
      </c>
    </row>
    <row r="65" spans="1:137" x14ac:dyDescent="0.35">
      <c r="A65" s="8">
        <v>-0.30145846294129242</v>
      </c>
      <c r="B65" s="9">
        <v>0.74107631451599554</v>
      </c>
      <c r="C65" s="9">
        <v>-0.34419877868563109</v>
      </c>
      <c r="D65" s="10">
        <v>-0.23397915226319332</v>
      </c>
      <c r="E65" s="8">
        <v>-9.299246230676414E-2</v>
      </c>
      <c r="F65" s="9">
        <v>0.83533084187317619</v>
      </c>
      <c r="G65" s="9">
        <v>-0.18068471727434207</v>
      </c>
      <c r="H65" s="10">
        <v>-0.27243012181307497</v>
      </c>
      <c r="CG65">
        <f t="shared" si="3"/>
        <v>47</v>
      </c>
      <c r="CH65" s="6">
        <v>2.1885836870049515</v>
      </c>
      <c r="CI65">
        <v>1.5309570107120631</v>
      </c>
      <c r="CJ65">
        <v>0.11305438216815314</v>
      </c>
      <c r="CK65" s="7">
        <v>-0.63811021555014713</v>
      </c>
      <c r="CY65">
        <f t="shared" si="4"/>
        <v>47</v>
      </c>
      <c r="CZ65" s="6">
        <v>2.4797765382502295</v>
      </c>
      <c r="DA65">
        <v>1.3570720557636524</v>
      </c>
      <c r="DB65">
        <v>0.25039011436877462</v>
      </c>
      <c r="DC65" s="7">
        <v>-0.8048500873673613</v>
      </c>
      <c r="DQ65">
        <f t="shared" si="6"/>
        <v>40</v>
      </c>
      <c r="DR65" s="6">
        <v>0.88520763998133323</v>
      </c>
      <c r="DS65">
        <v>-1.019046078466135</v>
      </c>
      <c r="DT65">
        <v>-1.209163771297785</v>
      </c>
      <c r="DU65" s="7">
        <v>0.41780175214003312</v>
      </c>
      <c r="ED65" s="6">
        <v>0.56082901993780709</v>
      </c>
      <c r="EE65">
        <v>-0.92804109277890567</v>
      </c>
      <c r="EF65">
        <v>-0.94824470995010202</v>
      </c>
      <c r="EG65" s="7">
        <v>0.35882277785056865</v>
      </c>
    </row>
    <row r="66" spans="1:137" x14ac:dyDescent="0.35">
      <c r="J66" t="s">
        <v>91</v>
      </c>
      <c r="O66" t="s">
        <v>92</v>
      </c>
      <c r="CG66">
        <f t="shared" si="3"/>
        <v>48</v>
      </c>
      <c r="CH66" s="6">
        <v>-1.4861288904645509</v>
      </c>
      <c r="CI66">
        <v>-0.66172082260005161</v>
      </c>
      <c r="CJ66">
        <v>-2.9001424722160825</v>
      </c>
      <c r="CK66" s="7">
        <v>1.817757727948081</v>
      </c>
      <c r="CY66">
        <f t="shared" si="4"/>
        <v>48</v>
      </c>
      <c r="CZ66" s="6">
        <v>-1.6104556327868065</v>
      </c>
      <c r="DA66">
        <v>-0.6412306695639437</v>
      </c>
      <c r="DB66">
        <v>-2.9410833926557376</v>
      </c>
      <c r="DC66" s="7">
        <v>1.9135222060840797</v>
      </c>
      <c r="DQ66">
        <f t="shared" si="6"/>
        <v>41</v>
      </c>
      <c r="DR66" s="6">
        <v>0.33995301201053751</v>
      </c>
      <c r="DS66">
        <v>-9.9070026601636996E-3</v>
      </c>
      <c r="DT66">
        <v>0.97125073122326266</v>
      </c>
      <c r="DU66" s="7">
        <v>-1.9228055561375103E-2</v>
      </c>
      <c r="ED66" s="6">
        <v>0.21537942731130941</v>
      </c>
      <c r="EE66">
        <v>-9.022266773982178E-3</v>
      </c>
      <c r="EF66">
        <v>0.76166966773172817</v>
      </c>
      <c r="EG66" s="7">
        <v>-1.6513727560637948E-2</v>
      </c>
    </row>
    <row r="67" spans="1:137" x14ac:dyDescent="0.35">
      <c r="A67" s="3">
        <f t="array" ref="A67:H75">[2]!ELIM(A57:H65)</f>
        <v>1</v>
      </c>
      <c r="B67" s="4">
        <v>0</v>
      </c>
      <c r="C67" s="4">
        <v>0</v>
      </c>
      <c r="D67" s="5">
        <v>0</v>
      </c>
      <c r="E67" s="3">
        <v>0.84340947357757767</v>
      </c>
      <c r="F67" s="4">
        <v>-0.26645764761042928</v>
      </c>
      <c r="G67" s="4">
        <v>-0.38804263012415058</v>
      </c>
      <c r="H67" s="5">
        <v>0.25900521059592813</v>
      </c>
      <c r="J67" s="3">
        <f t="array" ref="J67:M70">MMULT(TRANSPOSE(E67:H70),E67:H70)</f>
        <v>0.99999999999999978</v>
      </c>
      <c r="K67" s="4">
        <v>8.3266726846886741E-17</v>
      </c>
      <c r="L67" s="4">
        <v>4.8572257327350599E-17</v>
      </c>
      <c r="M67" s="5">
        <v>-1.1102230246251565E-16</v>
      </c>
      <c r="O67" s="11">
        <f>MDETERM(E67:H70)</f>
        <v>1.0000000000000002</v>
      </c>
      <c r="CG67">
        <f t="shared" si="3"/>
        <v>49</v>
      </c>
      <c r="CH67" s="6">
        <v>0.76751187978552515</v>
      </c>
      <c r="CI67">
        <v>1.4221666469988983</v>
      </c>
      <c r="CJ67">
        <v>1.0342011403906495</v>
      </c>
      <c r="CK67" s="7">
        <v>1.0766696712571429</v>
      </c>
      <c r="CY67">
        <f t="shared" si="4"/>
        <v>49</v>
      </c>
      <c r="CZ67" s="6">
        <v>0.62575933702835362</v>
      </c>
      <c r="DA67">
        <v>1.3964933289891261</v>
      </c>
      <c r="DB67">
        <v>0.8807887778366511</v>
      </c>
      <c r="DC67" s="7">
        <v>0.96999845502884985</v>
      </c>
      <c r="DQ67">
        <f t="shared" si="6"/>
        <v>42</v>
      </c>
      <c r="DR67" s="6">
        <v>0.5543591249701133</v>
      </c>
      <c r="DS67">
        <v>0.11262171595038964</v>
      </c>
      <c r="DT67">
        <v>0.16821572102997875</v>
      </c>
      <c r="DU67" s="7">
        <v>-5.9488814407529893E-3</v>
      </c>
      <c r="ED67" s="6">
        <v>0.35121780552766702</v>
      </c>
      <c r="EE67">
        <v>0.10256413576366895</v>
      </c>
      <c r="EF67">
        <v>0.13191733939060971</v>
      </c>
      <c r="EG67" s="7">
        <v>-5.1091077352859848E-3</v>
      </c>
    </row>
    <row r="68" spans="1:137" x14ac:dyDescent="0.35">
      <c r="A68" s="6">
        <v>0</v>
      </c>
      <c r="B68">
        <v>1</v>
      </c>
      <c r="C68">
        <v>0</v>
      </c>
      <c r="D68" s="7">
        <v>0</v>
      </c>
      <c r="E68" s="6">
        <v>0.2461667958309785</v>
      </c>
      <c r="F68">
        <v>0.9575983954910533</v>
      </c>
      <c r="G68">
        <v>-2.3878494456303238E-2</v>
      </c>
      <c r="H68" s="7">
        <v>0.14777360754129909</v>
      </c>
      <c r="J68" s="6">
        <v>8.3266726846886741E-17</v>
      </c>
      <c r="K68">
        <v>0.99999999999999978</v>
      </c>
      <c r="L68">
        <v>-1.1102230246251565E-16</v>
      </c>
      <c r="M68" s="7">
        <v>1.1796119636642288E-16</v>
      </c>
      <c r="CG68">
        <f t="shared" si="3"/>
        <v>50</v>
      </c>
      <c r="CH68" s="6">
        <v>-7.2232372378741916E-2</v>
      </c>
      <c r="CI68">
        <v>0.70386306893100847</v>
      </c>
      <c r="CJ68">
        <v>0.63496503604956789</v>
      </c>
      <c r="CK68" s="7">
        <v>-0.76693807065909381</v>
      </c>
      <c r="CY68">
        <f t="shared" si="4"/>
        <v>50</v>
      </c>
      <c r="CZ68" s="6">
        <v>-0.25145151281429939</v>
      </c>
      <c r="DA68">
        <v>0.69734027565915702</v>
      </c>
      <c r="DB68">
        <v>0.63514580416167055</v>
      </c>
      <c r="DC68" s="7">
        <v>-0.86992815920330846</v>
      </c>
      <c r="DQ68">
        <f t="shared" si="6"/>
        <v>43</v>
      </c>
      <c r="DR68" s="6">
        <v>-3.6044446742679108</v>
      </c>
      <c r="DS68">
        <v>-0.93056923808458358</v>
      </c>
      <c r="DT68">
        <v>-1.1903586919425828</v>
      </c>
      <c r="DU68" s="7">
        <v>1.2760411289251663</v>
      </c>
      <c r="ED68" s="6">
        <v>-2.2836192129253972</v>
      </c>
      <c r="EE68">
        <v>-0.84746559637258834</v>
      </c>
      <c r="EF68">
        <v>-0.93349747930852933</v>
      </c>
      <c r="EG68" s="7">
        <v>1.0959088136591641</v>
      </c>
    </row>
    <row r="69" spans="1:137" x14ac:dyDescent="0.35">
      <c r="A69" s="6">
        <v>0</v>
      </c>
      <c r="B69">
        <v>0</v>
      </c>
      <c r="C69">
        <v>1</v>
      </c>
      <c r="D69" s="7">
        <v>0</v>
      </c>
      <c r="E69" s="6">
        <v>0.30901168533537032</v>
      </c>
      <c r="F69">
        <v>-9.6573721677476465E-2</v>
      </c>
      <c r="G69">
        <v>0.91024766909645916</v>
      </c>
      <c r="H69" s="7">
        <v>0.25813654431718613</v>
      </c>
      <c r="J69" s="6">
        <v>4.8572257327350599E-17</v>
      </c>
      <c r="K69">
        <v>-1.1102230246251565E-16</v>
      </c>
      <c r="L69">
        <v>1.0000000000000002</v>
      </c>
      <c r="M69" s="7">
        <v>2.7755575615628914E-17</v>
      </c>
      <c r="CG69">
        <f t="shared" si="3"/>
        <v>51</v>
      </c>
      <c r="CH69" s="6">
        <v>1.96851912735634</v>
      </c>
      <c r="CI69">
        <v>1.1728411370844047</v>
      </c>
      <c r="CJ69">
        <v>-6.223057486810242E-2</v>
      </c>
      <c r="CK69" s="7">
        <v>-1.9328774661266108</v>
      </c>
      <c r="CY69">
        <f t="shared" si="4"/>
        <v>51</v>
      </c>
      <c r="CZ69" s="6">
        <v>2.3937347820113981</v>
      </c>
      <c r="DA69">
        <v>1.0014485864267568</v>
      </c>
      <c r="DB69">
        <v>-1.0341403599912133E-2</v>
      </c>
      <c r="DC69" s="7">
        <v>-1.8715882558292336</v>
      </c>
      <c r="DQ69">
        <f t="shared" si="6"/>
        <v>44</v>
      </c>
      <c r="DR69" s="6">
        <v>-1.5710187255834487</v>
      </c>
      <c r="DS69">
        <v>1.1864946266614611</v>
      </c>
      <c r="DT69">
        <v>1.9814324489726054</v>
      </c>
      <c r="DU69" s="7">
        <v>-0.75096911213370598</v>
      </c>
      <c r="ED69" s="6">
        <v>-0.99532906447970526</v>
      </c>
      <c r="EE69">
        <v>1.0805358002658703</v>
      </c>
      <c r="EF69">
        <v>1.553869610106793</v>
      </c>
      <c r="EG69" s="7">
        <v>-0.64495857548600233</v>
      </c>
    </row>
    <row r="70" spans="1:137" x14ac:dyDescent="0.35">
      <c r="A70" s="6">
        <v>0</v>
      </c>
      <c r="B70">
        <v>0</v>
      </c>
      <c r="C70">
        <v>0</v>
      </c>
      <c r="D70" s="7">
        <v>1</v>
      </c>
      <c r="E70" s="8">
        <v>-0.36410732873164836</v>
      </c>
      <c r="F70" s="9">
        <v>-5.1760518392282143E-2</v>
      </c>
      <c r="G70" s="9">
        <v>-0.14248479081395038</v>
      </c>
      <c r="H70" s="10">
        <v>0.91893676947131153</v>
      </c>
      <c r="J70" s="8">
        <v>-1.1102230246251565E-16</v>
      </c>
      <c r="K70" s="9">
        <v>1.1796119636642288E-16</v>
      </c>
      <c r="L70" s="9">
        <v>2.7755575615628914E-17</v>
      </c>
      <c r="M70" s="10">
        <v>0.99999999999999989</v>
      </c>
      <c r="CG70">
        <f t="shared" si="3"/>
        <v>52</v>
      </c>
      <c r="CH70" s="6">
        <v>0.41656657973487693</v>
      </c>
      <c r="CI70">
        <v>1.8849422572266161</v>
      </c>
      <c r="CJ70">
        <v>-1.9261676113867361</v>
      </c>
      <c r="CK70" s="7">
        <v>-0.13912273491124688</v>
      </c>
      <c r="CY70">
        <f t="shared" si="4"/>
        <v>52</v>
      </c>
      <c r="CZ70" s="6">
        <v>0.30661730175634366</v>
      </c>
      <c r="DA70">
        <v>1.4915912526390334</v>
      </c>
      <c r="DB70">
        <v>-1.8573385338987922</v>
      </c>
      <c r="DC70" s="7">
        <v>-0.45059259585905925</v>
      </c>
      <c r="DQ70">
        <f t="shared" si="6"/>
        <v>45</v>
      </c>
      <c r="DR70" s="6">
        <v>1.9311189176021188</v>
      </c>
      <c r="DS70">
        <v>0.98798662118694514</v>
      </c>
      <c r="DT70">
        <v>1.0922338580952013</v>
      </c>
      <c r="DU70" s="7">
        <v>-2.1018275936391513</v>
      </c>
      <c r="ED70" s="6">
        <v>1.2234728678629496</v>
      </c>
      <c r="EE70">
        <v>0.89975537215880808</v>
      </c>
      <c r="EF70">
        <v>0.85654648489472351</v>
      </c>
      <c r="EG70" s="7">
        <v>-1.8051231519483899</v>
      </c>
    </row>
    <row r="71" spans="1:137" x14ac:dyDescent="0.35">
      <c r="A71" s="6">
        <v>0</v>
      </c>
      <c r="B71">
        <v>0</v>
      </c>
      <c r="C71">
        <v>0</v>
      </c>
      <c r="D71" s="7">
        <v>0</v>
      </c>
      <c r="E71" s="6">
        <v>6.9388939039072284E-17</v>
      </c>
      <c r="F71">
        <v>3.8163916471489756E-17</v>
      </c>
      <c r="G71">
        <v>-1.0061396160665481E-16</v>
      </c>
      <c r="H71" s="7">
        <v>0</v>
      </c>
      <c r="CG71">
        <f t="shared" si="3"/>
        <v>53</v>
      </c>
      <c r="CH71" s="6">
        <v>-1.8906204934139721</v>
      </c>
      <c r="CI71">
        <v>-1.5064743124607407</v>
      </c>
      <c r="CJ71">
        <v>3.8959334510457064E-2</v>
      </c>
      <c r="CK71" s="7">
        <v>1.3320753275390038</v>
      </c>
      <c r="CY71">
        <f t="shared" si="4"/>
        <v>53</v>
      </c>
      <c r="CZ71" s="6">
        <v>-2.0667411895087429</v>
      </c>
      <c r="DA71">
        <v>-1.3953405752056782</v>
      </c>
      <c r="DB71">
        <v>-4.1358553865129405E-3</v>
      </c>
      <c r="DC71" s="7">
        <v>1.512544971963244</v>
      </c>
      <c r="DQ71">
        <f t="shared" si="6"/>
        <v>46</v>
      </c>
      <c r="DR71" s="6">
        <v>0.97075824698829516</v>
      </c>
      <c r="DS71">
        <v>0.46131671731323809</v>
      </c>
      <c r="DT71">
        <v>0.27089676152257414</v>
      </c>
      <c r="DU71" s="7">
        <v>-0.30903252178622098</v>
      </c>
      <c r="ED71" s="6">
        <v>0.61503015977863662</v>
      </c>
      <c r="EE71">
        <v>0.42011924632197317</v>
      </c>
      <c r="EF71">
        <v>0.21244138069129548</v>
      </c>
      <c r="EG71" s="7">
        <v>-0.26540795328290601</v>
      </c>
    </row>
    <row r="72" spans="1:137" x14ac:dyDescent="0.35">
      <c r="A72" s="6">
        <v>0</v>
      </c>
      <c r="B72">
        <v>0</v>
      </c>
      <c r="C72">
        <v>0</v>
      </c>
      <c r="D72" s="7">
        <v>0</v>
      </c>
      <c r="E72" s="6">
        <v>-1.3877787807814457E-16</v>
      </c>
      <c r="F72">
        <v>4.7704895589362195E-17</v>
      </c>
      <c r="G72">
        <v>8.6736173798840355E-18</v>
      </c>
      <c r="H72" s="7">
        <v>-1.3877787807814457E-17</v>
      </c>
      <c r="CG72">
        <f t="shared" si="3"/>
        <v>54</v>
      </c>
      <c r="CH72" s="6">
        <v>1.5687135649310944</v>
      </c>
      <c r="CI72">
        <v>0.78963165906957189</v>
      </c>
      <c r="CJ72">
        <v>1.3797625474082413</v>
      </c>
      <c r="CK72" s="7">
        <v>0.3005988296830584</v>
      </c>
      <c r="CY72">
        <f t="shared" si="4"/>
        <v>54</v>
      </c>
      <c r="CZ72" s="6">
        <v>1.2079050364916193</v>
      </c>
      <c r="DA72">
        <v>0.54156958838633928</v>
      </c>
      <c r="DB72">
        <v>1.3859918305944854</v>
      </c>
      <c r="DC72" s="7">
        <v>-0.19268008261089484</v>
      </c>
      <c r="DQ72">
        <f t="shared" si="6"/>
        <v>47</v>
      </c>
      <c r="DR72" s="6">
        <v>2.4575935071745754</v>
      </c>
      <c r="DS72">
        <v>1.3460037323476701</v>
      </c>
      <c r="DT72">
        <v>0.25231379825255751</v>
      </c>
      <c r="DU72" s="7">
        <v>-0.81992000452533853</v>
      </c>
      <c r="ED72" s="6">
        <v>1.5570242458179639</v>
      </c>
      <c r="EE72">
        <v>1.2258000899553327</v>
      </c>
      <c r="EF72">
        <v>0.19786833687848124</v>
      </c>
      <c r="EG72" s="7">
        <v>-0.70417601681197561</v>
      </c>
    </row>
    <row r="73" spans="1:137" x14ac:dyDescent="0.35">
      <c r="A73" s="6">
        <v>0</v>
      </c>
      <c r="B73">
        <v>0</v>
      </c>
      <c r="C73">
        <v>0</v>
      </c>
      <c r="D73" s="7">
        <v>0</v>
      </c>
      <c r="E73" s="6">
        <v>0</v>
      </c>
      <c r="F73">
        <v>-2.8449465006019636E-16</v>
      </c>
      <c r="G73">
        <v>-9.7144514654701197E-17</v>
      </c>
      <c r="H73" s="7">
        <v>0</v>
      </c>
      <c r="CG73">
        <f t="shared" si="3"/>
        <v>55</v>
      </c>
      <c r="CH73" s="6">
        <v>-1.014485929500353</v>
      </c>
      <c r="CI73">
        <v>1.172730849810105</v>
      </c>
      <c r="CJ73">
        <v>-0.701091373962064</v>
      </c>
      <c r="CK73" s="7">
        <v>1.663106063770202</v>
      </c>
      <c r="CY73">
        <f t="shared" si="4"/>
        <v>55</v>
      </c>
      <c r="CZ73" s="6">
        <v>-0.82017234779373527</v>
      </c>
      <c r="DA73">
        <v>1.1162856582968681</v>
      </c>
      <c r="DB73">
        <v>-0.86104348846342293</v>
      </c>
      <c r="DC73" s="7">
        <v>1.9414644235545835</v>
      </c>
      <c r="DQ73">
        <f t="shared" si="6"/>
        <v>48</v>
      </c>
      <c r="DR73" s="6">
        <v>-1.5995733800930017</v>
      </c>
      <c r="DS73">
        <v>-0.65321774386857268</v>
      </c>
      <c r="DT73">
        <v>-2.9181668550474864</v>
      </c>
      <c r="DU73" s="7">
        <v>1.8949192039646221</v>
      </c>
      <c r="ED73" s="6">
        <v>-1.0134200503455673</v>
      </c>
      <c r="EE73">
        <v>-0.59488272576921275</v>
      </c>
      <c r="EF73">
        <v>-2.2884710481199431</v>
      </c>
      <c r="EG73" s="7">
        <v>1.6274229801245088</v>
      </c>
    </row>
    <row r="74" spans="1:137" x14ac:dyDescent="0.35">
      <c r="A74" s="6">
        <v>0</v>
      </c>
      <c r="B74">
        <v>0</v>
      </c>
      <c r="C74">
        <v>0</v>
      </c>
      <c r="D74" s="7">
        <v>0</v>
      </c>
      <c r="E74" s="6">
        <v>-9.0205620750793969E-17</v>
      </c>
      <c r="F74">
        <v>5.2041704279304213E-17</v>
      </c>
      <c r="G74">
        <v>1.3530843112619095E-16</v>
      </c>
      <c r="H74" s="7">
        <v>0</v>
      </c>
      <c r="CG74">
        <f t="shared" si="3"/>
        <v>56</v>
      </c>
      <c r="CH74" s="6">
        <v>1.0811189820831755</v>
      </c>
      <c r="CI74">
        <v>0.24084542297277689</v>
      </c>
      <c r="CJ74">
        <v>-0.7844420001568162</v>
      </c>
      <c r="CK74" s="7">
        <v>-9.577686917862957E-2</v>
      </c>
      <c r="CY74">
        <f t="shared" si="4"/>
        <v>56</v>
      </c>
      <c r="CZ74" s="6">
        <v>1.3141793625808249</v>
      </c>
      <c r="DA74">
        <v>0.23346911215928867</v>
      </c>
      <c r="DB74">
        <v>-0.80532298362161303</v>
      </c>
      <c r="DC74" s="7">
        <v>-7.7937075068449033E-3</v>
      </c>
      <c r="DQ74">
        <f t="shared" si="6"/>
        <v>49</v>
      </c>
      <c r="DR74" s="6">
        <v>0.61047067243892716</v>
      </c>
      <c r="DS74">
        <v>1.3733326412469908</v>
      </c>
      <c r="DT74">
        <v>0.89511779729612417</v>
      </c>
      <c r="DU74" s="7">
        <v>0.93890280393494741</v>
      </c>
      <c r="ED74" s="6">
        <v>0.38676763898232652</v>
      </c>
      <c r="EE74">
        <v>1.250688415434742</v>
      </c>
      <c r="EF74">
        <v>0.70196505735301495</v>
      </c>
      <c r="EG74" s="7">
        <v>0.80636261220538918</v>
      </c>
    </row>
    <row r="75" spans="1:137" x14ac:dyDescent="0.35">
      <c r="A75" s="8">
        <v>0</v>
      </c>
      <c r="B75" s="9">
        <v>0</v>
      </c>
      <c r="C75" s="9">
        <v>0</v>
      </c>
      <c r="D75" s="10">
        <v>0</v>
      </c>
      <c r="E75" s="8">
        <v>-1.3877787807814457E-17</v>
      </c>
      <c r="F75" s="9">
        <v>2.7408630920433552E-16</v>
      </c>
      <c r="G75" s="9">
        <v>-4.163336342344337E-17</v>
      </c>
      <c r="H75" s="10">
        <v>-5.5511151231257827E-17</v>
      </c>
      <c r="CG75">
        <f t="shared" si="3"/>
        <v>57</v>
      </c>
      <c r="CH75" s="6">
        <v>1.4077122012670185</v>
      </c>
      <c r="CI75">
        <v>1.5321402843631513</v>
      </c>
      <c r="CJ75">
        <v>1.2442681090930243</v>
      </c>
      <c r="CK75" s="7">
        <v>-1.8678638197401771</v>
      </c>
      <c r="CY75">
        <f t="shared" si="4"/>
        <v>57</v>
      </c>
      <c r="CZ75" s="6">
        <v>1.6165858275659732</v>
      </c>
      <c r="DA75">
        <v>1.564351584732826</v>
      </c>
      <c r="DB75">
        <v>1.266083709273722</v>
      </c>
      <c r="DC75" s="7">
        <v>-1.9914501426961511</v>
      </c>
      <c r="DQ75">
        <f t="shared" si="6"/>
        <v>50</v>
      </c>
      <c r="DR75" s="6">
        <v>-0.2465911377360287</v>
      </c>
      <c r="DS75">
        <v>0.70272170217196117</v>
      </c>
      <c r="DT75">
        <v>0.62763087403009932</v>
      </c>
      <c r="DU75" s="7">
        <v>-0.85852469022995903</v>
      </c>
      <c r="ED75" s="6">
        <v>-0.15622940862187099</v>
      </c>
      <c r="EE75">
        <v>0.63996577798006993</v>
      </c>
      <c r="EF75">
        <v>0.4921977239374562</v>
      </c>
      <c r="EG75" s="7">
        <v>-0.73733107298784639</v>
      </c>
    </row>
    <row r="76" spans="1:137" x14ac:dyDescent="0.35">
      <c r="CG76">
        <f t="shared" si="3"/>
        <v>58</v>
      </c>
      <c r="CH76" s="6">
        <v>0.89495244417539122</v>
      </c>
      <c r="CI76">
        <v>0.12262731965720797</v>
      </c>
      <c r="CJ76">
        <v>0.53366103327162029</v>
      </c>
      <c r="CK76" s="7">
        <v>-8.4099120733667404E-2</v>
      </c>
      <c r="CY76">
        <f t="shared" si="4"/>
        <v>58</v>
      </c>
      <c r="CZ76" s="6">
        <v>0.95468773097125492</v>
      </c>
      <c r="DA76">
        <v>0.1179981511556859</v>
      </c>
      <c r="DB76">
        <v>0.46666762282530022</v>
      </c>
      <c r="DC76" s="7">
        <v>-7.6556394731133293E-2</v>
      </c>
      <c r="DQ76">
        <f t="shared" si="6"/>
        <v>51</v>
      </c>
      <c r="DR76" s="6">
        <v>2.379296620727632</v>
      </c>
      <c r="DS76">
        <v>1.0048580116924355</v>
      </c>
      <c r="DT76">
        <v>-1.9780032485196455E-2</v>
      </c>
      <c r="DU76" s="7">
        <v>-1.8655858794437146</v>
      </c>
      <c r="ED76" s="6">
        <v>1.5074187475066898</v>
      </c>
      <c r="EE76">
        <v>0.91512007843880505</v>
      </c>
      <c r="EF76">
        <v>-1.5511803787007051E-2</v>
      </c>
      <c r="EG76" s="7">
        <v>-1.6022304936539005</v>
      </c>
    </row>
    <row r="77" spans="1:137" x14ac:dyDescent="0.35">
      <c r="A77" t="s">
        <v>93</v>
      </c>
      <c r="CG77">
        <f t="shared" si="3"/>
        <v>59</v>
      </c>
      <c r="CH77" s="6">
        <v>-0.1750135220203845</v>
      </c>
      <c r="CI77">
        <v>-0.91126075044415655</v>
      </c>
      <c r="CJ77">
        <v>0.28006978667202975</v>
      </c>
      <c r="CK77" s="7">
        <v>-0.97009147945257745</v>
      </c>
      <c r="CY77">
        <f t="shared" si="4"/>
        <v>59</v>
      </c>
      <c r="CZ77" s="6">
        <v>-3.4590034153449828E-4</v>
      </c>
      <c r="DA77">
        <v>-0.7655221983110817</v>
      </c>
      <c r="DB77">
        <v>0.21945759248459046</v>
      </c>
      <c r="DC77" s="7">
        <v>-0.76288442703029413</v>
      </c>
      <c r="DQ77">
        <f t="shared" si="6"/>
        <v>52</v>
      </c>
      <c r="DR77" s="6">
        <v>0.30646361323233662</v>
      </c>
      <c r="DS77">
        <v>1.4820947514236418</v>
      </c>
      <c r="DT77">
        <v>-1.8474637369826612</v>
      </c>
      <c r="DU77" s="7">
        <v>-0.45950713958540124</v>
      </c>
      <c r="ED77" s="6">
        <v>0.19416200232898451</v>
      </c>
      <c r="EE77">
        <v>1.349737624017348</v>
      </c>
      <c r="EF77">
        <v>-1.4488092986264485</v>
      </c>
      <c r="EG77" s="7">
        <v>-0.3946408252805505</v>
      </c>
    </row>
    <row r="78" spans="1:137" x14ac:dyDescent="0.35">
      <c r="CG78">
        <f t="shared" si="3"/>
        <v>60</v>
      </c>
      <c r="CH78" s="6">
        <v>-0.7345818895502092</v>
      </c>
      <c r="CI78">
        <v>-2.4008758959470966</v>
      </c>
      <c r="CJ78">
        <v>-0.16460131271423156</v>
      </c>
      <c r="CK78" s="7">
        <v>-0.75678542087526568</v>
      </c>
      <c r="CY78">
        <f t="shared" si="4"/>
        <v>60</v>
      </c>
      <c r="CZ78" s="6">
        <v>-0.55346371042834397</v>
      </c>
      <c r="DA78">
        <v>-2.0119341090887675</v>
      </c>
      <c r="DB78">
        <v>-0.21591862552291552</v>
      </c>
      <c r="DC78" s="7">
        <v>-0.34973342044836703</v>
      </c>
      <c r="DQ78">
        <f t="shared" si="6"/>
        <v>53</v>
      </c>
      <c r="DR78" s="6">
        <v>-2.0527177103816552</v>
      </c>
      <c r="DS78">
        <v>-1.3929929432642574</v>
      </c>
      <c r="DT78">
        <v>4.0952343912974143E-4</v>
      </c>
      <c r="DU78" s="7">
        <v>1.513400955521722</v>
      </c>
      <c r="ED78" s="6">
        <v>-1.3005125687195824</v>
      </c>
      <c r="EE78">
        <v>-1.268592972013705</v>
      </c>
      <c r="EF78">
        <v>3.2115453999962339E-4</v>
      </c>
      <c r="EG78" s="7">
        <v>1.2997617460445678</v>
      </c>
    </row>
    <row r="79" spans="1:137" x14ac:dyDescent="0.35">
      <c r="A79" t="s">
        <v>94</v>
      </c>
      <c r="CG79">
        <f t="shared" si="3"/>
        <v>61</v>
      </c>
      <c r="CH79" s="6">
        <v>0.3866961173303532</v>
      </c>
      <c r="CI79">
        <v>-0.33082836246286873</v>
      </c>
      <c r="CJ79">
        <v>-0.72967395927791723</v>
      </c>
      <c r="CK79" s="7">
        <v>0.58032250491696247</v>
      </c>
      <c r="CY79">
        <f t="shared" si="4"/>
        <v>61</v>
      </c>
      <c r="CZ79" s="6">
        <v>0.30454349888778887</v>
      </c>
      <c r="DA79">
        <v>-0.32503949716759417</v>
      </c>
      <c r="DB79">
        <v>-0.74783106182701498</v>
      </c>
      <c r="DC79" s="7">
        <v>0.54147271722712631</v>
      </c>
      <c r="DQ79">
        <f t="shared" si="6"/>
        <v>54</v>
      </c>
      <c r="DR79" s="6">
        <v>1.1941609144106013</v>
      </c>
      <c r="DS79">
        <v>0.53596455976494217</v>
      </c>
      <c r="DT79">
        <v>1.3839545215891045</v>
      </c>
      <c r="DU79" s="7">
        <v>-0.20094925507567679</v>
      </c>
      <c r="ED79" s="6">
        <v>0.75656836320465526</v>
      </c>
      <c r="EE79">
        <v>0.48810073091464384</v>
      </c>
      <c r="EF79">
        <v>1.085318287778241</v>
      </c>
      <c r="EG79" s="7">
        <v>-0.17258225831731219</v>
      </c>
    </row>
    <row r="80" spans="1:137" x14ac:dyDescent="0.35">
      <c r="CG80">
        <f t="shared" si="3"/>
        <v>62</v>
      </c>
      <c r="CH80" s="6">
        <v>-0.72539719792911073</v>
      </c>
      <c r="CI80">
        <v>-0.90773351474895292</v>
      </c>
      <c r="CJ80">
        <v>-0.75124858570072228</v>
      </c>
      <c r="CK80" s="7">
        <v>-5.7147631588955056E-2</v>
      </c>
      <c r="CY80">
        <f t="shared" si="4"/>
        <v>62</v>
      </c>
      <c r="CZ80" s="6">
        <v>-0.80492821676033721</v>
      </c>
      <c r="DA80">
        <v>-0.92330717328444711</v>
      </c>
      <c r="DB80">
        <v>-0.8069911593479917</v>
      </c>
      <c r="DC80" s="7">
        <v>-3.1906325146705737E-2</v>
      </c>
      <c r="DQ80">
        <f t="shared" si="6"/>
        <v>55</v>
      </c>
      <c r="DR80" s="6">
        <v>-0.82360636061338199</v>
      </c>
      <c r="DS80">
        <v>1.0888400598178838</v>
      </c>
      <c r="DT80">
        <v>-0.83497315523008531</v>
      </c>
      <c r="DU80" s="7">
        <v>1.9047755270450757</v>
      </c>
      <c r="ED80" s="6">
        <v>-0.52180113136742412</v>
      </c>
      <c r="EE80">
        <v>0.99160218593434135</v>
      </c>
      <c r="EF80">
        <v>-0.65479870981205945</v>
      </c>
      <c r="EG80" s="7">
        <v>1.6358879355944314</v>
      </c>
    </row>
    <row r="81" spans="1:137" ht="16.5" x14ac:dyDescent="0.35">
      <c r="A81" t="s">
        <v>95</v>
      </c>
      <c r="E81" t="s">
        <v>96</v>
      </c>
      <c r="G81" t="s">
        <v>97</v>
      </c>
      <c r="CG81">
        <f t="shared" si="3"/>
        <v>63</v>
      </c>
      <c r="CH81" s="6">
        <v>-0.50126551314395273</v>
      </c>
      <c r="CI81">
        <v>0.91781748492943371</v>
      </c>
      <c r="CJ81">
        <v>0.45650154727272929</v>
      </c>
      <c r="CK81" s="7">
        <v>0.25048501328931599</v>
      </c>
      <c r="CY81">
        <f t="shared" si="4"/>
        <v>63</v>
      </c>
      <c r="CZ81" s="6">
        <v>-0.41620384268194571</v>
      </c>
      <c r="DA81">
        <v>0.93057130854565573</v>
      </c>
      <c r="DB81">
        <v>0.33932274164812826</v>
      </c>
      <c r="DC81" s="7">
        <v>0.35775145260911007</v>
      </c>
      <c r="DQ81">
        <f t="shared" si="6"/>
        <v>56</v>
      </c>
      <c r="DR81" s="6">
        <v>1.3025475624859935</v>
      </c>
      <c r="DS81">
        <v>0.22614602363257139</v>
      </c>
      <c r="DT81">
        <v>-0.799463515458816</v>
      </c>
      <c r="DU81" s="7">
        <v>-1.9897440638696275E-2</v>
      </c>
      <c r="ED81" s="6">
        <v>0.82523742441581704</v>
      </c>
      <c r="EE81">
        <v>0.20595025812323978</v>
      </c>
      <c r="EF81">
        <v>-0.62695150758468865</v>
      </c>
      <c r="EG81" s="7">
        <v>-1.7088618909622998E-2</v>
      </c>
    </row>
    <row r="82" spans="1:137" x14ac:dyDescent="0.35">
      <c r="A82" s="3">
        <f t="array" ref="A82:D90">B44:E52</f>
        <v>0.1844378805524543</v>
      </c>
      <c r="B82" s="4">
        <v>-0.76673944089161195</v>
      </c>
      <c r="C82" s="4">
        <v>-0.27758481196282242</v>
      </c>
      <c r="D82" s="5">
        <v>-0.11515839253508237</v>
      </c>
      <c r="E82" s="24">
        <f>SUMSQ(A82:D82)</f>
        <v>0.71222148520516271</v>
      </c>
      <c r="G82" s="3">
        <f>(A82/$E82)^2</f>
        <v>6.7061012241097562E-2</v>
      </c>
      <c r="H82" s="4">
        <f t="shared" ref="H82:J90" si="19">(B82/$E82)^2</f>
        <v>1.1589520455194633</v>
      </c>
      <c r="I82" s="4">
        <f t="shared" si="19"/>
        <v>0.15190121888451508</v>
      </c>
      <c r="J82" s="5">
        <f t="shared" si="19"/>
        <v>2.6143338538970232E-2</v>
      </c>
      <c r="CG82">
        <f t="shared" si="3"/>
        <v>64</v>
      </c>
      <c r="CH82" s="6">
        <v>0.77846614521608692</v>
      </c>
      <c r="CI82">
        <v>-0.59417859428616349</v>
      </c>
      <c r="CJ82">
        <v>-1.746129109907036</v>
      </c>
      <c r="CK82" s="7">
        <v>0.2708630828157309</v>
      </c>
      <c r="CY82">
        <f t="shared" si="4"/>
        <v>64</v>
      </c>
      <c r="CZ82" s="6">
        <v>0.95853170912227315</v>
      </c>
      <c r="DA82">
        <v>-0.47691393243727692</v>
      </c>
      <c r="DB82">
        <v>-1.681568146749193</v>
      </c>
      <c r="DC82" s="7">
        <v>0.39226908191567994</v>
      </c>
      <c r="DQ82">
        <f t="shared" si="6"/>
        <v>57</v>
      </c>
      <c r="DR82" s="6">
        <v>1.6071208165768875</v>
      </c>
      <c r="DS82">
        <v>1.5685541849927889</v>
      </c>
      <c r="DT82">
        <v>1.252737547066233</v>
      </c>
      <c r="DU82" s="7">
        <v>-1.9810081606139311</v>
      </c>
      <c r="ED82" s="6">
        <v>1.0182017774964873</v>
      </c>
      <c r="EE82">
        <v>1.4284758762967056</v>
      </c>
      <c r="EF82">
        <v>0.98241593087630952</v>
      </c>
      <c r="EG82" s="7">
        <v>-1.7013591912795274</v>
      </c>
    </row>
    <row r="83" spans="1:137" x14ac:dyDescent="0.35">
      <c r="A83" s="6">
        <v>-0.69848518848974095</v>
      </c>
      <c r="B83">
        <v>0.30363015858216291</v>
      </c>
      <c r="C83">
        <v>-0.19538523477740502</v>
      </c>
      <c r="D83" s="7">
        <v>0.26479923502475183</v>
      </c>
      <c r="E83" s="18">
        <f t="shared" ref="E83:E90" si="20">SUMSQ(A83:D83)</f>
        <v>0.68836685657889374</v>
      </c>
      <c r="G83" s="6">
        <f t="shared" ref="G83:G90" si="21">(A83/$E83)^2</f>
        <v>1.0296141416334059</v>
      </c>
      <c r="H83">
        <f t="shared" si="19"/>
        <v>0.19455836557278333</v>
      </c>
      <c r="I83">
        <f t="shared" si="19"/>
        <v>8.0564474484617246E-2</v>
      </c>
      <c r="J83" s="7">
        <f t="shared" si="19"/>
        <v>0.14797677180088292</v>
      </c>
      <c r="CG83">
        <f t="shared" si="3"/>
        <v>65</v>
      </c>
      <c r="CH83" s="6">
        <v>-2.9939646486063709</v>
      </c>
      <c r="CI83">
        <v>-3.5919063553502268</v>
      </c>
      <c r="CJ83">
        <v>-1.7950472252454426</v>
      </c>
      <c r="CK83" s="7">
        <v>0.95535329698067395</v>
      </c>
      <c r="CY83">
        <f t="shared" si="4"/>
        <v>65</v>
      </c>
      <c r="CZ83" s="6">
        <v>-3.025463689113371</v>
      </c>
      <c r="DA83">
        <v>-3.2436589838119425</v>
      </c>
      <c r="DB83">
        <v>-1.9109068669302709</v>
      </c>
      <c r="DC83" s="7">
        <v>1.3576420731647774</v>
      </c>
      <c r="DQ83">
        <f t="shared" si="6"/>
        <v>58</v>
      </c>
      <c r="DR83" s="6">
        <v>0.94500312089300365</v>
      </c>
      <c r="DS83">
        <v>0.11468995762546616</v>
      </c>
      <c r="DT83">
        <v>0.46639134652906378</v>
      </c>
      <c r="DU83" s="7">
        <v>-8.2548047516413314E-2</v>
      </c>
      <c r="ED83" s="6">
        <v>0.59871283322833535</v>
      </c>
      <c r="EE83">
        <v>0.10444767499200099</v>
      </c>
      <c r="EF83">
        <v>0.36575122213430461</v>
      </c>
      <c r="EG83" s="7">
        <v>-7.0895154374681732E-2</v>
      </c>
    </row>
    <row r="84" spans="1:137" x14ac:dyDescent="0.35">
      <c r="A84" s="6">
        <v>-0.75409390641255714</v>
      </c>
      <c r="B84">
        <v>-0.34865162907379493</v>
      </c>
      <c r="C84">
        <v>-0.20204851885995068</v>
      </c>
      <c r="D84" s="7">
        <v>0.30587511636389098</v>
      </c>
      <c r="E84" s="18">
        <f t="shared" si="20"/>
        <v>0.82459876892848516</v>
      </c>
      <c r="G84" s="6">
        <f t="shared" si="21"/>
        <v>0.83630655080383065</v>
      </c>
      <c r="H84">
        <f t="shared" si="19"/>
        <v>0.17877139677581916</v>
      </c>
      <c r="I84">
        <f t="shared" si="19"/>
        <v>6.0037967044489805E-2</v>
      </c>
      <c r="J84" s="7">
        <f t="shared" si="19"/>
        <v>0.13759508820628893</v>
      </c>
      <c r="CG84">
        <f t="shared" si="3"/>
        <v>66</v>
      </c>
      <c r="CH84" s="6">
        <v>0.54829807867357983</v>
      </c>
      <c r="CI84">
        <v>0.78298979769353483</v>
      </c>
      <c r="CJ84">
        <v>0.88478599870823038</v>
      </c>
      <c r="CK84" s="7">
        <v>-0.35873392302621732</v>
      </c>
      <c r="CY84">
        <f t="shared" si="4"/>
        <v>66</v>
      </c>
      <c r="CZ84" s="6">
        <v>0.76291879838377519</v>
      </c>
      <c r="DA84">
        <v>0.81242460905341363</v>
      </c>
      <c r="DB84">
        <v>1.0093641575003944</v>
      </c>
      <c r="DC84" s="7">
        <v>-0.32894152640751539</v>
      </c>
      <c r="DQ84">
        <f t="shared" si="6"/>
        <v>59</v>
      </c>
      <c r="DR84" s="6">
        <v>4.8791076641385364E-3</v>
      </c>
      <c r="DS84">
        <v>-0.75104704215476126</v>
      </c>
      <c r="DT84">
        <v>0.20749252749951691</v>
      </c>
      <c r="DU84" s="7">
        <v>-0.74362793194324839</v>
      </c>
      <c r="ED84" s="6">
        <v>3.0911901861890405E-3</v>
      </c>
      <c r="EE84">
        <v>-0.68397546731036485</v>
      </c>
      <c r="EF84">
        <v>0.16271881131901508</v>
      </c>
      <c r="EG84" s="7">
        <v>-0.63865371282051819</v>
      </c>
    </row>
    <row r="85" spans="1:137" x14ac:dyDescent="0.35">
      <c r="A85" s="6">
        <v>-0.36597842708944234</v>
      </c>
      <c r="B85">
        <v>-0.16252503821235828</v>
      </c>
      <c r="C85">
        <v>-0.19730233536299194</v>
      </c>
      <c r="D85" s="7">
        <v>-0.84984515758013812</v>
      </c>
      <c r="E85" s="18">
        <f t="shared" si="20"/>
        <v>0.92151960054289106</v>
      </c>
      <c r="G85" s="6">
        <f t="shared" si="21"/>
        <v>0.15772546576464089</v>
      </c>
      <c r="H85">
        <f t="shared" si="19"/>
        <v>3.1105085512307507E-2</v>
      </c>
      <c r="I85">
        <f t="shared" si="19"/>
        <v>4.5841128201715479E-2</v>
      </c>
      <c r="J85" s="7">
        <f t="shared" si="19"/>
        <v>0.85049243359161064</v>
      </c>
      <c r="CG85">
        <f t="shared" ref="CG85:CG138" si="22">CG84+1</f>
        <v>67</v>
      </c>
      <c r="CH85" s="6">
        <v>-1.9355457262396936</v>
      </c>
      <c r="CI85">
        <v>-1.5223489114715125</v>
      </c>
      <c r="CJ85">
        <v>-0.78636979284194886</v>
      </c>
      <c r="CK85" s="7">
        <v>0.42862001535980632</v>
      </c>
      <c r="CY85">
        <f t="shared" ref="CY85:CY138" si="23">CY84+1</f>
        <v>67</v>
      </c>
      <c r="CZ85" s="6">
        <v>-2.048258059000958</v>
      </c>
      <c r="DA85">
        <v>-1.4659197144494835</v>
      </c>
      <c r="DB85">
        <v>-0.73360847707143328</v>
      </c>
      <c r="DC85" s="7">
        <v>0.52877528842431998</v>
      </c>
      <c r="DQ85">
        <f t="shared" si="6"/>
        <v>60</v>
      </c>
      <c r="DR85" s="6">
        <v>-0.5422270772397404</v>
      </c>
      <c r="DS85">
        <v>-1.9903884104432084</v>
      </c>
      <c r="DT85">
        <v>-0.22945694582968168</v>
      </c>
      <c r="DU85" s="7">
        <v>-0.32376956936086493</v>
      </c>
      <c r="ED85" s="6">
        <v>-0.3435314682988026</v>
      </c>
      <c r="EE85">
        <v>-1.8126385788781278</v>
      </c>
      <c r="EF85">
        <v>-0.17994364387114795</v>
      </c>
      <c r="EG85" s="7">
        <v>-0.27806464589121604</v>
      </c>
    </row>
    <row r="86" spans="1:137" x14ac:dyDescent="0.35">
      <c r="A86" s="6">
        <v>-0.57816295036903409</v>
      </c>
      <c r="B86">
        <v>-4.4133810816554792E-2</v>
      </c>
      <c r="C86">
        <v>0.45272186814134935</v>
      </c>
      <c r="D86" s="7">
        <v>-0.15789519627101323</v>
      </c>
      <c r="E86" s="18">
        <f t="shared" si="20"/>
        <v>0.56610817333547281</v>
      </c>
      <c r="G86" s="6">
        <f t="shared" si="21"/>
        <v>1.0430416855273095</v>
      </c>
      <c r="H86">
        <f t="shared" si="19"/>
        <v>6.0777664538935496E-3</v>
      </c>
      <c r="I86">
        <f t="shared" si="19"/>
        <v>0.6395346738379597</v>
      </c>
      <c r="J86" s="7">
        <f t="shared" si="19"/>
        <v>7.7792724979800901E-2</v>
      </c>
      <c r="CG86">
        <f t="shared" si="22"/>
        <v>68</v>
      </c>
      <c r="CH86" s="6">
        <v>1.846777268934972</v>
      </c>
      <c r="CI86">
        <v>0.18045437602982239</v>
      </c>
      <c r="CJ86">
        <v>0.78705976377836939</v>
      </c>
      <c r="CK86" s="7">
        <v>-0.68879019217371817</v>
      </c>
      <c r="CY86">
        <f t="shared" si="23"/>
        <v>68</v>
      </c>
      <c r="CZ86" s="6">
        <v>2.055193487434412</v>
      </c>
      <c r="DA86">
        <v>0.2613905426747351</v>
      </c>
      <c r="DB86">
        <v>0.84391039304567916</v>
      </c>
      <c r="DC86" s="7">
        <v>-0.69571007852469247</v>
      </c>
      <c r="DQ86">
        <f t="shared" si="6"/>
        <v>61</v>
      </c>
      <c r="DR86" s="6">
        <v>0.30047958753536869</v>
      </c>
      <c r="DS86">
        <v>-0.33008344145039181</v>
      </c>
      <c r="DT86">
        <v>-0.74117951812412275</v>
      </c>
      <c r="DU86" s="7">
        <v>0.53202575233569427</v>
      </c>
      <c r="ED86" s="6">
        <v>0.1903707841838452</v>
      </c>
      <c r="EE86">
        <v>-0.30060563912176769</v>
      </c>
      <c r="EF86">
        <v>-0.58124430607959343</v>
      </c>
      <c r="EG86" s="7">
        <v>0.45692234980658536</v>
      </c>
    </row>
    <row r="87" spans="1:137" x14ac:dyDescent="0.35">
      <c r="A87" s="6">
        <v>-0.29966683800483013</v>
      </c>
      <c r="B87">
        <v>-3.0388016666013516E-2</v>
      </c>
      <c r="C87">
        <v>0.77085649526291034</v>
      </c>
      <c r="D87" s="7">
        <v>-6.3738785374645737E-2</v>
      </c>
      <c r="E87" s="18">
        <f t="shared" si="20"/>
        <v>0.68900601440675935</v>
      </c>
      <c r="G87" s="6">
        <f t="shared" si="21"/>
        <v>0.18916088830160627</v>
      </c>
      <c r="H87">
        <f t="shared" si="19"/>
        <v>1.9451750301751711E-3</v>
      </c>
      <c r="I87">
        <f t="shared" si="19"/>
        <v>1.251702288965048</v>
      </c>
      <c r="J87" s="7">
        <f t="shared" si="19"/>
        <v>8.5577883325954444E-3</v>
      </c>
      <c r="CG87">
        <f t="shared" si="22"/>
        <v>69</v>
      </c>
      <c r="CH87" s="6">
        <v>-2.6061351527138501</v>
      </c>
      <c r="CI87">
        <v>-1.8376167592273323</v>
      </c>
      <c r="CJ87">
        <v>0.75357408624741684</v>
      </c>
      <c r="CK87" s="7">
        <v>0.44863299313754346</v>
      </c>
      <c r="CY87">
        <f t="shared" si="23"/>
        <v>69</v>
      </c>
      <c r="CZ87" s="6">
        <v>-2.869753853217774</v>
      </c>
      <c r="DA87">
        <v>-1.7162487016104282</v>
      </c>
      <c r="DB87">
        <v>0.72138044789059919</v>
      </c>
      <c r="DC87" s="7">
        <v>0.57423321371770475</v>
      </c>
      <c r="DQ87">
        <f t="shared" si="6"/>
        <v>62</v>
      </c>
      <c r="DR87" s="6">
        <v>-0.79405352499204307</v>
      </c>
      <c r="DS87">
        <v>-0.91331070649649004</v>
      </c>
      <c r="DT87">
        <v>-0.81039012589065673</v>
      </c>
      <c r="DU87" s="7">
        <v>-1.8998991591571753E-2</v>
      </c>
      <c r="ED87" s="6">
        <v>-0.50307774140860251</v>
      </c>
      <c r="EE87">
        <v>-0.8317483222932045</v>
      </c>
      <c r="EF87">
        <v>-0.6355203224843925</v>
      </c>
      <c r="EG87" s="7">
        <v>-1.6316999400621118E-2</v>
      </c>
    </row>
    <row r="88" spans="1:137" x14ac:dyDescent="0.35">
      <c r="A88" s="6">
        <v>-0.81718661596991127</v>
      </c>
      <c r="B88">
        <v>-0.23935266908492522</v>
      </c>
      <c r="C88">
        <v>-0.19451473035327382</v>
      </c>
      <c r="D88" s="7">
        <v>0.1664342445594475</v>
      </c>
      <c r="E88" s="18">
        <f t="shared" si="20"/>
        <v>0.7906200036049138</v>
      </c>
      <c r="G88" s="6">
        <f t="shared" si="21"/>
        <v>1.0683336147318871</v>
      </c>
      <c r="H88">
        <f t="shared" si="19"/>
        <v>9.1651790339490932E-2</v>
      </c>
      <c r="I88">
        <f t="shared" si="19"/>
        <v>6.0529821660648075E-2</v>
      </c>
      <c r="J88" s="7">
        <f t="shared" si="19"/>
        <v>4.4314900813945624E-2</v>
      </c>
      <c r="CG88">
        <f t="shared" si="22"/>
        <v>70</v>
      </c>
      <c r="CH88" s="6">
        <v>0.20177839813582904</v>
      </c>
      <c r="CI88">
        <v>0.77336821116733612</v>
      </c>
      <c r="CJ88">
        <v>-1.6411682211995631</v>
      </c>
      <c r="CK88" s="7">
        <v>-0.54097885054128825</v>
      </c>
      <c r="CY88">
        <f t="shared" si="23"/>
        <v>70</v>
      </c>
      <c r="CZ88" s="6">
        <v>0.26358522946342239</v>
      </c>
      <c r="DA88">
        <v>0.67030971310799858</v>
      </c>
      <c r="DB88">
        <v>-1.6045195215984509</v>
      </c>
      <c r="DC88" s="7">
        <v>-0.55045336862498595</v>
      </c>
      <c r="DQ88">
        <f t="shared" si="6"/>
        <v>63</v>
      </c>
      <c r="DR88" s="6">
        <v>-0.41644039350838713</v>
      </c>
      <c r="DS88">
        <v>0.92119264704223447</v>
      </c>
      <c r="DT88">
        <v>0.3456334888993331</v>
      </c>
      <c r="DU88" s="7">
        <v>0.34755117823831805</v>
      </c>
      <c r="ED88" s="6">
        <v>-0.26383850207025833</v>
      </c>
      <c r="EE88">
        <v>0.83892637328801445</v>
      </c>
      <c r="EF88">
        <v>0.27105106455399663</v>
      </c>
      <c r="EG88" s="7">
        <v>0.29848912452361626</v>
      </c>
    </row>
    <row r="89" spans="1:137" x14ac:dyDescent="0.35">
      <c r="A89" s="6">
        <v>-0.687892728351156</v>
      </c>
      <c r="B89">
        <v>-3.5303982803742376E-2</v>
      </c>
      <c r="C89">
        <v>0.11603236905930761</v>
      </c>
      <c r="D89" s="7">
        <v>-0.11762701672464819</v>
      </c>
      <c r="E89" s="18">
        <f t="shared" si="20"/>
        <v>0.50174240265326031</v>
      </c>
      <c r="G89" s="6">
        <f t="shared" si="21"/>
        <v>1.8796622823111733</v>
      </c>
      <c r="H89">
        <f t="shared" si="19"/>
        <v>4.9509187083503336E-3</v>
      </c>
      <c r="I89">
        <f t="shared" si="19"/>
        <v>5.348065388316238E-2</v>
      </c>
      <c r="J89" s="7">
        <f t="shared" si="19"/>
        <v>5.4960737876212744E-2</v>
      </c>
      <c r="CG89">
        <f t="shared" si="22"/>
        <v>71</v>
      </c>
      <c r="CH89" s="6">
        <v>-0.37471032159924667</v>
      </c>
      <c r="CI89">
        <v>-2.0189413503402589</v>
      </c>
      <c r="CJ89">
        <v>-1.6236598012761605</v>
      </c>
      <c r="CK89" s="7">
        <v>8.2719649161825531E-3</v>
      </c>
      <c r="CY89">
        <f t="shared" si="23"/>
        <v>71</v>
      </c>
      <c r="CZ89" s="6">
        <v>-0.43797804600526469</v>
      </c>
      <c r="DA89">
        <v>-1.9024851429629126</v>
      </c>
      <c r="DB89">
        <v>-1.7488427005528999</v>
      </c>
      <c r="DC89" s="7">
        <v>0.14860968558004198</v>
      </c>
      <c r="DQ89">
        <f t="shared" si="6"/>
        <v>64</v>
      </c>
      <c r="DR89" s="6">
        <v>0.95083607504348677</v>
      </c>
      <c r="DS89">
        <v>-0.48233920013650144</v>
      </c>
      <c r="DT89">
        <v>-1.6729283163932513</v>
      </c>
      <c r="DU89" s="7">
        <v>0.38080963851127103</v>
      </c>
      <c r="ED89" s="6">
        <v>0.60240833901907453</v>
      </c>
      <c r="EE89">
        <v>-0.43926433538565229</v>
      </c>
      <c r="EF89">
        <v>-1.3119359542529301</v>
      </c>
      <c r="EG89" s="7">
        <v>0.32705265505226261</v>
      </c>
    </row>
    <row r="90" spans="1:137" x14ac:dyDescent="0.35">
      <c r="A90" s="8">
        <v>-0.30145846294129242</v>
      </c>
      <c r="B90" s="9">
        <v>0.74107631451599554</v>
      </c>
      <c r="C90" s="9">
        <v>-0.34419877868563109</v>
      </c>
      <c r="D90" s="10">
        <v>-0.23397915226319332</v>
      </c>
      <c r="E90" s="23">
        <f t="shared" si="20"/>
        <v>0.81329035175802</v>
      </c>
      <c r="G90" s="8">
        <f t="shared" si="21"/>
        <v>0.13739271970419531</v>
      </c>
      <c r="H90" s="9">
        <f t="shared" si="19"/>
        <v>0.83029921184181044</v>
      </c>
      <c r="I90" s="9">
        <f t="shared" si="19"/>
        <v>0.17911312436854918</v>
      </c>
      <c r="J90" s="10">
        <f t="shared" si="19"/>
        <v>8.2768119075638497E-2</v>
      </c>
      <c r="CG90">
        <f t="shared" si="22"/>
        <v>72</v>
      </c>
      <c r="CH90" s="6">
        <v>-0.44904471519620925</v>
      </c>
      <c r="CI90">
        <v>-0.75292882495938596</v>
      </c>
      <c r="CJ90">
        <v>0.35148632016307352</v>
      </c>
      <c r="CK90" s="7">
        <v>-0.1899176633832135</v>
      </c>
      <c r="CY90">
        <f t="shared" si="23"/>
        <v>72</v>
      </c>
      <c r="CZ90" s="6">
        <v>-0.67245311311673439</v>
      </c>
      <c r="DA90">
        <v>-0.77009466438021512</v>
      </c>
      <c r="DB90">
        <v>0.36238402350358262</v>
      </c>
      <c r="DC90" s="7">
        <v>-0.33172355206613097</v>
      </c>
      <c r="DQ90">
        <f t="shared" si="6"/>
        <v>65</v>
      </c>
      <c r="DR90" s="6">
        <v>-2.9949349113447825</v>
      </c>
      <c r="DS90">
        <v>-3.2229920822614369</v>
      </c>
      <c r="DT90">
        <v>-1.9120498811766471</v>
      </c>
      <c r="DU90" s="7">
        <v>1.3808525001616205</v>
      </c>
      <c r="ED90" s="6">
        <v>-1.8974603643755683</v>
      </c>
      <c r="EE90">
        <v>-2.9351656978473559</v>
      </c>
      <c r="EF90">
        <v>-1.4994587400187336</v>
      </c>
      <c r="EG90" s="7">
        <v>1.1859244901965533</v>
      </c>
    </row>
    <row r="91" spans="1:137" x14ac:dyDescent="0.35">
      <c r="A91">
        <f>COUNT(A82:A90)</f>
        <v>9</v>
      </c>
      <c r="E91">
        <f>SUM(E82:E90)</f>
        <v>6.5074736570138594</v>
      </c>
      <c r="F91" s="2" t="s">
        <v>98</v>
      </c>
      <c r="G91" s="3">
        <f>SUM(G82:G90)</f>
        <v>6.4082983610191464</v>
      </c>
      <c r="H91" s="4">
        <f>SUM(H82:H90)</f>
        <v>2.4983117557540933</v>
      </c>
      <c r="I91" s="4">
        <f>SUM(I82:I90)</f>
        <v>2.5227053513307052</v>
      </c>
      <c r="J91" s="5">
        <f>SUM(J82:J90)</f>
        <v>1.4306019032159458</v>
      </c>
      <c r="CG91">
        <f t="shared" si="22"/>
        <v>73</v>
      </c>
      <c r="CH91" s="6">
        <v>0.87479638557357664</v>
      </c>
      <c r="CI91">
        <v>-0.36936969794071106</v>
      </c>
      <c r="CJ91">
        <v>-0.68395773745940869</v>
      </c>
      <c r="CK91" s="7">
        <v>0.19868917449226151</v>
      </c>
      <c r="CY91">
        <f t="shared" si="23"/>
        <v>73</v>
      </c>
      <c r="CZ91" s="6">
        <v>0.83994706741652214</v>
      </c>
      <c r="DA91">
        <v>-0.34859664908000787</v>
      </c>
      <c r="DB91">
        <v>-0.70630837251222178</v>
      </c>
      <c r="DC91" s="7">
        <v>0.283361901654056</v>
      </c>
      <c r="DQ91">
        <f t="shared" si="6"/>
        <v>66</v>
      </c>
      <c r="DR91" s="6">
        <v>0.75429559956184278</v>
      </c>
      <c r="DS91">
        <v>0.80753094847173679</v>
      </c>
      <c r="DT91">
        <v>1.0079553162674757</v>
      </c>
      <c r="DU91" s="7">
        <v>-0.33437498294889795</v>
      </c>
      <c r="ED91" s="6">
        <v>0.47788885086282074</v>
      </c>
      <c r="EE91">
        <v>0.73541512960878497</v>
      </c>
      <c r="EF91">
        <v>0.79045396430532866</v>
      </c>
      <c r="EG91" s="7">
        <v>-0.28717294652523712</v>
      </c>
    </row>
    <row r="92" spans="1:137" x14ac:dyDescent="0.35">
      <c r="F92" s="2" t="s">
        <v>99</v>
      </c>
      <c r="G92" s="6">
        <f>SUMSQ(G82:G90)</f>
        <v>7.6059499962301373</v>
      </c>
      <c r="H92">
        <f>SUMSQ(H82:H90)</f>
        <v>2.1118116064825943</v>
      </c>
      <c r="I92">
        <f>SUMSQ(I82:I90)</f>
        <v>2.0496393515816957</v>
      </c>
      <c r="J92" s="7">
        <f>SUMSQ(J82:J90)</f>
        <v>0.78281038551594562</v>
      </c>
      <c r="CG92">
        <f t="shared" si="22"/>
        <v>74</v>
      </c>
      <c r="CH92" s="6">
        <v>-1.6210984052711566</v>
      </c>
      <c r="CI92">
        <v>-1.3736817819422469</v>
      </c>
      <c r="CJ92">
        <v>0.60563474298388997</v>
      </c>
      <c r="CK92" s="7">
        <v>0.25654296713996749</v>
      </c>
      <c r="CY92">
        <f t="shared" si="23"/>
        <v>74</v>
      </c>
      <c r="CZ92" s="6">
        <v>-1.9365261091896115</v>
      </c>
      <c r="DA92">
        <v>-1.3132083671144286</v>
      </c>
      <c r="DB92">
        <v>0.64687177949022212</v>
      </c>
      <c r="DC92" s="7">
        <v>0.1878781925292001</v>
      </c>
      <c r="DQ92">
        <f t="shared" ref="DQ92:DQ145" si="24">DQ91+1</f>
        <v>67</v>
      </c>
      <c r="DR92" s="6">
        <v>-2.0276990075226511</v>
      </c>
      <c r="DS92">
        <v>-1.4530042212614849</v>
      </c>
      <c r="DT92">
        <v>-0.73643946389497161</v>
      </c>
      <c r="DU92" s="7">
        <v>0.54571163608243778</v>
      </c>
      <c r="ED92" s="6">
        <v>-1.284661807868912</v>
      </c>
      <c r="EE92">
        <v>-1.3232449972640594</v>
      </c>
      <c r="EF92">
        <v>-0.57752708310751821</v>
      </c>
      <c r="EG92" s="7">
        <v>0.46867626610347185</v>
      </c>
    </row>
    <row r="93" spans="1:137" x14ac:dyDescent="0.35">
      <c r="F93" s="2" t="s">
        <v>100</v>
      </c>
      <c r="G93" s="8">
        <f>G92-(G91/$A91)^2</f>
        <v>7.0989587877876597</v>
      </c>
      <c r="H93" s="9">
        <f>H92-(H91/$A91)^2</f>
        <v>2.0347552900759389</v>
      </c>
      <c r="I93" s="9">
        <f>I92-(I91/$A91)^2</f>
        <v>1.9710709282528984</v>
      </c>
      <c r="J93" s="10">
        <f>J92-(J91/$A91)^2</f>
        <v>0.75754344964575937</v>
      </c>
      <c r="K93">
        <f>SUM(G93:J93)</f>
        <v>11.862328455762254</v>
      </c>
      <c r="CG93">
        <f t="shared" si="22"/>
        <v>75</v>
      </c>
      <c r="CH93" s="6">
        <v>0.35954164143435213</v>
      </c>
      <c r="CI93">
        <v>0.99459133091322105</v>
      </c>
      <c r="CJ93">
        <v>-0.80528865206883937</v>
      </c>
      <c r="CK93" s="7">
        <v>-0.90177042022303666</v>
      </c>
      <c r="CY93">
        <f t="shared" si="23"/>
        <v>75</v>
      </c>
      <c r="CZ93" s="6">
        <v>0.44282571521259612</v>
      </c>
      <c r="DA93">
        <v>0.95536671611643664</v>
      </c>
      <c r="DB93">
        <v>-0.7063452037043414</v>
      </c>
      <c r="DC93" s="7">
        <v>-0.93021842456601322</v>
      </c>
      <c r="DQ93">
        <f t="shared" si="24"/>
        <v>68</v>
      </c>
      <c r="DR93" s="6">
        <v>2.0375038863081425</v>
      </c>
      <c r="DS93">
        <v>0.25983651750561776</v>
      </c>
      <c r="DT93">
        <v>0.8387513807931839</v>
      </c>
      <c r="DU93" s="7">
        <v>-0.69996487608811908</v>
      </c>
      <c r="ED93" s="6">
        <v>1.2908737521761167</v>
      </c>
      <c r="EE93">
        <v>0.23663205300072435</v>
      </c>
      <c r="EF93">
        <v>0.6577616520439139</v>
      </c>
      <c r="EG93" s="7">
        <v>-0.60115435119474192</v>
      </c>
    </row>
    <row r="94" spans="1:137" x14ac:dyDescent="0.35">
      <c r="J94" s="2" t="s">
        <v>101</v>
      </c>
      <c r="K94" s="11">
        <f>K93/A91</f>
        <v>1.318036495084695</v>
      </c>
      <c r="CG94">
        <f t="shared" si="22"/>
        <v>76</v>
      </c>
      <c r="CH94" s="6">
        <v>2.1252611883497208</v>
      </c>
      <c r="CI94">
        <v>0.75423506715648259</v>
      </c>
      <c r="CJ94">
        <v>-0.50660864926929794</v>
      </c>
      <c r="CK94" s="7">
        <v>1.528659159857467</v>
      </c>
      <c r="CY94">
        <f t="shared" si="23"/>
        <v>76</v>
      </c>
      <c r="CZ94" s="6">
        <v>2.4127513383671415</v>
      </c>
      <c r="DA94">
        <v>0.76701069569234392</v>
      </c>
      <c r="DB94">
        <v>-0.659761992922822</v>
      </c>
      <c r="DC94" s="7">
        <v>1.7441549127149309</v>
      </c>
      <c r="DQ94">
        <f t="shared" si="24"/>
        <v>69</v>
      </c>
      <c r="DR94" s="6">
        <v>-2.8435094916186285</v>
      </c>
      <c r="DS94">
        <v>-1.6976157997850088</v>
      </c>
      <c r="DT94">
        <v>0.71151347322408043</v>
      </c>
      <c r="DU94" s="7">
        <v>0.59998707704974441</v>
      </c>
      <c r="ED94" s="6">
        <v>-1.8015238112969247</v>
      </c>
      <c r="EE94">
        <v>-1.5460117606483397</v>
      </c>
      <c r="EF94">
        <v>0.55797974026199948</v>
      </c>
      <c r="EG94" s="7">
        <v>0.51528991575237537</v>
      </c>
    </row>
    <row r="95" spans="1:137" x14ac:dyDescent="0.35">
      <c r="CG95">
        <f t="shared" si="22"/>
        <v>77</v>
      </c>
      <c r="CH95" s="6">
        <v>-2.5294206920066262</v>
      </c>
      <c r="CI95">
        <v>-1.1365105904015511</v>
      </c>
      <c r="CJ95">
        <v>-1.966081869232454</v>
      </c>
      <c r="CK95" s="7">
        <v>-4.9371157168658891E-2</v>
      </c>
      <c r="CY95">
        <f t="shared" si="23"/>
        <v>77</v>
      </c>
      <c r="CZ95" s="6">
        <v>-2.7376739881379781</v>
      </c>
      <c r="DA95">
        <v>-1.1501698458623886</v>
      </c>
      <c r="DB95">
        <v>-2.0246328644938778</v>
      </c>
      <c r="DC95" s="7">
        <v>-4.0435824768810441E-2</v>
      </c>
      <c r="DQ95">
        <f t="shared" si="24"/>
        <v>70</v>
      </c>
      <c r="DR95" s="6">
        <v>0.26547801506951063</v>
      </c>
      <c r="DS95">
        <v>0.6687288721701381</v>
      </c>
      <c r="DT95">
        <v>-1.6006366206404372</v>
      </c>
      <c r="DU95" s="7">
        <v>-0.55041099665255422</v>
      </c>
      <c r="ED95" s="6">
        <v>0.16819531179103661</v>
      </c>
      <c r="EE95">
        <v>0.60900864682754785</v>
      </c>
      <c r="EF95">
        <v>-1.2552437015588604</v>
      </c>
      <c r="EG95" s="7">
        <v>-0.472712241551764</v>
      </c>
    </row>
    <row r="96" spans="1:137" x14ac:dyDescent="0.35">
      <c r="A96" t="s">
        <v>102</v>
      </c>
      <c r="CG96">
        <f t="shared" si="22"/>
        <v>78</v>
      </c>
      <c r="CH96" s="6">
        <v>-1.5374419191614788</v>
      </c>
      <c r="CI96">
        <v>0.69613935045647801</v>
      </c>
      <c r="CJ96">
        <v>-9.3194505328154015E-2</v>
      </c>
      <c r="CK96" s="7">
        <v>2.3869108609214362</v>
      </c>
      <c r="CY96">
        <f t="shared" si="23"/>
        <v>78</v>
      </c>
      <c r="CZ96" s="6">
        <v>-1.833451257760135</v>
      </c>
      <c r="DA96">
        <v>0.69556439201305187</v>
      </c>
      <c r="DB96">
        <v>-2.0001151994554517E-2</v>
      </c>
      <c r="DC96" s="7">
        <v>2.3001247247993675</v>
      </c>
      <c r="DQ96">
        <f t="shared" si="24"/>
        <v>71</v>
      </c>
      <c r="DR96" s="6">
        <v>-0.42827336263601107</v>
      </c>
      <c r="DS96">
        <v>-1.8888551501247597</v>
      </c>
      <c r="DT96">
        <v>-1.7515942917137688</v>
      </c>
      <c r="DU96" s="7">
        <v>0.1627726521678739</v>
      </c>
      <c r="ED96" s="6">
        <v>-0.27133535611790255</v>
      </c>
      <c r="EE96">
        <v>-1.720172654274239</v>
      </c>
      <c r="EF96">
        <v>-1.3736270144065801</v>
      </c>
      <c r="EG96" s="7">
        <v>0.13979485464054492</v>
      </c>
    </row>
    <row r="97" spans="1:137" x14ac:dyDescent="0.35">
      <c r="CG97">
        <f t="shared" si="22"/>
        <v>79</v>
      </c>
      <c r="CH97" s="6">
        <v>3.2112184551417537</v>
      </c>
      <c r="CI97">
        <v>0.85573091895578079</v>
      </c>
      <c r="CJ97">
        <v>-1.0268183370967376</v>
      </c>
      <c r="CK97" s="7">
        <v>1.2634624069038931</v>
      </c>
      <c r="CY97">
        <f t="shared" si="23"/>
        <v>79</v>
      </c>
      <c r="CZ97" s="6">
        <v>3.3765759875712078</v>
      </c>
      <c r="DA97">
        <v>0.85220567799513158</v>
      </c>
      <c r="DB97">
        <v>-1.2299339198535557</v>
      </c>
      <c r="DC97" s="7">
        <v>1.4505932883282187</v>
      </c>
      <c r="DQ97">
        <f t="shared" si="24"/>
        <v>72</v>
      </c>
      <c r="DR97" s="6">
        <v>-0.66339122320853183</v>
      </c>
      <c r="DS97">
        <v>-0.757622452677436</v>
      </c>
      <c r="DT97">
        <v>0.35305547221073741</v>
      </c>
      <c r="DU97" s="7">
        <v>-0.31466760260384513</v>
      </c>
      <c r="ED97" s="6">
        <v>-0.42029579586008708</v>
      </c>
      <c r="EE97">
        <v>-0.68996366676069598</v>
      </c>
      <c r="EF97">
        <v>0.2768714973021788</v>
      </c>
      <c r="EG97" s="7">
        <v>-0.2702475580524778</v>
      </c>
    </row>
    <row r="98" spans="1:137" ht="16.5" x14ac:dyDescent="0.35">
      <c r="A98" t="s">
        <v>95</v>
      </c>
      <c r="E98" t="s">
        <v>96</v>
      </c>
      <c r="G98" t="s">
        <v>97</v>
      </c>
      <c r="CG98">
        <f t="shared" si="22"/>
        <v>80</v>
      </c>
      <c r="CH98" s="6">
        <v>0.27870269106423523</v>
      </c>
      <c r="CI98">
        <v>-0.82246395074879164</v>
      </c>
      <c r="CJ98">
        <v>-0.6081366584332909</v>
      </c>
      <c r="CK98" s="7">
        <v>0.21192502339988925</v>
      </c>
      <c r="CY98">
        <f t="shared" si="23"/>
        <v>80</v>
      </c>
      <c r="CZ98" s="6">
        <v>0.45866174813650157</v>
      </c>
      <c r="DA98">
        <v>-0.72049383354132457</v>
      </c>
      <c r="DB98">
        <v>-0.72804627800328436</v>
      </c>
      <c r="DC98" s="7">
        <v>0.46239407995539666</v>
      </c>
      <c r="DQ98">
        <f t="shared" si="24"/>
        <v>73</v>
      </c>
      <c r="DR98" s="6">
        <v>0.83215480798540054</v>
      </c>
      <c r="DS98">
        <v>-0.352632116513028</v>
      </c>
      <c r="DT98">
        <v>-0.70159493497728798</v>
      </c>
      <c r="DU98" s="7">
        <v>0.27463724861203104</v>
      </c>
      <c r="ED98" s="6">
        <v>0.52721705543439235</v>
      </c>
      <c r="EE98">
        <v>-0.32114062521125175</v>
      </c>
      <c r="EF98">
        <v>-0.5502014709768851</v>
      </c>
      <c r="EG98" s="7">
        <v>0.23586808801887665</v>
      </c>
    </row>
    <row r="99" spans="1:137" x14ac:dyDescent="0.35">
      <c r="A99" s="3">
        <f t="array" ref="A99:D107">I44:L52</f>
        <v>-7.7036071538168605E-2</v>
      </c>
      <c r="B99" s="4">
        <v>-0.75060528567254547</v>
      </c>
      <c r="C99" s="4">
        <v>-0.28952378537024492</v>
      </c>
      <c r="D99" s="5">
        <v>-0.24301154645911374</v>
      </c>
      <c r="E99" s="24">
        <f>SUMSQ(A99:D99)</f>
        <v>0.71222148520516304</v>
      </c>
      <c r="G99" s="3">
        <f>(A99/$E99)^2</f>
        <v>1.16992524996262E-2</v>
      </c>
      <c r="H99" s="4">
        <f t="shared" ref="H99:J107" si="25">(B99/$E99)^2</f>
        <v>1.1106905973998198</v>
      </c>
      <c r="I99" s="4">
        <f t="shared" si="25"/>
        <v>0.16524881554915652</v>
      </c>
      <c r="J99" s="5">
        <f t="shared" si="25"/>
        <v>0.11641894973544285</v>
      </c>
      <c r="CG99">
        <f t="shared" si="22"/>
        <v>81</v>
      </c>
      <c r="CH99" s="6">
        <v>-1.1742125867766231</v>
      </c>
      <c r="CI99">
        <v>-1.3068971415179549</v>
      </c>
      <c r="CJ99">
        <v>-0.81863119951179386</v>
      </c>
      <c r="CK99" s="7">
        <v>0.49579714138765651</v>
      </c>
      <c r="CY99">
        <f t="shared" si="23"/>
        <v>81</v>
      </c>
      <c r="CZ99" s="6">
        <v>-1.4797784840360468</v>
      </c>
      <c r="DA99">
        <v>-1.3392603031576535</v>
      </c>
      <c r="DB99">
        <v>-0.81899963897249206</v>
      </c>
      <c r="DC99" s="7">
        <v>0.38830714700027219</v>
      </c>
      <c r="DQ99">
        <f t="shared" si="24"/>
        <v>74</v>
      </c>
      <c r="DR99" s="6">
        <v>-1.9177002474654647</v>
      </c>
      <c r="DS99">
        <v>-1.2971222493945613</v>
      </c>
      <c r="DT99">
        <v>0.63695811902810995</v>
      </c>
      <c r="DU99" s="7">
        <v>0.21004317624363447</v>
      </c>
      <c r="ED99" s="6">
        <v>-1.2149713826952806</v>
      </c>
      <c r="EE99">
        <v>-1.1812839234982297</v>
      </c>
      <c r="EF99">
        <v>0.4995122920197263</v>
      </c>
      <c r="EG99" s="7">
        <v>0.1803924363223747</v>
      </c>
    </row>
    <row r="100" spans="1:137" x14ac:dyDescent="0.35">
      <c r="A100" s="6">
        <v>-0.67115702467330396</v>
      </c>
      <c r="B100">
        <v>0.48203540650519783</v>
      </c>
      <c r="C100">
        <v>4.8212980443658314E-2</v>
      </c>
      <c r="D100" s="7">
        <v>5.6854904825179527E-2</v>
      </c>
      <c r="E100" s="18">
        <f t="shared" ref="E100:E107" si="26">SUMSQ(A100:D100)</f>
        <v>0.68836685657889396</v>
      </c>
      <c r="G100" s="6">
        <f t="shared" ref="G100:G107" si="27">(A100/$E100)^2</f>
        <v>0.9506231289670859</v>
      </c>
      <c r="H100">
        <f t="shared" si="25"/>
        <v>0.49036331790201171</v>
      </c>
      <c r="I100">
        <f t="shared" si="25"/>
        <v>4.905553943124686E-3</v>
      </c>
      <c r="J100" s="7">
        <f t="shared" si="25"/>
        <v>6.8217526794667315E-3</v>
      </c>
      <c r="CG100">
        <f t="shared" si="22"/>
        <v>82</v>
      </c>
      <c r="CH100" s="6">
        <v>-5.3207562173928358E-2</v>
      </c>
      <c r="CI100">
        <v>0.45115606926804697</v>
      </c>
      <c r="CJ100">
        <v>0.36749634547115095</v>
      </c>
      <c r="CK100" s="7">
        <v>-1.4865116911826375</v>
      </c>
      <c r="CY100">
        <f t="shared" si="23"/>
        <v>82</v>
      </c>
      <c r="CZ100" s="6">
        <v>0.28421771495730985</v>
      </c>
      <c r="DA100">
        <v>0.57628591284330932</v>
      </c>
      <c r="DB100">
        <v>0.31422932160883754</v>
      </c>
      <c r="DC100" s="7">
        <v>-1.1580075780836336</v>
      </c>
      <c r="DQ100">
        <f t="shared" si="24"/>
        <v>75</v>
      </c>
      <c r="DR100" s="6">
        <v>0.44309882170679465</v>
      </c>
      <c r="DS100">
        <v>0.95569811487840373</v>
      </c>
      <c r="DT100">
        <v>-0.70751273834761319</v>
      </c>
      <c r="DU100" s="7">
        <v>-0.92640633826072105</v>
      </c>
      <c r="ED100" s="6">
        <v>0.28072812150453091</v>
      </c>
      <c r="EE100">
        <v>0.87035036161808688</v>
      </c>
      <c r="EF100">
        <v>-0.55484230282583547</v>
      </c>
      <c r="EG100" s="7">
        <v>-0.79563020980742782</v>
      </c>
    </row>
    <row r="101" spans="1:137" x14ac:dyDescent="0.35">
      <c r="A101" s="6">
        <v>-0.89564312390298828</v>
      </c>
      <c r="B101">
        <v>-0.129253829366926</v>
      </c>
      <c r="C101">
        <v>7.3449113489979651E-2</v>
      </c>
      <c r="D101" s="7">
        <v>-1.7911975192694097E-2</v>
      </c>
      <c r="E101" s="18">
        <f t="shared" si="26"/>
        <v>0.82459876892848549</v>
      </c>
      <c r="G101" s="6">
        <f t="shared" si="27"/>
        <v>1.1797354449600055</v>
      </c>
      <c r="H101">
        <f t="shared" si="25"/>
        <v>2.4569791619339598E-2</v>
      </c>
      <c r="I101">
        <f t="shared" si="25"/>
        <v>7.9339188210077061E-3</v>
      </c>
      <c r="J101" s="7">
        <f t="shared" si="25"/>
        <v>4.7184743007547096E-4</v>
      </c>
      <c r="CG101">
        <f t="shared" si="22"/>
        <v>83</v>
      </c>
      <c r="CH101" s="6">
        <v>1.5263882894466572</v>
      </c>
      <c r="CI101">
        <v>-7.7583450010272892E-2</v>
      </c>
      <c r="CJ101">
        <v>0.6294096455426903</v>
      </c>
      <c r="CK101" s="7">
        <v>-0.52143202712933612</v>
      </c>
      <c r="CY101">
        <f t="shared" si="23"/>
        <v>83</v>
      </c>
      <c r="CZ101" s="6">
        <v>1.7072481278308052</v>
      </c>
      <c r="DA101">
        <v>-1.6971330175721389E-2</v>
      </c>
      <c r="DB101">
        <v>0.48144413966775229</v>
      </c>
      <c r="DC101" s="7">
        <v>-0.41293710060437422</v>
      </c>
      <c r="DQ101">
        <f t="shared" si="24"/>
        <v>76</v>
      </c>
      <c r="DR101" s="6">
        <v>2.3798026169874724</v>
      </c>
      <c r="DS101">
        <v>0.73249422289775779</v>
      </c>
      <c r="DT101">
        <v>-0.63305524347781095</v>
      </c>
      <c r="DU101" s="7">
        <v>1.6906736535375562</v>
      </c>
      <c r="ED101" s="6">
        <v>1.5077393247065256</v>
      </c>
      <c r="EE101">
        <v>0.6670794907483284</v>
      </c>
      <c r="EF101">
        <v>-0.49645159736279615</v>
      </c>
      <c r="EG101" s="7">
        <v>1.4520097479097847</v>
      </c>
    </row>
    <row r="102" spans="1:137" x14ac:dyDescent="0.35">
      <c r="A102" s="6">
        <v>-0.10021181744039183</v>
      </c>
      <c r="B102">
        <v>4.926681670321769E-3</v>
      </c>
      <c r="C102">
        <v>8.7392103271054566E-2</v>
      </c>
      <c r="D102" s="7">
        <v>-0.9506921374881383</v>
      </c>
      <c r="E102" s="18">
        <f t="shared" si="26"/>
        <v>0.92151960054289106</v>
      </c>
      <c r="G102" s="6">
        <f t="shared" si="27"/>
        <v>1.18257508021581E-2</v>
      </c>
      <c r="H102">
        <f t="shared" si="25"/>
        <v>2.8582476154628701E-5</v>
      </c>
      <c r="I102">
        <f t="shared" si="25"/>
        <v>8.993634404294416E-3</v>
      </c>
      <c r="J102" s="7">
        <f t="shared" si="25"/>
        <v>1.0643161453876673</v>
      </c>
      <c r="CG102">
        <f t="shared" si="22"/>
        <v>84</v>
      </c>
      <c r="CH102" s="6">
        <v>-2.3507594469443962</v>
      </c>
      <c r="CI102">
        <v>0.1876215886407781</v>
      </c>
      <c r="CJ102">
        <v>-0.49018237196553871</v>
      </c>
      <c r="CK102" s="7">
        <v>0.78032932917262621</v>
      </c>
      <c r="CY102">
        <f t="shared" si="23"/>
        <v>84</v>
      </c>
      <c r="CZ102" s="6">
        <v>-2.6611031267935887</v>
      </c>
      <c r="DA102">
        <v>3.4445289217224007E-2</v>
      </c>
      <c r="DB102">
        <v>-0.53630702011916842</v>
      </c>
      <c r="DC102" s="7">
        <v>0.64859723552569304</v>
      </c>
      <c r="DQ102">
        <f t="shared" si="24"/>
        <v>77</v>
      </c>
      <c r="DR102" s="6">
        <v>-2.7058730960837014</v>
      </c>
      <c r="DS102">
        <v>-1.132015762814186</v>
      </c>
      <c r="DT102">
        <v>-2.0280675576620135</v>
      </c>
      <c r="DU102" s="7">
        <v>-1.3069375130716585E-2</v>
      </c>
      <c r="ED102" s="6">
        <v>-1.7143233835902081</v>
      </c>
      <c r="EE102">
        <v>-1.0309221219381159</v>
      </c>
      <c r="EF102">
        <v>-1.5904415750981165</v>
      </c>
      <c r="EG102" s="7">
        <v>-1.1224437104809151E-2</v>
      </c>
    </row>
    <row r="103" spans="1:137" x14ac:dyDescent="0.35">
      <c r="A103" s="6">
        <v>-0.30110524281299444</v>
      </c>
      <c r="B103">
        <v>7.6245174785448608E-2</v>
      </c>
      <c r="C103">
        <v>0.65999241009431808</v>
      </c>
      <c r="D103" s="7">
        <v>-0.18450067215549715</v>
      </c>
      <c r="E103" s="18">
        <f t="shared" si="26"/>
        <v>0.5661081733354727</v>
      </c>
      <c r="G103" s="6">
        <f t="shared" si="27"/>
        <v>0.28290315093649937</v>
      </c>
      <c r="H103">
        <f t="shared" si="25"/>
        <v>1.8139523657867682E-2</v>
      </c>
      <c r="I103">
        <f t="shared" si="25"/>
        <v>1.3591864366106436</v>
      </c>
      <c r="J103" s="7">
        <f t="shared" si="25"/>
        <v>0.10621773959395395</v>
      </c>
      <c r="CG103">
        <f t="shared" si="22"/>
        <v>85</v>
      </c>
      <c r="CH103" s="6">
        <v>-0.23609139381021593</v>
      </c>
      <c r="CI103">
        <v>-1.1229292514814744</v>
      </c>
      <c r="CJ103">
        <v>-0.28248172762933249</v>
      </c>
      <c r="CK103" s="7">
        <v>-0.51739092278978516</v>
      </c>
      <c r="CY103">
        <f t="shared" si="23"/>
        <v>85</v>
      </c>
      <c r="CZ103" s="6">
        <v>-0.19638919555035297</v>
      </c>
      <c r="DA103">
        <v>-1.0485982516732326</v>
      </c>
      <c r="DB103">
        <v>-0.32713296553227417</v>
      </c>
      <c r="DC103" s="7">
        <v>-0.42000546924512816</v>
      </c>
      <c r="DQ103">
        <f t="shared" si="24"/>
        <v>78</v>
      </c>
      <c r="DR103" s="6">
        <v>-1.8297692426510133</v>
      </c>
      <c r="DS103">
        <v>0.67201503888571967</v>
      </c>
      <c r="DT103">
        <v>3.0207074558072367E-3</v>
      </c>
      <c r="DU103" s="7">
        <v>2.2690763123426545</v>
      </c>
      <c r="ED103" s="6">
        <v>-1.1592621264429563</v>
      </c>
      <c r="EE103">
        <v>0.61200134540539075</v>
      </c>
      <c r="EF103">
        <v>2.3688849544356927E-3</v>
      </c>
      <c r="EG103" s="7">
        <v>1.9487622092997461</v>
      </c>
    </row>
    <row r="104" spans="1:137" x14ac:dyDescent="0.35">
      <c r="A104" s="6">
        <v>1.1890528476289719E-3</v>
      </c>
      <c r="B104">
        <v>-2.0396323334016468E-2</v>
      </c>
      <c r="C104">
        <v>0.82776126358965096</v>
      </c>
      <c r="D104" s="7">
        <v>5.8308498994603983E-2</v>
      </c>
      <c r="E104" s="18">
        <f t="shared" si="26"/>
        <v>0.68900601440675957</v>
      </c>
      <c r="G104" s="6">
        <f t="shared" si="27"/>
        <v>2.9782166605783105E-6</v>
      </c>
      <c r="H104">
        <f t="shared" si="25"/>
        <v>8.7630996477151986E-4</v>
      </c>
      <c r="I104">
        <f t="shared" si="25"/>
        <v>1.4433251265091427</v>
      </c>
      <c r="J104" s="7">
        <f t="shared" si="25"/>
        <v>7.1617259388490088E-3</v>
      </c>
      <c r="CG104">
        <f t="shared" si="22"/>
        <v>86</v>
      </c>
      <c r="CH104" s="6">
        <v>-2.5861991864869807</v>
      </c>
      <c r="CI104">
        <v>-2.1200103806149646</v>
      </c>
      <c r="CJ104">
        <v>-1.3030671492650026</v>
      </c>
      <c r="CK104" s="7">
        <v>0.19620818975832613</v>
      </c>
      <c r="CY104">
        <f t="shared" si="23"/>
        <v>86</v>
      </c>
      <c r="CZ104" s="6">
        <v>-2.9125120610829125</v>
      </c>
      <c r="DA104">
        <v>-2.2129065793403222</v>
      </c>
      <c r="DB104">
        <v>-1.3112523774143128</v>
      </c>
      <c r="DC104" s="7">
        <v>0.14297472234228634</v>
      </c>
      <c r="DQ104">
        <f t="shared" si="24"/>
        <v>79</v>
      </c>
      <c r="DR104" s="6">
        <v>3.3367979162507391</v>
      </c>
      <c r="DS104">
        <v>0.81613203417557645</v>
      </c>
      <c r="DT104">
        <v>-1.2022203503635649</v>
      </c>
      <c r="DU104" s="7">
        <v>1.3937770404083658</v>
      </c>
      <c r="ED104" s="6">
        <v>2.1140498800268843</v>
      </c>
      <c r="EE104">
        <v>0.74324810315566436</v>
      </c>
      <c r="EF104">
        <v>-0.94279957313231244</v>
      </c>
      <c r="EG104" s="7">
        <v>1.1970245380303026</v>
      </c>
    </row>
    <row r="105" spans="1:137" x14ac:dyDescent="0.35">
      <c r="A105" s="6">
        <v>-0.86885086605708428</v>
      </c>
      <c r="B105">
        <v>-1.2878198674739839E-3</v>
      </c>
      <c r="C105">
        <v>0.12204769671573985</v>
      </c>
      <c r="D105" s="7">
        <v>-0.14429441223810541</v>
      </c>
      <c r="E105" s="18">
        <f t="shared" si="26"/>
        <v>0.79062000360491402</v>
      </c>
      <c r="G105" s="6">
        <f t="shared" si="27"/>
        <v>1.2076883589364196</v>
      </c>
      <c r="H105">
        <f t="shared" si="25"/>
        <v>2.6532284464821294E-6</v>
      </c>
      <c r="I105">
        <f t="shared" si="25"/>
        <v>2.382997457849936E-2</v>
      </c>
      <c r="J105" s="7">
        <f t="shared" si="25"/>
        <v>3.3309140802606059E-2</v>
      </c>
      <c r="CG105">
        <f t="shared" si="22"/>
        <v>87</v>
      </c>
      <c r="CH105" s="6">
        <v>2.7749712924284813</v>
      </c>
      <c r="CI105">
        <v>6.0727108083235837E-2</v>
      </c>
      <c r="CJ105">
        <v>-0.56902949317979368</v>
      </c>
      <c r="CK105" s="7">
        <v>-0.59319537544554402</v>
      </c>
      <c r="CY105">
        <f t="shared" si="23"/>
        <v>87</v>
      </c>
      <c r="CZ105" s="6">
        <v>2.8397776508893045</v>
      </c>
      <c r="DA105">
        <v>6.1528521969084815E-2</v>
      </c>
      <c r="DB105">
        <v>-0.62443585177916416</v>
      </c>
      <c r="DC105" s="7">
        <v>-0.60950664697037737</v>
      </c>
      <c r="DQ105">
        <f t="shared" si="24"/>
        <v>80</v>
      </c>
      <c r="DR105" s="6">
        <v>0.4542482119040897</v>
      </c>
      <c r="DS105">
        <v>-0.72212705769095786</v>
      </c>
      <c r="DT105">
        <v>-0.72396346796197497</v>
      </c>
      <c r="DU105" s="7">
        <v>0.45641000655327069</v>
      </c>
      <c r="ED105" s="6">
        <v>0.2877918897040293</v>
      </c>
      <c r="EE105">
        <v>-0.65763815582653584</v>
      </c>
      <c r="EF105">
        <v>-0.56774321641746206</v>
      </c>
      <c r="EG105" s="7">
        <v>0.3919808989583905</v>
      </c>
    </row>
    <row r="106" spans="1:137" x14ac:dyDescent="0.35">
      <c r="A106" s="6">
        <v>-0.51018169546060466</v>
      </c>
      <c r="B106">
        <v>0.1443699985649553</v>
      </c>
      <c r="C106">
        <v>0.39015296385838055</v>
      </c>
      <c r="D106" s="7">
        <v>-0.26152439384707382</v>
      </c>
      <c r="E106" s="18">
        <f t="shared" si="26"/>
        <v>0.50174240265326053</v>
      </c>
      <c r="G106" s="6">
        <f t="shared" si="27"/>
        <v>1.0339228540131455</v>
      </c>
      <c r="H106">
        <f t="shared" si="25"/>
        <v>8.2792747308062895E-2</v>
      </c>
      <c r="I106">
        <f t="shared" si="25"/>
        <v>0.60465578261017383</v>
      </c>
      <c r="J106" s="7">
        <f t="shared" si="25"/>
        <v>0.2716832088475159</v>
      </c>
      <c r="CG106">
        <f t="shared" si="22"/>
        <v>88</v>
      </c>
      <c r="CH106" s="6">
        <v>1.4872875850490417</v>
      </c>
      <c r="CI106">
        <v>1.1074362182113573</v>
      </c>
      <c r="CJ106">
        <v>0.9866326618131277</v>
      </c>
      <c r="CK106" s="7">
        <v>0.57225449441283194</v>
      </c>
      <c r="CY106">
        <f t="shared" si="23"/>
        <v>88</v>
      </c>
      <c r="CZ106" s="6">
        <v>1.6552842299042028</v>
      </c>
      <c r="DA106">
        <v>1.0169134072151231</v>
      </c>
      <c r="DB106">
        <v>0.94087348735805143</v>
      </c>
      <c r="DC106" s="7">
        <v>0.58010695742938756</v>
      </c>
      <c r="DQ106">
        <f t="shared" si="24"/>
        <v>81</v>
      </c>
      <c r="DR106" s="6">
        <v>-1.4639759820928342</v>
      </c>
      <c r="DS106">
        <v>-1.3280198248801156</v>
      </c>
      <c r="DT106">
        <v>-0.82139487894579599</v>
      </c>
      <c r="DU106" s="7">
        <v>0.40239194647433968</v>
      </c>
      <c r="ED106" s="6">
        <v>-0.92751144270165409</v>
      </c>
      <c r="EE106">
        <v>-1.2094222190314337</v>
      </c>
      <c r="EF106">
        <v>-0.64415041802359563</v>
      </c>
      <c r="EG106" s="7">
        <v>0.34558829703094712</v>
      </c>
    </row>
    <row r="107" spans="1:137" x14ac:dyDescent="0.35">
      <c r="A107" s="8">
        <v>-9.299246230676414E-2</v>
      </c>
      <c r="B107" s="9">
        <v>0.83533084187317619</v>
      </c>
      <c r="C107" s="9">
        <v>-0.18068471727434207</v>
      </c>
      <c r="D107" s="10">
        <v>-0.27243012181307497</v>
      </c>
      <c r="E107" s="23">
        <f t="shared" si="26"/>
        <v>0.81329035175802011</v>
      </c>
      <c r="G107" s="8">
        <f t="shared" si="27"/>
        <v>1.3073872771663062E-2</v>
      </c>
      <c r="H107" s="9">
        <f t="shared" si="25"/>
        <v>1.0549352222498014</v>
      </c>
      <c r="I107" s="9">
        <f t="shared" si="25"/>
        <v>4.9357323433999629E-2</v>
      </c>
      <c r="J107" s="10">
        <f t="shared" si="25"/>
        <v>0.11220675653472895</v>
      </c>
      <c r="CG107">
        <f t="shared" si="22"/>
        <v>89</v>
      </c>
      <c r="CH107" s="6">
        <v>-0.41288732180586335</v>
      </c>
      <c r="CI107">
        <v>0.67733941218741034</v>
      </c>
      <c r="CJ107">
        <v>0.87170441753351258</v>
      </c>
      <c r="CK107" s="7">
        <v>1.3641390443506376</v>
      </c>
      <c r="CY107">
        <f t="shared" si="23"/>
        <v>89</v>
      </c>
      <c r="CZ107" s="6">
        <v>-0.34454635356857966</v>
      </c>
      <c r="DA107">
        <v>0.60678823616603017</v>
      </c>
      <c r="DB107">
        <v>0.85900096662499392</v>
      </c>
      <c r="DC107" s="7">
        <v>1.4729755060538208</v>
      </c>
      <c r="DQ107">
        <f t="shared" si="24"/>
        <v>82</v>
      </c>
      <c r="DR107" s="6">
        <v>0.28628150933629881</v>
      </c>
      <c r="DS107">
        <v>0.58347942151994425</v>
      </c>
      <c r="DT107">
        <v>0.30523645799384469</v>
      </c>
      <c r="DU107" s="7">
        <v>-1.1449994215167547</v>
      </c>
      <c r="ED107" s="6">
        <v>0.18137550000221228</v>
      </c>
      <c r="EE107">
        <v>0.53137232104011056</v>
      </c>
      <c r="EF107">
        <v>0.23937109550174296</v>
      </c>
      <c r="EG107" s="7">
        <v>-0.98336560572448817</v>
      </c>
    </row>
    <row r="108" spans="1:137" x14ac:dyDescent="0.35">
      <c r="A108">
        <f>COUNT(A99:A107)</f>
        <v>9</v>
      </c>
      <c r="E108">
        <f>SUM(E99:E107)</f>
        <v>6.5074736570138603</v>
      </c>
      <c r="F108" s="2" t="s">
        <v>98</v>
      </c>
      <c r="G108" s="3">
        <f>SUM(G99:G107)</f>
        <v>4.6914747921032642</v>
      </c>
      <c r="H108" s="4">
        <f>SUM(H99:H107)</f>
        <v>2.782398745806276</v>
      </c>
      <c r="I108" s="4">
        <f>SUM(I99:I107)</f>
        <v>3.6674365664600423</v>
      </c>
      <c r="J108" s="5">
        <f>SUM(J99:J107)</f>
        <v>1.7186072669503061</v>
      </c>
      <c r="CG108">
        <f t="shared" si="22"/>
        <v>90</v>
      </c>
      <c r="CH108" s="6">
        <v>0.31743471503191756</v>
      </c>
      <c r="CI108">
        <v>1.2237371810074029</v>
      </c>
      <c r="CJ108">
        <v>1.6314446918660326</v>
      </c>
      <c r="CK108" s="7">
        <v>-1.6593812341972136</v>
      </c>
      <c r="CY108">
        <f t="shared" si="23"/>
        <v>90</v>
      </c>
      <c r="CZ108" s="6">
        <v>0.44545810137473746</v>
      </c>
      <c r="DA108">
        <v>1.2722224180866433</v>
      </c>
      <c r="DB108">
        <v>1.5784436238565207</v>
      </c>
      <c r="DC108" s="7">
        <v>-1.5679051001831703</v>
      </c>
      <c r="DQ108">
        <f t="shared" si="24"/>
        <v>83</v>
      </c>
      <c r="DR108" s="6">
        <v>1.6924354715650554</v>
      </c>
      <c r="DS108">
        <v>-1.8380454923989736E-2</v>
      </c>
      <c r="DT108">
        <v>0.47834079288507358</v>
      </c>
      <c r="DU108" s="7">
        <v>-0.41757543919646783</v>
      </c>
      <c r="ED108" s="6">
        <v>1.0722534284112435</v>
      </c>
      <c r="EE108">
        <v>-1.6739005069435355E-2</v>
      </c>
      <c r="EF108">
        <v>0.37512216059846099</v>
      </c>
      <c r="EG108" s="7">
        <v>-0.35862841236823717</v>
      </c>
    </row>
    <row r="109" spans="1:137" x14ac:dyDescent="0.35">
      <c r="F109" s="2" t="s">
        <v>99</v>
      </c>
      <c r="G109" s="6">
        <f>SUMSQ(G99:G107)</f>
        <v>4.9034495336423891</v>
      </c>
      <c r="H109">
        <f>SUMSQ(H99:H107)</f>
        <v>2.5947662345681963</v>
      </c>
      <c r="I109">
        <f>SUMSQ(I99:I107)</f>
        <v>4.3266628868154191</v>
      </c>
      <c r="J109" s="7">
        <f>SUMSQ(J99:J107)</f>
        <v>1.2452141077055896</v>
      </c>
      <c r="CG109">
        <f t="shared" si="22"/>
        <v>91</v>
      </c>
      <c r="CH109" s="6">
        <v>1.0241119524672357</v>
      </c>
      <c r="CI109">
        <v>-0.54762684924148286</v>
      </c>
      <c r="CJ109">
        <v>-1.3097598034876314</v>
      </c>
      <c r="CK109" s="7">
        <v>1.3284447832067143</v>
      </c>
      <c r="CY109">
        <f t="shared" si="23"/>
        <v>91</v>
      </c>
      <c r="CZ109" s="6">
        <v>1.0880102986366655</v>
      </c>
      <c r="DA109">
        <v>-0.41353108492062979</v>
      </c>
      <c r="DB109">
        <v>-1.2766985158703745</v>
      </c>
      <c r="DC109" s="7">
        <v>1.4319509744996188</v>
      </c>
      <c r="DQ109">
        <f t="shared" si="24"/>
        <v>84</v>
      </c>
      <c r="DR109" s="6">
        <v>-2.6384059187957489</v>
      </c>
      <c r="DS109">
        <v>3.6695471327729767E-2</v>
      </c>
      <c r="DT109">
        <v>-0.53211247963597263</v>
      </c>
      <c r="DU109" s="7">
        <v>0.6559222527040981</v>
      </c>
      <c r="ED109" s="6">
        <v>-1.6715791174910468</v>
      </c>
      <c r="EE109">
        <v>3.3418415546314327E-2</v>
      </c>
      <c r="EF109">
        <v>-0.41729073917893589</v>
      </c>
      <c r="EG109" s="7">
        <v>0.56332900368115846</v>
      </c>
    </row>
    <row r="110" spans="1:137" x14ac:dyDescent="0.35">
      <c r="F110" s="2" t="s">
        <v>100</v>
      </c>
      <c r="G110" s="8">
        <f>G109-(G108/$A108)^2</f>
        <v>4.6317219320999152</v>
      </c>
      <c r="H110" s="9">
        <f>H109-(H108/$A108)^2</f>
        <v>2.49918916320197</v>
      </c>
      <c r="I110" s="9">
        <f>I109-(I108/$A108)^2</f>
        <v>4.160612381025194</v>
      </c>
      <c r="J110" s="10">
        <f>J109-(J108/$A108)^2</f>
        <v>1.2087497751375105</v>
      </c>
      <c r="K110">
        <f>SUM(G110:J110)</f>
        <v>12.50027325146459</v>
      </c>
      <c r="CG110">
        <f t="shared" si="22"/>
        <v>92</v>
      </c>
      <c r="CH110" s="6">
        <v>3.1574423446150038E-2</v>
      </c>
      <c r="CI110">
        <v>0.15014551061614179</v>
      </c>
      <c r="CJ110">
        <v>-0.28120762679456685</v>
      </c>
      <c r="CK110" s="7">
        <v>-0.29585092199159113</v>
      </c>
      <c r="CY110">
        <f t="shared" si="23"/>
        <v>92</v>
      </c>
      <c r="CZ110" s="6">
        <v>-0.11023478742522477</v>
      </c>
      <c r="DA110">
        <v>4.2315125005074672E-2</v>
      </c>
      <c r="DB110">
        <v>-6.7602428115809757E-2</v>
      </c>
      <c r="DC110" s="7">
        <v>-0.59069864898999003</v>
      </c>
      <c r="DQ110">
        <f t="shared" si="24"/>
        <v>85</v>
      </c>
      <c r="DR110" s="6">
        <v>-0.18975950295340516</v>
      </c>
      <c r="DS110">
        <v>-1.0353084664424979</v>
      </c>
      <c r="DT110">
        <v>-0.33562082774005098</v>
      </c>
      <c r="DU110" s="7">
        <v>-0.4033978160287211</v>
      </c>
      <c r="ED110" s="6">
        <v>-0.12022335919681827</v>
      </c>
      <c r="EE110">
        <v>-0.94285118294822845</v>
      </c>
      <c r="EF110">
        <v>-0.2631989826423613</v>
      </c>
      <c r="EG110" s="7">
        <v>-0.34645217303388326</v>
      </c>
    </row>
    <row r="111" spans="1:137" x14ac:dyDescent="0.35">
      <c r="J111" s="2" t="s">
        <v>101</v>
      </c>
      <c r="K111" s="11">
        <f>K110/A108</f>
        <v>1.3889192501627321</v>
      </c>
      <c r="CG111">
        <f t="shared" si="22"/>
        <v>93</v>
      </c>
      <c r="CH111" s="6">
        <v>1.5791104636664648</v>
      </c>
      <c r="CI111">
        <v>1.3013992503715985</v>
      </c>
      <c r="CJ111">
        <v>2.7740697366682561</v>
      </c>
      <c r="CK111" s="7">
        <v>0.10993850707476137</v>
      </c>
      <c r="CY111">
        <f t="shared" si="23"/>
        <v>93</v>
      </c>
      <c r="CZ111" s="6">
        <v>1.6490170323392987</v>
      </c>
      <c r="DA111">
        <v>1.3106464900278292</v>
      </c>
      <c r="DB111">
        <v>2.7263396296455888</v>
      </c>
      <c r="DC111" s="7">
        <v>6.6463725311789651E-2</v>
      </c>
      <c r="DQ111">
        <f t="shared" si="24"/>
        <v>86</v>
      </c>
      <c r="DR111" s="6">
        <v>-2.8792682298909433</v>
      </c>
      <c r="DS111">
        <v>-2.1871436800310318</v>
      </c>
      <c r="DT111">
        <v>-1.3209095172105583</v>
      </c>
      <c r="DU111" s="7">
        <v>0.17799111139814547</v>
      </c>
      <c r="ED111" s="6">
        <v>-1.8241789909787198</v>
      </c>
      <c r="EE111">
        <v>-1.9918227975869973</v>
      </c>
      <c r="EF111">
        <v>-1.0358774317835449</v>
      </c>
      <c r="EG111" s="7">
        <v>0.15286500043969756</v>
      </c>
    </row>
    <row r="112" spans="1:137" x14ac:dyDescent="0.35">
      <c r="CG112">
        <f t="shared" si="22"/>
        <v>94</v>
      </c>
      <c r="CH112" s="6">
        <v>1.1060494946749349</v>
      </c>
      <c r="CI112">
        <v>0.89290912471424189</v>
      </c>
      <c r="CJ112">
        <v>-0.66570832215945297</v>
      </c>
      <c r="CK112" s="7">
        <v>0.88549998105699124</v>
      </c>
      <c r="CY112">
        <f t="shared" si="23"/>
        <v>94</v>
      </c>
      <c r="CZ112" s="6">
        <v>1.3866909763436333</v>
      </c>
      <c r="DA112">
        <v>0.84827573244972598</v>
      </c>
      <c r="DB112">
        <v>-0.61432646367082711</v>
      </c>
      <c r="DC112" s="7">
        <v>0.98913528777905169</v>
      </c>
      <c r="DQ112">
        <f t="shared" si="24"/>
        <v>87</v>
      </c>
      <c r="DR112" s="6">
        <v>2.8168783789341258</v>
      </c>
      <c r="DS112">
        <v>5.650508607517063E-2</v>
      </c>
      <c r="DT112">
        <v>-0.62353760838539407</v>
      </c>
      <c r="DU112" s="7">
        <v>-0.6208661476091426</v>
      </c>
      <c r="ED112" s="6">
        <v>1.7846514977829815</v>
      </c>
      <c r="EE112">
        <v>5.1458950617521197E-2</v>
      </c>
      <c r="EF112">
        <v>-0.48898772245862726</v>
      </c>
      <c r="EG112" s="7">
        <v>-0.53322159281856019</v>
      </c>
    </row>
    <row r="113" spans="85:137" x14ac:dyDescent="0.35">
      <c r="CG113">
        <f t="shared" si="22"/>
        <v>95</v>
      </c>
      <c r="CH113" s="6">
        <v>1.8631762236755103</v>
      </c>
      <c r="CI113">
        <v>1.0529670177957127</v>
      </c>
      <c r="CJ113">
        <v>-0.86802982483961377</v>
      </c>
      <c r="CK113" s="7">
        <v>-0.26694647075533556</v>
      </c>
      <c r="CY113">
        <f t="shared" si="23"/>
        <v>95</v>
      </c>
      <c r="CZ113" s="6">
        <v>1.9308902398433507</v>
      </c>
      <c r="DA113">
        <v>1.0089597055163968</v>
      </c>
      <c r="DB113">
        <v>-0.93477905147145546</v>
      </c>
      <c r="DC113" s="7">
        <v>-0.28941941214780725</v>
      </c>
      <c r="DQ113">
        <f t="shared" si="24"/>
        <v>88</v>
      </c>
      <c r="DR113" s="6">
        <v>1.6328860848155609</v>
      </c>
      <c r="DS113">
        <v>0.99715662577153186</v>
      </c>
      <c r="DT113">
        <v>0.95090881504128977</v>
      </c>
      <c r="DU113" s="7">
        <v>0.55131942278351076</v>
      </c>
      <c r="ED113" s="6">
        <v>1.03452552966726</v>
      </c>
      <c r="EE113">
        <v>0.90810645780184085</v>
      </c>
      <c r="EF113">
        <v>0.74571722616204628</v>
      </c>
      <c r="EG113" s="7">
        <v>0.47349242972979877</v>
      </c>
    </row>
    <row r="114" spans="85:137" x14ac:dyDescent="0.35">
      <c r="CG114">
        <f t="shared" si="22"/>
        <v>96</v>
      </c>
      <c r="CH114" s="6">
        <v>0.65337747909813415</v>
      </c>
      <c r="CI114">
        <v>-0.50072819656441458</v>
      </c>
      <c r="CJ114">
        <v>0.13452543782276272</v>
      </c>
      <c r="CK114" s="7">
        <v>-0.17015972540209937</v>
      </c>
      <c r="CY114">
        <f t="shared" si="23"/>
        <v>96</v>
      </c>
      <c r="CZ114" s="6">
        <v>0.79508337272152196</v>
      </c>
      <c r="DA114">
        <v>-0.30930884007872866</v>
      </c>
      <c r="DB114">
        <v>0.13701301771458471</v>
      </c>
      <c r="DC114" s="7">
        <v>-1.9372563093774435E-2</v>
      </c>
      <c r="DQ114">
        <f t="shared" si="24"/>
        <v>89</v>
      </c>
      <c r="DR114" s="6">
        <v>-0.35183748613316401</v>
      </c>
      <c r="DS114">
        <v>0.58801942318333311</v>
      </c>
      <c r="DT114">
        <v>0.87285148844939586</v>
      </c>
      <c r="DU114" s="7">
        <v>1.4468228190046848</v>
      </c>
      <c r="ED114" s="6">
        <v>-0.22290891268132881</v>
      </c>
      <c r="EE114">
        <v>0.53550688197306784</v>
      </c>
      <c r="EF114">
        <v>0.68450347764378838</v>
      </c>
      <c r="EG114" s="7">
        <v>1.2425821105672359</v>
      </c>
    </row>
    <row r="115" spans="85:137" x14ac:dyDescent="0.35">
      <c r="CG115">
        <f t="shared" si="22"/>
        <v>97</v>
      </c>
      <c r="CH115" s="6">
        <v>-0.413857672059599</v>
      </c>
      <c r="CI115">
        <v>-0.50841271515132336</v>
      </c>
      <c r="CJ115">
        <v>1.195418473046578</v>
      </c>
      <c r="CK115" s="7">
        <v>0.29972844053843628</v>
      </c>
      <c r="CY115">
        <f t="shared" si="23"/>
        <v>97</v>
      </c>
      <c r="CZ115" s="6">
        <v>-0.15068386970181005</v>
      </c>
      <c r="DA115">
        <v>-0.47202300495008803</v>
      </c>
      <c r="DB115">
        <v>1.4152639538877829</v>
      </c>
      <c r="DC115" s="7">
        <v>0.23069029644554312</v>
      </c>
      <c r="DQ115">
        <f t="shared" si="24"/>
        <v>90</v>
      </c>
      <c r="DR115" s="6">
        <v>0.44489090047537933</v>
      </c>
      <c r="DS115">
        <v>1.2787760901370309</v>
      </c>
      <c r="DT115">
        <v>1.5648800228747159</v>
      </c>
      <c r="DU115" s="7">
        <v>-1.55342522067796</v>
      </c>
      <c r="ED115" s="6">
        <v>0.28186350458759812</v>
      </c>
      <c r="EE115">
        <v>1.1645761513518693</v>
      </c>
      <c r="EF115">
        <v>1.227202831097808</v>
      </c>
      <c r="EG115" s="7">
        <v>-1.3341359867729206</v>
      </c>
    </row>
    <row r="116" spans="85:137" x14ac:dyDescent="0.35">
      <c r="CG116">
        <f t="shared" si="22"/>
        <v>98</v>
      </c>
      <c r="CH116" s="6">
        <v>0.28945297765786498</v>
      </c>
      <c r="CI116">
        <v>-0.20398031689517493</v>
      </c>
      <c r="CJ116">
        <v>-8.9846547234566934E-2</v>
      </c>
      <c r="CK116" s="7">
        <v>0.28013113078103469</v>
      </c>
      <c r="CY116">
        <f t="shared" si="23"/>
        <v>98</v>
      </c>
      <c r="CZ116" s="6">
        <v>0.34734599963337187</v>
      </c>
      <c r="DA116">
        <v>-0.16560932304413747</v>
      </c>
      <c r="DB116">
        <v>-2.7646795466745991E-2</v>
      </c>
      <c r="DC116" s="7">
        <v>0.30478911736993686</v>
      </c>
      <c r="DQ116">
        <f t="shared" si="24"/>
        <v>91</v>
      </c>
      <c r="DR116" s="6">
        <v>1.0726014385639615</v>
      </c>
      <c r="DS116">
        <v>-0.43088647437006233</v>
      </c>
      <c r="DT116">
        <v>-1.2588406386221771</v>
      </c>
      <c r="DU116" s="7">
        <v>1.4021050138405406</v>
      </c>
      <c r="ED116" s="6">
        <v>0.67955357184489906</v>
      </c>
      <c r="EE116">
        <v>-0.39240654862235597</v>
      </c>
      <c r="EF116">
        <v>-0.98720206855231163</v>
      </c>
      <c r="EG116" s="7">
        <v>1.204176893293277</v>
      </c>
    </row>
    <row r="117" spans="85:137" x14ac:dyDescent="0.35">
      <c r="CG117">
        <f t="shared" si="22"/>
        <v>99</v>
      </c>
      <c r="CH117" s="6">
        <v>0.69614101744168888</v>
      </c>
      <c r="CI117">
        <v>0.65216622768910748</v>
      </c>
      <c r="CJ117">
        <v>0.2095526867532902</v>
      </c>
      <c r="CK117" s="7">
        <v>-2.4291419982584078E-2</v>
      </c>
      <c r="CY117">
        <f t="shared" si="23"/>
        <v>99</v>
      </c>
      <c r="CZ117" s="6">
        <v>0.86775818257374526</v>
      </c>
      <c r="DA117">
        <v>0.53559648017898309</v>
      </c>
      <c r="DB117">
        <v>0.1724116169774873</v>
      </c>
      <c r="DC117" s="7">
        <v>-2.4753648517119864E-3</v>
      </c>
      <c r="DQ117">
        <f t="shared" si="24"/>
        <v>92</v>
      </c>
      <c r="DR117" s="6">
        <v>-0.10591030702381277</v>
      </c>
      <c r="DS117">
        <v>4.8742845851016431E-2</v>
      </c>
      <c r="DT117">
        <v>-7.3059794539645465E-2</v>
      </c>
      <c r="DU117" s="7">
        <v>-0.58044309723427312</v>
      </c>
      <c r="ED117" s="6">
        <v>-6.7100159337451837E-2</v>
      </c>
      <c r="EE117">
        <v>4.4389910215658905E-2</v>
      </c>
      <c r="EF117">
        <v>-5.7294607502095508E-2</v>
      </c>
      <c r="EG117" s="7">
        <v>-0.49850486137737027</v>
      </c>
    </row>
    <row r="118" spans="85:137" x14ac:dyDescent="0.35">
      <c r="CG118">
        <f t="shared" si="22"/>
        <v>100</v>
      </c>
      <c r="CH118" s="6">
        <v>-8.2249030527377628E-2</v>
      </c>
      <c r="CI118">
        <v>0.89584203012125918</v>
      </c>
      <c r="CJ118">
        <v>2.559451301417683</v>
      </c>
      <c r="CK118" s="7">
        <v>1.0166424287987725</v>
      </c>
      <c r="CY118">
        <f t="shared" si="23"/>
        <v>100</v>
      </c>
      <c r="CZ118" s="6">
        <v>-0.22359498494356325</v>
      </c>
      <c r="DA118">
        <v>0.89282386568240157</v>
      </c>
      <c r="DB118">
        <v>2.5309691918165105</v>
      </c>
      <c r="DC118" s="7">
        <v>0.97416461400554288</v>
      </c>
      <c r="DQ118">
        <f t="shared" si="24"/>
        <v>93</v>
      </c>
      <c r="DR118" s="6">
        <v>1.6260414793667823</v>
      </c>
      <c r="DS118">
        <v>1.2955859571789847</v>
      </c>
      <c r="DT118">
        <v>2.7267565187720848</v>
      </c>
      <c r="DU118" s="7">
        <v>4.5952950765189182E-2</v>
      </c>
      <c r="ED118" s="6">
        <v>1.0301890856598626</v>
      </c>
      <c r="EE118">
        <v>1.1798848284654344</v>
      </c>
      <c r="EF118">
        <v>2.1383641369542925</v>
      </c>
      <c r="EG118" s="7">
        <v>3.946600357594731E-2</v>
      </c>
    </row>
    <row r="119" spans="85:137" x14ac:dyDescent="0.35">
      <c r="CG119">
        <f t="shared" si="22"/>
        <v>101</v>
      </c>
      <c r="CH119" s="6">
        <v>1.1607834012187026</v>
      </c>
      <c r="CI119">
        <v>-8.5872390826544187E-2</v>
      </c>
      <c r="CJ119">
        <v>0.18596647650115267</v>
      </c>
      <c r="CK119" s="7">
        <v>-0.5918884949720864</v>
      </c>
      <c r="CY119">
        <f t="shared" si="23"/>
        <v>101</v>
      </c>
      <c r="CZ119" s="6">
        <v>1.473873984369843</v>
      </c>
      <c r="DA119">
        <v>0.10912640100994098</v>
      </c>
      <c r="DB119">
        <v>0.28950018350624901</v>
      </c>
      <c r="DC119" s="7">
        <v>-0.43539226442091927</v>
      </c>
      <c r="DQ119">
        <f t="shared" si="24"/>
        <v>94</v>
      </c>
      <c r="DR119" s="6">
        <v>1.3674665741615322</v>
      </c>
      <c r="DS119">
        <v>0.82518456228422266</v>
      </c>
      <c r="DT119">
        <v>-0.59627251581029916</v>
      </c>
      <c r="DU119" s="7">
        <v>0.95503423713124613</v>
      </c>
      <c r="ED119" s="6">
        <v>0.86636728372666882</v>
      </c>
      <c r="EE119">
        <v>0.7514922034528807</v>
      </c>
      <c r="EF119">
        <v>-0.46760602014969627</v>
      </c>
      <c r="EG119" s="7">
        <v>0.82021685202261896</v>
      </c>
    </row>
    <row r="120" spans="85:137" x14ac:dyDescent="0.35">
      <c r="CG120">
        <f t="shared" si="22"/>
        <v>102</v>
      </c>
      <c r="CH120" s="6">
        <v>1.0440683413553586</v>
      </c>
      <c r="CI120">
        <v>-1.0578575383502136</v>
      </c>
      <c r="CJ120">
        <v>-1.1616843152419642</v>
      </c>
      <c r="CK120" s="7">
        <v>6.9886943640327034E-2</v>
      </c>
      <c r="CY120">
        <f t="shared" si="23"/>
        <v>102</v>
      </c>
      <c r="CZ120" s="6">
        <v>1.2023225612690058</v>
      </c>
      <c r="DA120">
        <v>-0.87858593403023189</v>
      </c>
      <c r="DB120">
        <v>-1.2125924464341569</v>
      </c>
      <c r="DC120" s="7">
        <v>0.2500568175817145</v>
      </c>
      <c r="DQ120">
        <f t="shared" si="24"/>
        <v>95</v>
      </c>
      <c r="DR120" s="6">
        <v>1.9137009070357225</v>
      </c>
      <c r="DS120">
        <v>0.99616328800835752</v>
      </c>
      <c r="DT120">
        <v>-0.92639354114629702</v>
      </c>
      <c r="DU120" s="7">
        <v>-0.30769296969943494</v>
      </c>
      <c r="ED120" s="6">
        <v>1.2124375747249188</v>
      </c>
      <c r="EE120">
        <v>0.90720182916657599</v>
      </c>
      <c r="EF120">
        <v>-0.72649197368945972</v>
      </c>
      <c r="EG120" s="7">
        <v>-0.26425749903422446</v>
      </c>
    </row>
    <row r="121" spans="85:137" x14ac:dyDescent="0.35">
      <c r="CG121">
        <f t="shared" si="22"/>
        <v>103</v>
      </c>
      <c r="CH121" s="6">
        <v>0.35036951107984371</v>
      </c>
      <c r="CI121">
        <v>-1.1204979361864695</v>
      </c>
      <c r="CJ121">
        <v>-3.8318354309190963E-2</v>
      </c>
      <c r="CK121" s="7">
        <v>3.2397331287747647E-2</v>
      </c>
      <c r="CY121">
        <f t="shared" si="23"/>
        <v>103</v>
      </c>
      <c r="CZ121" s="6">
        <v>0.33765388701686433</v>
      </c>
      <c r="DA121">
        <v>-0.89335555096431207</v>
      </c>
      <c r="DB121">
        <v>-0.11555613105326924</v>
      </c>
      <c r="DC121" s="7">
        <v>0.30866914422298791</v>
      </c>
      <c r="DQ121">
        <f t="shared" si="24"/>
        <v>96</v>
      </c>
      <c r="DR121" s="6">
        <v>0.7879302440680408</v>
      </c>
      <c r="DS121">
        <v>-0.30953384185587024</v>
      </c>
      <c r="DT121">
        <v>0.13603990083419631</v>
      </c>
      <c r="DU121" s="7">
        <v>-2.2071084280973246E-2</v>
      </c>
      <c r="ED121" s="6">
        <v>0.49919829721460024</v>
      </c>
      <c r="EE121">
        <v>-0.28189120287902764</v>
      </c>
      <c r="EF121">
        <v>0.10668456942743951</v>
      </c>
      <c r="EG121" s="7">
        <v>-1.8955420199430983E-2</v>
      </c>
    </row>
    <row r="122" spans="85:137" x14ac:dyDescent="0.35">
      <c r="CG122">
        <f t="shared" si="22"/>
        <v>104</v>
      </c>
      <c r="CH122" s="6">
        <v>0.64825336941872402</v>
      </c>
      <c r="CI122">
        <v>-0.49158266670975559</v>
      </c>
      <c r="CJ122">
        <v>1.1301817969693189</v>
      </c>
      <c r="CK122" s="7">
        <v>-1.8150165272897225</v>
      </c>
      <c r="CY122">
        <f t="shared" si="23"/>
        <v>104</v>
      </c>
      <c r="CZ122" s="6">
        <v>0.75757263430113109</v>
      </c>
      <c r="DA122">
        <v>-0.74344910138203568</v>
      </c>
      <c r="DB122">
        <v>1.2787776439260323</v>
      </c>
      <c r="DC122" s="7">
        <v>-2.1554880221307919</v>
      </c>
      <c r="DQ122">
        <f t="shared" si="24"/>
        <v>97</v>
      </c>
      <c r="DR122" s="6">
        <v>-0.15195658352375102</v>
      </c>
      <c r="DS122">
        <v>-0.46911297978144989</v>
      </c>
      <c r="DT122">
        <v>1.4100877422690692</v>
      </c>
      <c r="DU122" s="7">
        <v>0.2333608648453197</v>
      </c>
      <c r="ED122" s="6">
        <v>-9.6273075334641162E-2</v>
      </c>
      <c r="EE122">
        <v>-0.42721927064224818</v>
      </c>
      <c r="EF122">
        <v>1.1058123588478186</v>
      </c>
      <c r="EG122" s="7">
        <v>0.2004184839735749</v>
      </c>
    </row>
    <row r="123" spans="85:137" x14ac:dyDescent="0.35">
      <c r="CG123">
        <f t="shared" si="22"/>
        <v>105</v>
      </c>
      <c r="CH123" s="6">
        <v>0.24414374825904783</v>
      </c>
      <c r="CI123">
        <v>1.1926545864367426</v>
      </c>
      <c r="CJ123">
        <v>-0.24512159778161133</v>
      </c>
      <c r="CK123" s="7">
        <v>1.3670047730961412</v>
      </c>
      <c r="CY123">
        <f t="shared" si="23"/>
        <v>105</v>
      </c>
      <c r="CZ123" s="6">
        <v>0.21314470781821832</v>
      </c>
      <c r="DA123">
        <v>1.2375340571663505</v>
      </c>
      <c r="DB123">
        <v>-0.2093294962189618</v>
      </c>
      <c r="DC123" s="7">
        <v>1.327308347153332</v>
      </c>
      <c r="DQ123">
        <f t="shared" si="24"/>
        <v>98</v>
      </c>
      <c r="DR123" s="6">
        <v>0.34270271037230987</v>
      </c>
      <c r="DS123">
        <v>-0.16893188991681765</v>
      </c>
      <c r="DT123">
        <v>-2.4887107156332647E-2</v>
      </c>
      <c r="DU123" s="7">
        <v>0.29851600878013484</v>
      </c>
      <c r="ED123" s="6">
        <v>0.2171215164751466</v>
      </c>
      <c r="EE123">
        <v>-0.15384558072151908</v>
      </c>
      <c r="EF123">
        <v>-1.9516849799117855E-2</v>
      </c>
      <c r="EG123" s="7">
        <v>0.25637600358232004</v>
      </c>
    </row>
    <row r="124" spans="85:137" x14ac:dyDescent="0.35">
      <c r="CG124">
        <f t="shared" si="22"/>
        <v>106</v>
      </c>
      <c r="CH124" s="6">
        <v>-1.2339828858461019</v>
      </c>
      <c r="CI124">
        <v>-0.6499464469525601</v>
      </c>
      <c r="CJ124">
        <v>-0.84754332429577606</v>
      </c>
      <c r="CK124" s="7">
        <v>-9.8781405299699088E-3</v>
      </c>
      <c r="CY124">
        <f t="shared" si="23"/>
        <v>106</v>
      </c>
      <c r="CZ124" s="6">
        <v>-1.405524953465118</v>
      </c>
      <c r="DA124">
        <v>-0.55908578855734647</v>
      </c>
      <c r="DB124">
        <v>-0.92316033616865967</v>
      </c>
      <c r="DC124" s="7">
        <v>0.12612188578606079</v>
      </c>
      <c r="DQ124">
        <f t="shared" si="24"/>
        <v>99</v>
      </c>
      <c r="DR124" s="6">
        <v>0.85821606817455476</v>
      </c>
      <c r="DS124">
        <v>0.52828696320093738</v>
      </c>
      <c r="DT124">
        <v>0.17580585716181957</v>
      </c>
      <c r="DU124" s="7">
        <v>-1.2819788786207532E-2</v>
      </c>
      <c r="ED124" s="6">
        <v>0.54372833521789687</v>
      </c>
      <c r="EE124">
        <v>0.48110877514763939</v>
      </c>
      <c r="EF124">
        <v>0.13786964015057573</v>
      </c>
      <c r="EG124" s="7">
        <v>-1.1010083610618225E-2</v>
      </c>
    </row>
    <row r="125" spans="85:137" x14ac:dyDescent="0.35">
      <c r="CG125">
        <f t="shared" si="22"/>
        <v>107</v>
      </c>
      <c r="CH125" s="6">
        <v>-1.8030047959427704</v>
      </c>
      <c r="CI125">
        <v>-1.3601597555408276</v>
      </c>
      <c r="CJ125">
        <v>-2.1074034126085035</v>
      </c>
      <c r="CK125" s="7">
        <v>2.7483546015601306</v>
      </c>
      <c r="CY125">
        <f t="shared" si="23"/>
        <v>107</v>
      </c>
      <c r="CZ125" s="6">
        <v>-1.9625270698398156</v>
      </c>
      <c r="DA125">
        <v>-1.1221055623624241</v>
      </c>
      <c r="DB125">
        <v>-2.1565665940280474</v>
      </c>
      <c r="DC125" s="7">
        <v>3.0195912102126456</v>
      </c>
      <c r="DQ125">
        <f t="shared" si="24"/>
        <v>100</v>
      </c>
      <c r="DR125" s="6">
        <v>-0.23256156692878871</v>
      </c>
      <c r="DS125">
        <v>0.8780839204078672</v>
      </c>
      <c r="DT125">
        <v>2.5358898674388515</v>
      </c>
      <c r="DU125" s="7">
        <v>0.95506255404981832</v>
      </c>
      <c r="ED125" s="6">
        <v>-0.14734088338711546</v>
      </c>
      <c r="EE125">
        <v>0.79966743238292481</v>
      </c>
      <c r="EF125">
        <v>1.9886835918298089</v>
      </c>
      <c r="EG125" s="7">
        <v>0.82024117158406207</v>
      </c>
    </row>
    <row r="126" spans="85:137" x14ac:dyDescent="0.35">
      <c r="CG126">
        <f t="shared" si="22"/>
        <v>108</v>
      </c>
      <c r="CH126" s="6">
        <v>1.1904109110719463</v>
      </c>
      <c r="CI126">
        <v>-0.27139855604416191</v>
      </c>
      <c r="CJ126">
        <v>0.57257747350993604</v>
      </c>
      <c r="CK126" s="7">
        <v>-1.2327341360136705</v>
      </c>
      <c r="CY126">
        <f t="shared" si="23"/>
        <v>108</v>
      </c>
      <c r="CZ126" s="6">
        <v>1.2301214768120532</v>
      </c>
      <c r="DA126">
        <v>-0.21844659628429486</v>
      </c>
      <c r="DB126">
        <v>0.63813735625244117</v>
      </c>
      <c r="DC126" s="7">
        <v>-1.3562583679373481</v>
      </c>
      <c r="DQ126">
        <f t="shared" si="24"/>
        <v>101</v>
      </c>
      <c r="DR126" s="6">
        <v>1.4614984389148968</v>
      </c>
      <c r="DS126">
        <v>0.10768937690041511</v>
      </c>
      <c r="DT126">
        <v>0.28710319612090485</v>
      </c>
      <c r="DU126" s="7">
        <v>-0.43922739921399423</v>
      </c>
      <c r="ED126" s="6">
        <v>0.92594177921302279</v>
      </c>
      <c r="EE126">
        <v>9.8072274778555943E-2</v>
      </c>
      <c r="EF126">
        <v>0.22515071439761833</v>
      </c>
      <c r="EG126" s="7">
        <v>-0.3772238739707876</v>
      </c>
    </row>
    <row r="127" spans="85:137" x14ac:dyDescent="0.35">
      <c r="CG127">
        <f t="shared" si="22"/>
        <v>109</v>
      </c>
      <c r="CH127" s="6">
        <v>2.3016909319122925E-3</v>
      </c>
      <c r="CI127">
        <v>0.44007825025678526</v>
      </c>
      <c r="CJ127">
        <v>-0.27063780290430473</v>
      </c>
      <c r="CK127" s="7">
        <v>0.40702110198076047</v>
      </c>
      <c r="CY127">
        <f t="shared" si="23"/>
        <v>109</v>
      </c>
      <c r="CZ127" s="6">
        <v>-1.654804478043706E-2</v>
      </c>
      <c r="DA127">
        <v>0.49659944642175552</v>
      </c>
      <c r="DB127">
        <v>-0.36721099399350732</v>
      </c>
      <c r="DC127" s="7">
        <v>0.43238093897557955</v>
      </c>
      <c r="DQ127">
        <f t="shared" si="24"/>
        <v>102</v>
      </c>
      <c r="DR127" s="6">
        <v>1.1930438783587778</v>
      </c>
      <c r="DS127">
        <v>-0.87984611409158753</v>
      </c>
      <c r="DT127">
        <v>-1.2085590790974996</v>
      </c>
      <c r="DU127" s="7">
        <v>0.24303502527213347</v>
      </c>
      <c r="ED127" s="6">
        <v>0.7558606577964726</v>
      </c>
      <c r="EE127">
        <v>-0.80127225495816057</v>
      </c>
      <c r="EF127">
        <v>-0.94777050108470307</v>
      </c>
      <c r="EG127" s="7">
        <v>0.20872699177647633</v>
      </c>
    </row>
    <row r="128" spans="85:137" x14ac:dyDescent="0.35">
      <c r="CG128">
        <f t="shared" si="22"/>
        <v>110</v>
      </c>
      <c r="CH128" s="6">
        <v>-1.7291847983842561</v>
      </c>
      <c r="CI128">
        <v>-1.0380922041799872</v>
      </c>
      <c r="CJ128">
        <v>-0.32833409442998118</v>
      </c>
      <c r="CK128" s="7">
        <v>1.3148902731988792</v>
      </c>
      <c r="CY128">
        <f t="shared" si="23"/>
        <v>110</v>
      </c>
      <c r="CZ128" s="6">
        <v>-1.7793327707395892</v>
      </c>
      <c r="DA128">
        <v>-0.96302658514721651</v>
      </c>
      <c r="DB128">
        <v>-0.35825305588290729</v>
      </c>
      <c r="DC128" s="7">
        <v>1.4063545244343512</v>
      </c>
      <c r="DQ128">
        <f t="shared" si="24"/>
        <v>103</v>
      </c>
      <c r="DR128" s="6">
        <v>0.3345552935477078</v>
      </c>
      <c r="DS128">
        <v>-0.89101980042199891</v>
      </c>
      <c r="DT128">
        <v>-0.11610204573753204</v>
      </c>
      <c r="DU128" s="7">
        <v>0.30822883066339346</v>
      </c>
      <c r="ED128" s="6">
        <v>0.2119596679026888</v>
      </c>
      <c r="EE128">
        <v>-0.81144808536619473</v>
      </c>
      <c r="EF128">
        <v>-9.1048998736405679E-2</v>
      </c>
      <c r="EG128" s="7">
        <v>0.26471771519809745</v>
      </c>
    </row>
    <row r="129" spans="85:137" x14ac:dyDescent="0.35">
      <c r="CG129">
        <f t="shared" si="22"/>
        <v>111</v>
      </c>
      <c r="CH129" s="6">
        <v>0.28708317070136674</v>
      </c>
      <c r="CI129">
        <v>0.90022995862563138</v>
      </c>
      <c r="CJ129">
        <v>0.17623577480337543</v>
      </c>
      <c r="CK129" s="7">
        <v>-0.30494660670745827</v>
      </c>
      <c r="CY129">
        <f t="shared" si="23"/>
        <v>111</v>
      </c>
      <c r="CZ129" s="6">
        <v>0.54424341949163313</v>
      </c>
      <c r="DA129">
        <v>1.0560564229880762</v>
      </c>
      <c r="DB129">
        <v>0.19026205752403885</v>
      </c>
      <c r="DC129" s="7">
        <v>-0.15638489857404356</v>
      </c>
      <c r="DQ129">
        <f t="shared" si="24"/>
        <v>104</v>
      </c>
      <c r="DR129" s="6">
        <v>0.76141467620444558</v>
      </c>
      <c r="DS129">
        <v>-0.71605459615363309</v>
      </c>
      <c r="DT129">
        <v>1.2509687343685778</v>
      </c>
      <c r="DU129" s="7">
        <v>-2.1173309724621254</v>
      </c>
      <c r="ED129" s="6">
        <v>0.48239918786851721</v>
      </c>
      <c r="EE129">
        <v>-0.65210798995862995</v>
      </c>
      <c r="EF129">
        <v>0.98102880092480271</v>
      </c>
      <c r="EG129" s="7">
        <v>-1.8184379966727957</v>
      </c>
    </row>
    <row r="130" spans="85:137" x14ac:dyDescent="0.35">
      <c r="CG130">
        <f t="shared" si="22"/>
        <v>112</v>
      </c>
      <c r="CH130" s="6">
        <v>-2.2493908295968739</v>
      </c>
      <c r="CI130">
        <v>-1.2172969805300773</v>
      </c>
      <c r="CJ130">
        <v>-0.59578989588921993</v>
      </c>
      <c r="CK130" s="7">
        <v>-0.55543929005484327</v>
      </c>
      <c r="CY130">
        <f t="shared" si="23"/>
        <v>112</v>
      </c>
      <c r="CZ130" s="6">
        <v>-2.5317994785728883</v>
      </c>
      <c r="DA130">
        <v>-1.1553725150279126</v>
      </c>
      <c r="DB130">
        <v>-0.63073667381239129</v>
      </c>
      <c r="DC130" s="7">
        <v>-0.48414325474363268</v>
      </c>
      <c r="DQ130">
        <f t="shared" si="24"/>
        <v>105</v>
      </c>
      <c r="DR130" s="6">
        <v>0.20191283315148462</v>
      </c>
      <c r="DS130">
        <v>1.21243323036313</v>
      </c>
      <c r="DT130">
        <v>-0.18924368176086884</v>
      </c>
      <c r="DU130" s="7">
        <v>1.2932461855255877</v>
      </c>
      <c r="ED130" s="6">
        <v>0.12792318007061143</v>
      </c>
      <c r="EE130">
        <v>1.1041579804921944</v>
      </c>
      <c r="EF130">
        <v>-0.14840778758085274</v>
      </c>
      <c r="EG130" s="7">
        <v>1.1106851188585025</v>
      </c>
    </row>
    <row r="131" spans="85:137" x14ac:dyDescent="0.35">
      <c r="CG131">
        <f t="shared" si="22"/>
        <v>113</v>
      </c>
      <c r="CH131" s="6">
        <v>-3.8700363013294061</v>
      </c>
      <c r="CI131">
        <v>-1.9494910138281325</v>
      </c>
      <c r="CJ131">
        <v>-0.69142162913180871</v>
      </c>
      <c r="CK131" s="7">
        <v>-1.7771575579860172E-2</v>
      </c>
      <c r="CY131">
        <f t="shared" si="23"/>
        <v>113</v>
      </c>
      <c r="CZ131" s="6">
        <v>-4.3846232238237581</v>
      </c>
      <c r="DA131">
        <v>-2.2245037189135677</v>
      </c>
      <c r="DB131">
        <v>-0.65031390434234193</v>
      </c>
      <c r="DC131" s="7">
        <v>-0.38319736142915967</v>
      </c>
      <c r="DQ131">
        <f t="shared" si="24"/>
        <v>106</v>
      </c>
      <c r="DR131" s="6">
        <v>-1.3902506998454744</v>
      </c>
      <c r="DS131">
        <v>-0.55151224994861769</v>
      </c>
      <c r="DT131">
        <v>-0.92373922056933511</v>
      </c>
      <c r="DU131" s="7">
        <v>0.13758952759927603</v>
      </c>
      <c r="ED131" s="6">
        <v>-0.88080231376971574</v>
      </c>
      <c r="EE131">
        <v>-0.50225994872937152</v>
      </c>
      <c r="EF131">
        <v>-0.72441041492516234</v>
      </c>
      <c r="EG131" s="7">
        <v>0.11816670524582305</v>
      </c>
    </row>
    <row r="132" spans="85:137" x14ac:dyDescent="0.35">
      <c r="CG132">
        <f t="shared" si="22"/>
        <v>114</v>
      </c>
      <c r="CH132" s="6">
        <v>-2.3901618579003845</v>
      </c>
      <c r="CI132">
        <v>-0.67486004670163324</v>
      </c>
      <c r="CJ132">
        <v>-1.3130913914449616</v>
      </c>
      <c r="CK132" s="7">
        <v>1.7780121841786258</v>
      </c>
      <c r="CY132">
        <f t="shared" si="23"/>
        <v>114</v>
      </c>
      <c r="CZ132" s="6">
        <v>-2.9106567987410803</v>
      </c>
      <c r="DA132">
        <v>-1.0283041171760572</v>
      </c>
      <c r="DB132">
        <v>-1.1898419546499464</v>
      </c>
      <c r="DC132" s="7">
        <v>1.2947413235007652</v>
      </c>
      <c r="DQ132">
        <f t="shared" si="24"/>
        <v>107</v>
      </c>
      <c r="DR132" s="6">
        <v>-1.9547439892838954</v>
      </c>
      <c r="DS132">
        <v>-1.1403464200589737</v>
      </c>
      <c r="DT132">
        <v>-2.1285382728583433</v>
      </c>
      <c r="DU132" s="7">
        <v>2.989806010171784</v>
      </c>
      <c r="ED132" s="6">
        <v>-1.2384406846765623</v>
      </c>
      <c r="EE132">
        <v>-1.0385088173941803</v>
      </c>
      <c r="EF132">
        <v>-1.6692322455195183</v>
      </c>
      <c r="EG132" s="7">
        <v>2.5677501166739845</v>
      </c>
    </row>
    <row r="133" spans="85:137" x14ac:dyDescent="0.35">
      <c r="CG133">
        <f t="shared" si="22"/>
        <v>115</v>
      </c>
      <c r="CH133" s="6">
        <v>0.91793547772958717</v>
      </c>
      <c r="CI133">
        <v>0.34043338095482722</v>
      </c>
      <c r="CJ133">
        <v>0.80694291761093961</v>
      </c>
      <c r="CK133" s="7">
        <v>-0.49749266097087952</v>
      </c>
      <c r="CY133">
        <f t="shared" si="23"/>
        <v>115</v>
      </c>
      <c r="CZ133" s="6">
        <v>1.1714741800123296</v>
      </c>
      <c r="DA133">
        <v>0.40157536608701372</v>
      </c>
      <c r="DB133">
        <v>0.80215310713208376</v>
      </c>
      <c r="DC133" s="7">
        <v>-0.37835548354060483</v>
      </c>
      <c r="DQ133">
        <f t="shared" si="24"/>
        <v>108</v>
      </c>
      <c r="DR133" s="6">
        <v>1.2251525239605521</v>
      </c>
      <c r="DS133">
        <v>-0.20613160859657761</v>
      </c>
      <c r="DT133">
        <v>0.62361093478865737</v>
      </c>
      <c r="DU133" s="7">
        <v>-1.3398691621780066</v>
      </c>
      <c r="ED133" s="6">
        <v>0.77620329768235652</v>
      </c>
      <c r="EE133">
        <v>-0.18772321226748021</v>
      </c>
      <c r="EF133">
        <v>0.4890452261447652</v>
      </c>
      <c r="EG133" s="7">
        <v>-1.1507265641334281</v>
      </c>
    </row>
    <row r="134" spans="85:137" x14ac:dyDescent="0.35">
      <c r="CG134">
        <f t="shared" si="22"/>
        <v>116</v>
      </c>
      <c r="CH134" s="6">
        <v>-1.4911268236006816</v>
      </c>
      <c r="CI134">
        <v>-1.8793776608367683</v>
      </c>
      <c r="CJ134">
        <v>-0.58441210101358987</v>
      </c>
      <c r="CK134" s="7">
        <v>0.24565771348974261</v>
      </c>
      <c r="CY134">
        <f t="shared" si="23"/>
        <v>116</v>
      </c>
      <c r="CZ134" s="6">
        <v>-1.626542914186123</v>
      </c>
      <c r="DA134">
        <v>-1.740962564019104</v>
      </c>
      <c r="DB134">
        <v>-0.50885287264271883</v>
      </c>
      <c r="DC134" s="7">
        <v>0.3256413059579053</v>
      </c>
      <c r="DQ134">
        <f t="shared" si="24"/>
        <v>109</v>
      </c>
      <c r="DR134" s="6">
        <v>-1.9067404050721215E-2</v>
      </c>
      <c r="DS134">
        <v>0.48777071858465687</v>
      </c>
      <c r="DT134">
        <v>-0.35931416791273252</v>
      </c>
      <c r="DU134" s="7">
        <v>0.42080025698172258</v>
      </c>
      <c r="ED134" s="6">
        <v>-1.2080277037317087E-2</v>
      </c>
      <c r="EE134">
        <v>0.4442107970055843</v>
      </c>
      <c r="EF134">
        <v>-0.28177966212772149</v>
      </c>
      <c r="EG134" s="7">
        <v>0.36139799882841839</v>
      </c>
    </row>
    <row r="135" spans="85:137" x14ac:dyDescent="0.35">
      <c r="CG135">
        <f t="shared" si="22"/>
        <v>117</v>
      </c>
      <c r="CH135" s="6">
        <v>-2.1447624944694059</v>
      </c>
      <c r="CI135">
        <v>-0.53515943775693398</v>
      </c>
      <c r="CJ135">
        <v>-0.41885784567511175</v>
      </c>
      <c r="CK135" s="7">
        <v>1.8273668523308342</v>
      </c>
      <c r="CY135">
        <f t="shared" si="23"/>
        <v>117</v>
      </c>
      <c r="CZ135" s="6">
        <v>-2.4701317228255015</v>
      </c>
      <c r="DA135">
        <v>-0.43840907270407303</v>
      </c>
      <c r="DB135">
        <v>-0.34735948065624223</v>
      </c>
      <c r="DC135" s="7">
        <v>1.671386840266653</v>
      </c>
      <c r="DQ135">
        <f t="shared" si="24"/>
        <v>110</v>
      </c>
      <c r="DR135" s="6">
        <v>-1.7676864073514176</v>
      </c>
      <c r="DS135">
        <v>-0.96429370204878395</v>
      </c>
      <c r="DT135">
        <v>-0.35093161621559266</v>
      </c>
      <c r="DU135" s="7">
        <v>1.403004577069459</v>
      </c>
      <c r="ED135" s="6">
        <v>-1.1199291450005833</v>
      </c>
      <c r="EE135">
        <v>-0.87817832767304982</v>
      </c>
      <c r="EF135">
        <v>-0.2752059369704048</v>
      </c>
      <c r="EG135" s="7">
        <v>1.2049494697006267</v>
      </c>
    </row>
    <row r="136" spans="85:137" x14ac:dyDescent="0.35">
      <c r="CG136">
        <f t="shared" si="22"/>
        <v>118</v>
      </c>
      <c r="CH136" s="6">
        <v>-1.6071611082782149</v>
      </c>
      <c r="CI136">
        <v>-1.7336209386861228</v>
      </c>
      <c r="CJ136">
        <v>-2.8927149993628074</v>
      </c>
      <c r="CK136" s="7">
        <v>-0.2699875194224296</v>
      </c>
      <c r="CY136">
        <f t="shared" si="23"/>
        <v>118</v>
      </c>
      <c r="CZ136" s="6">
        <v>-1.513051613844639</v>
      </c>
      <c r="DA136">
        <v>-1.8000911096096655</v>
      </c>
      <c r="DB136">
        <v>-2.9225836675151684</v>
      </c>
      <c r="DC136" s="7">
        <v>-0.23083374383555944</v>
      </c>
      <c r="DQ136">
        <f t="shared" si="24"/>
        <v>111</v>
      </c>
      <c r="DR136" s="6">
        <v>0.53765742529016924</v>
      </c>
      <c r="DS136">
        <v>1.0475412968814717</v>
      </c>
      <c r="DT136">
        <v>0.19419924818168915</v>
      </c>
      <c r="DU136" s="7">
        <v>-0.16605407013081647</v>
      </c>
      <c r="ED136" s="6">
        <v>0.34063633578007635</v>
      </c>
      <c r="EE136">
        <v>0.95399157156093206</v>
      </c>
      <c r="EF136">
        <v>0.15229401850745894</v>
      </c>
      <c r="EG136" s="7">
        <v>-0.14261305131569232</v>
      </c>
    </row>
    <row r="137" spans="85:137" x14ac:dyDescent="0.35">
      <c r="CG137">
        <f t="shared" si="22"/>
        <v>119</v>
      </c>
      <c r="CH137" s="6">
        <v>1.1588501138283793</v>
      </c>
      <c r="CI137">
        <v>1.6259875200564151</v>
      </c>
      <c r="CJ137">
        <v>-0.31045061483895364</v>
      </c>
      <c r="CK137" s="7">
        <v>-1.7583452491685296</v>
      </c>
      <c r="CY137">
        <f t="shared" si="23"/>
        <v>119</v>
      </c>
      <c r="CZ137" s="6">
        <v>1.5885797288225985</v>
      </c>
      <c r="DA137">
        <v>1.5293004913044848</v>
      </c>
      <c r="DB137">
        <v>-0.37801235732163541</v>
      </c>
      <c r="DC137" s="7">
        <v>-1.5886959527302231</v>
      </c>
      <c r="DQ137">
        <f t="shared" si="24"/>
        <v>112</v>
      </c>
      <c r="DR137" s="6">
        <v>-2.5018016163531454</v>
      </c>
      <c r="DS137">
        <v>-1.1320316965741866</v>
      </c>
      <c r="DT137">
        <v>-0.64293930128261256</v>
      </c>
      <c r="DU137" s="7">
        <v>-0.44920044202162951</v>
      </c>
      <c r="ED137" s="6">
        <v>-1.5850325790316762</v>
      </c>
      <c r="EE137">
        <v>-1.0309366327481326</v>
      </c>
      <c r="EF137">
        <v>-0.50420282655831261</v>
      </c>
      <c r="EG137" s="7">
        <v>-0.38578907243041233</v>
      </c>
    </row>
    <row r="138" spans="85:137" x14ac:dyDescent="0.35">
      <c r="CG138">
        <f t="shared" si="22"/>
        <v>120</v>
      </c>
      <c r="CH138" s="8">
        <v>2.3314714072061893</v>
      </c>
      <c r="CI138" s="9">
        <v>0.78217905390426978</v>
      </c>
      <c r="CJ138" s="9">
        <v>-0.53576603095722652</v>
      </c>
      <c r="CK138" s="10">
        <v>-2.5830228334154186</v>
      </c>
      <c r="CY138">
        <f t="shared" si="23"/>
        <v>120</v>
      </c>
      <c r="CZ138" s="8">
        <v>2.3533418754629252</v>
      </c>
      <c r="DA138" s="9">
        <v>0.75266621652137888</v>
      </c>
      <c r="DB138" s="9">
        <v>-0.46388544304482465</v>
      </c>
      <c r="DC138" s="10">
        <v>-2.8569020666322045</v>
      </c>
      <c r="DQ138">
        <f t="shared" si="24"/>
        <v>113</v>
      </c>
      <c r="DR138" s="6">
        <v>-4.3354807891501714</v>
      </c>
      <c r="DS138">
        <v>-2.1869018448028874</v>
      </c>
      <c r="DT138">
        <v>-0.66965392413111668</v>
      </c>
      <c r="DU138" s="7">
        <v>-0.32797927402406962</v>
      </c>
      <c r="ED138" s="6">
        <v>-2.7467718669820274</v>
      </c>
      <c r="EE138">
        <v>-1.9916025592345399</v>
      </c>
      <c r="EF138">
        <v>-0.52515284209443602</v>
      </c>
      <c r="EG138" s="7">
        <v>-0.2816800876969156</v>
      </c>
    </row>
    <row r="139" spans="85:137" x14ac:dyDescent="0.35">
      <c r="DQ139">
        <f t="shared" si="24"/>
        <v>114</v>
      </c>
      <c r="DR139" s="6">
        <v>-2.8861062699343281</v>
      </c>
      <c r="DS139">
        <v>-1.0242672459393745</v>
      </c>
      <c r="DT139">
        <v>-1.1828334780736887</v>
      </c>
      <c r="DU139" s="7">
        <v>1.3009546363202193</v>
      </c>
      <c r="ED139" s="6">
        <v>-1.8285112754311086</v>
      </c>
      <c r="EE139">
        <v>-0.93279598862693258</v>
      </c>
      <c r="EF139">
        <v>-0.92759609157941858</v>
      </c>
      <c r="EG139" s="7">
        <v>1.1173054063821581</v>
      </c>
    </row>
    <row r="140" spans="85:137" x14ac:dyDescent="0.35">
      <c r="CG140" t="s">
        <v>27</v>
      </c>
      <c r="CH140" s="3">
        <f>AVERAGE(CH19:CH138)</f>
        <v>-1.4802973661668753E-16</v>
      </c>
      <c r="CI140" s="4">
        <f t="array" ref="CI140">AVERAGE(CI19:CI138)</f>
        <v>2.6737871176389185E-16</v>
      </c>
      <c r="CJ140" s="4">
        <f t="array" ref="CJ140">AVERAGE(CJ19:CJ138)</f>
        <v>-1.3692750637043598E-16</v>
      </c>
      <c r="CK140" s="5">
        <f t="array" ref="CK140">AVERAGE(CK19:CK138)</f>
        <v>-3.3306690738754695E-17</v>
      </c>
      <c r="CY140" t="s">
        <v>27</v>
      </c>
      <c r="CZ140" s="3">
        <f>AVERAGE(CZ19:CZ138)</f>
        <v>-6.661338147750939E-17</v>
      </c>
      <c r="DA140" s="4">
        <f t="array" ref="DA140">AVERAGE(DA19:DA138)</f>
        <v>2.4980018054066022E-16</v>
      </c>
      <c r="DB140" s="4">
        <f t="array" ref="DB140">AVERAGE(DB19:DB138)</f>
        <v>-1.0685896612017132E-16</v>
      </c>
      <c r="DC140" s="5">
        <f t="array" ref="DC140">AVERAGE(DC19:DC138)</f>
        <v>3.7007434154171883E-17</v>
      </c>
      <c r="DQ140">
        <f t="shared" si="24"/>
        <v>115</v>
      </c>
      <c r="DR140" s="6">
        <v>1.1603052732368719</v>
      </c>
      <c r="DS140">
        <v>0.39875766386533296</v>
      </c>
      <c r="DT140">
        <v>0.79955271694694441</v>
      </c>
      <c r="DU140" s="7">
        <v>-0.38277831460441059</v>
      </c>
      <c r="ED140" s="6">
        <v>0.73511890298622662</v>
      </c>
      <c r="EE140">
        <v>0.3631469723965432</v>
      </c>
      <c r="EF140">
        <v>0.62702146075500786</v>
      </c>
      <c r="EG140" s="7">
        <v>-0.3287434230320761</v>
      </c>
    </row>
    <row r="141" spans="85:137" x14ac:dyDescent="0.35">
      <c r="CG141" t="s">
        <v>103</v>
      </c>
      <c r="CH141" s="8">
        <f>VAR(CH19:CH138)</f>
        <v>2.1245916182081701</v>
      </c>
      <c r="CI141" s="9">
        <f>VAR(CI19:CI138)</f>
        <v>1.3542536225968194</v>
      </c>
      <c r="CJ141" s="9">
        <f>VAR(CJ19:CJ138)</f>
        <v>1.615008982045923</v>
      </c>
      <c r="CK141" s="10">
        <f>VAR(CK19:CK138)</f>
        <v>1.2812971716077686</v>
      </c>
      <c r="CY141" t="s">
        <v>103</v>
      </c>
      <c r="CZ141" s="8">
        <f>VAR(CZ19:CZ138)</f>
        <v>2.5365103145996208</v>
      </c>
      <c r="DA141" s="9">
        <f>VAR(DA19:DA138)</f>
        <v>1.2238781793197511</v>
      </c>
      <c r="DB141" s="9">
        <f>VAR(DB19:DB138)</f>
        <v>1.6369892063942815</v>
      </c>
      <c r="DC141" s="10">
        <f>VAR(DC19:DC138)</f>
        <v>1.387182412220004</v>
      </c>
      <c r="DQ141">
        <f t="shared" si="24"/>
        <v>116</v>
      </c>
      <c r="DR141" s="6">
        <v>-1.6087664369543688</v>
      </c>
      <c r="DS141">
        <v>-1.7250808801376187</v>
      </c>
      <c r="DT141">
        <v>-0.51514272491755986</v>
      </c>
      <c r="DU141" s="7">
        <v>0.34545112244375309</v>
      </c>
      <c r="ED141" s="6">
        <v>-1.0192443709195536</v>
      </c>
      <c r="EE141">
        <v>-1.5710240969129197</v>
      </c>
      <c r="EF141">
        <v>-0.40398279816808763</v>
      </c>
      <c r="EG141" s="7">
        <v>0.29668552305476836</v>
      </c>
    </row>
    <row r="142" spans="85:137" x14ac:dyDescent="0.35">
      <c r="DQ142">
        <f t="shared" si="24"/>
        <v>117</v>
      </c>
      <c r="DR142" s="6">
        <v>-2.454310564132153</v>
      </c>
      <c r="DS142">
        <v>-0.44408323950132778</v>
      </c>
      <c r="DT142">
        <v>-0.33595284211902127</v>
      </c>
      <c r="DU142" s="7">
        <v>1.6642903264453064</v>
      </c>
      <c r="ED142" s="6">
        <v>-1.5549443160412257</v>
      </c>
      <c r="EE142">
        <v>-0.4044247886140161</v>
      </c>
      <c r="EF142">
        <v>-0.2634593533927585</v>
      </c>
      <c r="EG142" s="7">
        <v>1.4293508225517879</v>
      </c>
    </row>
    <row r="143" spans="85:137" x14ac:dyDescent="0.35">
      <c r="DQ143">
        <f t="shared" si="24"/>
        <v>118</v>
      </c>
      <c r="DR143" s="6">
        <v>-1.4892601345956646</v>
      </c>
      <c r="DS143">
        <v>-1.7800587853579084</v>
      </c>
      <c r="DT143">
        <v>-2.9261560724971507</v>
      </c>
      <c r="DU143" s="7">
        <v>-0.20478205185645457</v>
      </c>
      <c r="ED143" s="6">
        <v>-0.94353038088933117</v>
      </c>
      <c r="EE143">
        <v>-1.621092250176539</v>
      </c>
      <c r="EF143">
        <v>-2.294736314548786</v>
      </c>
      <c r="EG143" s="7">
        <v>-0.17587399843274004</v>
      </c>
    </row>
    <row r="144" spans="85:137" x14ac:dyDescent="0.35">
      <c r="DQ144">
        <f t="shared" si="24"/>
        <v>119</v>
      </c>
      <c r="DR144" s="6">
        <v>1.5799240055279371</v>
      </c>
      <c r="DS144">
        <v>1.5282113896296219</v>
      </c>
      <c r="DT144">
        <v>-0.38206100293211154</v>
      </c>
      <c r="DU144" s="7">
        <v>-1.5863757345705733</v>
      </c>
      <c r="ED144" s="6">
        <v>1.0009710621285786</v>
      </c>
      <c r="EE144">
        <v>1.391735857679546</v>
      </c>
      <c r="EF144">
        <v>-0.29961807780575939</v>
      </c>
      <c r="EG144" s="7">
        <v>-1.3624350421645994</v>
      </c>
    </row>
    <row r="145" spans="121:137" x14ac:dyDescent="0.35">
      <c r="DQ145">
        <f t="shared" si="24"/>
        <v>120</v>
      </c>
      <c r="DR145" s="8">
        <v>2.3458855769997209</v>
      </c>
      <c r="DS145" s="9">
        <v>0.76850459723548048</v>
      </c>
      <c r="DT145" s="9">
        <v>-0.48263588435097948</v>
      </c>
      <c r="DU145" s="10">
        <v>-2.8326066379454766</v>
      </c>
      <c r="ED145" s="8">
        <v>1.4862509648727547</v>
      </c>
      <c r="EE145" s="9">
        <v>0.69987399126989458</v>
      </c>
      <c r="EF145" s="9">
        <v>-0.37849043697092111</v>
      </c>
      <c r="EG145" s="10">
        <v>-2.4327417900461357</v>
      </c>
    </row>
    <row r="147" spans="121:137" x14ac:dyDescent="0.35">
      <c r="DQ147" t="s">
        <v>27</v>
      </c>
      <c r="DR147" s="3">
        <f>AVERAGE(DR26:DR145)</f>
        <v>-8.8817841970012528E-17</v>
      </c>
      <c r="DS147" s="4">
        <f t="array" ref="DS147">AVERAGE(DS26:DS145)</f>
        <v>3.2936616397212979E-16</v>
      </c>
      <c r="DT147" s="4">
        <f t="array" ref="DT147">AVERAGE(DT26:DT145)</f>
        <v>-1.2304971856262152E-16</v>
      </c>
      <c r="DU147" s="5">
        <f>AVERAGE(DU26:DU145)</f>
        <v>0</v>
      </c>
      <c r="ED147" s="3">
        <f>AVERAGE(ED26:ED145)</f>
        <v>0</v>
      </c>
      <c r="EE147" s="4">
        <f t="array" ref="EE147">AVERAGE(EE26:EE145)</f>
        <v>3.1086244689504381E-16</v>
      </c>
      <c r="EF147" s="4">
        <f t="array" ref="EF147">AVERAGE(EF26:EF145)</f>
        <v>-1.1981156807413147E-16</v>
      </c>
      <c r="EG147" s="5">
        <f>AVERAGE(EG26:EG145)</f>
        <v>0</v>
      </c>
    </row>
    <row r="148" spans="121:137" x14ac:dyDescent="0.35">
      <c r="DQ148" t="s">
        <v>103</v>
      </c>
      <c r="DR148" s="8">
        <f>VAR(DR26:DR145)</f>
        <v>2.4913190628408275</v>
      </c>
      <c r="DS148" s="9">
        <f>VAR(DS26:DS145)</f>
        <v>1.2057387834392295</v>
      </c>
      <c r="DT148" s="9">
        <f>VAR(DT26:DT145)</f>
        <v>1.6260331518938251</v>
      </c>
      <c r="DU148" s="10">
        <f>VAR(DU26:DU145)</f>
        <v>1.3557527871133328</v>
      </c>
      <c r="ED148" s="8">
        <f>VAR(ED26:ED145)</f>
        <v>1.0000000000000002</v>
      </c>
      <c r="EE148" s="9">
        <f>VAR(EE26:EE145)</f>
        <v>0.99999999999999989</v>
      </c>
      <c r="EF148" s="9">
        <f>VAR(EF26:EF145)</f>
        <v>0.99999999999999989</v>
      </c>
      <c r="EG148" s="10">
        <f>VAR(EG26:EG145)</f>
        <v>1.0000000000000007</v>
      </c>
    </row>
  </sheetData>
  <conditionalFormatting sqref="B44:E52">
    <cfRule type="cellIs" dxfId="5" priority="5" operator="lessThan">
      <formula>-0.4</formula>
    </cfRule>
    <cfRule type="cellIs" dxfId="4" priority="6" operator="greaterThan">
      <formula>0.4</formula>
    </cfRule>
  </conditionalFormatting>
  <conditionalFormatting sqref="I44:L52">
    <cfRule type="cellIs" dxfId="3" priority="3" operator="lessThan">
      <formula>-0.4</formula>
    </cfRule>
    <cfRule type="cellIs" dxfId="2" priority="4" operator="greaterThan">
      <formula>0.4</formula>
    </cfRule>
  </conditionalFormatting>
  <conditionalFormatting sqref="AD32:AL40">
    <cfRule type="cellIs" dxfId="1" priority="1" operator="lessThan">
      <formula>-0.1</formula>
    </cfRule>
    <cfRule type="cellIs" dxfId="0" priority="2" operator="greaterThan">
      <formula>0.1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0D07-60B6-4418-969D-E0BB61ABBDAD}">
  <sheetPr codeName="Sheet4"/>
  <dimension ref="A1:D120"/>
  <sheetViews>
    <sheetView workbookViewId="0"/>
  </sheetViews>
  <sheetFormatPr defaultRowHeight="14.5" x14ac:dyDescent="0.35"/>
  <sheetData>
    <row r="1" spans="1:4" x14ac:dyDescent="0.35">
      <c r="A1" cm="1">
        <f t="array" ref="A1:D120">[2]!FAScore(PCA!B4:J123,Factor!CN26:CQ34)</f>
        <v>0.95565450750699432</v>
      </c>
      <c r="B1">
        <v>1.79187775116716</v>
      </c>
      <c r="C1">
        <v>0.1367849372469982</v>
      </c>
      <c r="D1">
        <v>-1.4322828010966822</v>
      </c>
    </row>
    <row r="2" spans="1:4" x14ac:dyDescent="0.35">
      <c r="A2">
        <v>-1.2961233858684587</v>
      </c>
      <c r="B2">
        <v>-1.6078292391056574</v>
      </c>
      <c r="C2">
        <v>0.71871967069840315</v>
      </c>
      <c r="D2">
        <v>1.1326655012426086</v>
      </c>
    </row>
    <row r="3" spans="1:4" x14ac:dyDescent="0.35">
      <c r="A3">
        <v>1.7882423647238443</v>
      </c>
      <c r="B3">
        <v>1.5104262791104452</v>
      </c>
      <c r="C3">
        <v>1.7468160328782791</v>
      </c>
      <c r="D3">
        <v>-0.733612419187471</v>
      </c>
    </row>
    <row r="4" spans="1:4" x14ac:dyDescent="0.35">
      <c r="A4">
        <v>-0.90918789867397543</v>
      </c>
      <c r="B4">
        <v>-0.50680055399951596</v>
      </c>
      <c r="C4">
        <v>0.92621779095743018</v>
      </c>
      <c r="D4">
        <v>1.6871328475068954</v>
      </c>
    </row>
    <row r="5" spans="1:4" x14ac:dyDescent="0.35">
      <c r="A5">
        <v>-2.0221394645060506</v>
      </c>
      <c r="B5">
        <v>-0.7371821871060279</v>
      </c>
      <c r="C5">
        <v>1.4950101874228401</v>
      </c>
      <c r="D5">
        <v>-5.6884115399957004E-2</v>
      </c>
    </row>
    <row r="6" spans="1:4" x14ac:dyDescent="0.35">
      <c r="A6">
        <v>1.9313523082749788</v>
      </c>
      <c r="B6">
        <v>0.22879786383143724</v>
      </c>
      <c r="C6">
        <v>0.53629706733505511</v>
      </c>
      <c r="D6">
        <v>-0.48996769179757121</v>
      </c>
    </row>
    <row r="7" spans="1:4" x14ac:dyDescent="0.35">
      <c r="A7">
        <v>0.63633258117590419</v>
      </c>
      <c r="B7">
        <v>-0.27231367910150217</v>
      </c>
      <c r="C7">
        <v>-1.581837015218869</v>
      </c>
      <c r="D7">
        <v>1.7519188841434969</v>
      </c>
    </row>
    <row r="8" spans="1:4" x14ac:dyDescent="0.35">
      <c r="A8">
        <v>0.80540981786800714</v>
      </c>
      <c r="B8">
        <v>-3.3233408102259193E-2</v>
      </c>
      <c r="C8">
        <v>-0.35112380014902905</v>
      </c>
      <c r="D8">
        <v>0.18637473403243057</v>
      </c>
    </row>
    <row r="9" spans="1:4" x14ac:dyDescent="0.35">
      <c r="A9">
        <v>1.8540705796135317</v>
      </c>
      <c r="B9">
        <v>1.7113701243813466</v>
      </c>
      <c r="C9">
        <v>1.6423989560184087</v>
      </c>
      <c r="D9">
        <v>0.24817540246140687</v>
      </c>
    </row>
    <row r="10" spans="1:4" x14ac:dyDescent="0.35">
      <c r="A10">
        <v>3.910472143800392E-2</v>
      </c>
      <c r="B10">
        <v>0.42751276817040795</v>
      </c>
      <c r="C10">
        <v>0.83292063951924178</v>
      </c>
      <c r="D10">
        <v>-1.0920882525588762</v>
      </c>
    </row>
    <row r="11" spans="1:4" x14ac:dyDescent="0.35">
      <c r="A11">
        <v>-2.3879840345309082</v>
      </c>
      <c r="B11">
        <v>0.21826952731846694</v>
      </c>
      <c r="C11">
        <v>0.5890977285657848</v>
      </c>
      <c r="D11">
        <v>0.17992372003500792</v>
      </c>
    </row>
    <row r="12" spans="1:4" x14ac:dyDescent="0.35">
      <c r="A12">
        <v>-1.1961903829419112</v>
      </c>
      <c r="B12">
        <v>2.4424717947066599</v>
      </c>
      <c r="C12">
        <v>1.6662456994172883</v>
      </c>
      <c r="D12">
        <v>-2.2140501808348612</v>
      </c>
    </row>
    <row r="13" spans="1:4" x14ac:dyDescent="0.35">
      <c r="A13">
        <v>2.655108363588099</v>
      </c>
      <c r="B13">
        <v>-0.71292948898117414</v>
      </c>
      <c r="C13">
        <v>-0.75836099736422125</v>
      </c>
      <c r="D13">
        <v>-0.32526762766962458</v>
      </c>
    </row>
    <row r="14" spans="1:4" x14ac:dyDescent="0.35">
      <c r="A14">
        <v>1.5930868616737039</v>
      </c>
      <c r="B14">
        <v>0.45412842738810155</v>
      </c>
      <c r="C14">
        <v>1.2337499627405406</v>
      </c>
      <c r="D14">
        <v>-1.5315526597435987</v>
      </c>
    </row>
    <row r="15" spans="1:4" x14ac:dyDescent="0.35">
      <c r="A15">
        <v>-1.7583157524795499</v>
      </c>
      <c r="B15">
        <v>-0.63790176177689939</v>
      </c>
      <c r="C15">
        <v>-2.854809967198241</v>
      </c>
      <c r="D15">
        <v>1.1160366748005537</v>
      </c>
    </row>
    <row r="16" spans="1:4" x14ac:dyDescent="0.35">
      <c r="A16">
        <v>2.1085725015761754</v>
      </c>
      <c r="B16">
        <v>-1.5426433336916494</v>
      </c>
      <c r="C16">
        <v>-1.2578756630414836</v>
      </c>
      <c r="D16">
        <v>-4.511417575829789</v>
      </c>
    </row>
    <row r="17" spans="1:4" x14ac:dyDescent="0.35">
      <c r="A17">
        <v>0.42391686097776132</v>
      </c>
      <c r="B17">
        <v>1.0190058120354752</v>
      </c>
      <c r="C17">
        <v>1.4606790489079637</v>
      </c>
      <c r="D17">
        <v>0.99382217766444036</v>
      </c>
    </row>
    <row r="18" spans="1:4" x14ac:dyDescent="0.35">
      <c r="A18">
        <v>1.6136619621588445E-2</v>
      </c>
      <c r="B18">
        <v>-7.8656650699728992E-2</v>
      </c>
      <c r="C18">
        <v>1.7026155677076231</v>
      </c>
      <c r="D18">
        <v>1.1398482846629703</v>
      </c>
    </row>
    <row r="19" spans="1:4" x14ac:dyDescent="0.35">
      <c r="A19">
        <v>0.50792620242777942</v>
      </c>
      <c r="B19">
        <v>2.0339696139757311</v>
      </c>
      <c r="C19">
        <v>-1.9193992275030969</v>
      </c>
      <c r="D19">
        <v>0.2820862800398834</v>
      </c>
    </row>
    <row r="20" spans="1:4" x14ac:dyDescent="0.35">
      <c r="A20">
        <v>-2.865694605636194</v>
      </c>
      <c r="B20">
        <v>-1.1464401868212524</v>
      </c>
      <c r="C20">
        <v>2.0187097723145224</v>
      </c>
      <c r="D20">
        <v>0.26633727872631169</v>
      </c>
    </row>
    <row r="21" spans="1:4" x14ac:dyDescent="0.35">
      <c r="A21">
        <v>0.80130515757291343</v>
      </c>
      <c r="B21">
        <v>8.5667616344311359E-2</v>
      </c>
      <c r="C21">
        <v>-2.6655565227380835</v>
      </c>
      <c r="D21">
        <v>-1.6356593706907958</v>
      </c>
    </row>
    <row r="22" spans="1:4" x14ac:dyDescent="0.35">
      <c r="A22">
        <v>0.68182011478934668</v>
      </c>
      <c r="B22">
        <v>-1.0281420348695902</v>
      </c>
      <c r="C22">
        <v>-2.177819420895537</v>
      </c>
      <c r="D22">
        <v>0.92773602508007902</v>
      </c>
    </row>
    <row r="23" spans="1:4" x14ac:dyDescent="0.35">
      <c r="A23">
        <v>-1.1380881223831691</v>
      </c>
      <c r="B23">
        <v>-0.54311155598143679</v>
      </c>
      <c r="C23">
        <v>0.35692294349608306</v>
      </c>
      <c r="D23">
        <v>0.91236885597565054</v>
      </c>
    </row>
    <row r="24" spans="1:4" x14ac:dyDescent="0.35">
      <c r="A24">
        <v>-0.27757010730920711</v>
      </c>
      <c r="B24">
        <v>-3.1397251684298577E-2</v>
      </c>
      <c r="C24">
        <v>-1.5934728603326032</v>
      </c>
      <c r="D24">
        <v>-0.28426875537903157</v>
      </c>
    </row>
    <row r="25" spans="1:4" x14ac:dyDescent="0.35">
      <c r="A25">
        <v>-3.8144913957173843E-2</v>
      </c>
      <c r="B25">
        <v>1.3488035336008259</v>
      </c>
      <c r="C25">
        <v>1.598583782454841</v>
      </c>
      <c r="D25">
        <v>-2.3423651685458005</v>
      </c>
    </row>
    <row r="26" spans="1:4" x14ac:dyDescent="0.35">
      <c r="A26">
        <v>-2.8812332953559157</v>
      </c>
      <c r="B26">
        <v>-1.9206532846047266</v>
      </c>
      <c r="C26">
        <v>-8.8475068714101365E-2</v>
      </c>
      <c r="D26">
        <v>-0.29270254264375589</v>
      </c>
    </row>
    <row r="27" spans="1:4" x14ac:dyDescent="0.35">
      <c r="A27">
        <v>0.11519778571419539</v>
      </c>
      <c r="B27">
        <v>0.67056596151039005</v>
      </c>
      <c r="C27">
        <v>0.15763510013503523</v>
      </c>
      <c r="D27">
        <v>0.33390534102152891</v>
      </c>
    </row>
    <row r="28" spans="1:4" x14ac:dyDescent="0.35">
      <c r="A28">
        <v>-0.50904866029146634</v>
      </c>
      <c r="B28">
        <v>1.1908228882859839</v>
      </c>
      <c r="C28">
        <v>1.2822594156966352</v>
      </c>
      <c r="D28">
        <v>-2.1041011125285687</v>
      </c>
    </row>
    <row r="29" spans="1:4" x14ac:dyDescent="0.35">
      <c r="A29">
        <v>1.239021060539099</v>
      </c>
      <c r="B29">
        <v>-0.19532397712679467</v>
      </c>
      <c r="C29">
        <v>1.1374600415257659</v>
      </c>
      <c r="D29">
        <v>-1.4803018114369069</v>
      </c>
    </row>
    <row r="30" spans="1:4" x14ac:dyDescent="0.35">
      <c r="A30">
        <v>0.31835020352318533</v>
      </c>
      <c r="B30">
        <v>1.374444833216844</v>
      </c>
      <c r="C30">
        <v>-0.43791237596482813</v>
      </c>
      <c r="D30">
        <v>-0.93410336181814801</v>
      </c>
    </row>
    <row r="31" spans="1:4" x14ac:dyDescent="0.35">
      <c r="A31">
        <v>1.1730872618876858</v>
      </c>
      <c r="B31">
        <v>-1.0910222700876626</v>
      </c>
      <c r="C31">
        <v>1.4425686240417619</v>
      </c>
      <c r="D31">
        <v>1.9683501226859634</v>
      </c>
    </row>
    <row r="32" spans="1:4" x14ac:dyDescent="0.35">
      <c r="A32">
        <v>0.66050263360769124</v>
      </c>
      <c r="B32">
        <v>1.3904317387081009</v>
      </c>
      <c r="C32">
        <v>2.2090863253102575</v>
      </c>
      <c r="D32">
        <v>-0.6105899324925339</v>
      </c>
    </row>
    <row r="33" spans="1:4" x14ac:dyDescent="0.35">
      <c r="A33">
        <v>2.0110657255988227</v>
      </c>
      <c r="B33">
        <v>-0.15485982820780442</v>
      </c>
      <c r="C33">
        <v>0.87285606447374342</v>
      </c>
      <c r="D33">
        <v>-1.5303905415317787</v>
      </c>
    </row>
    <row r="34" spans="1:4" x14ac:dyDescent="0.35">
      <c r="A34">
        <v>-2.2137381165431083</v>
      </c>
      <c r="B34">
        <v>-0.35502962897459145</v>
      </c>
      <c r="C34">
        <v>-2.1380684865238604</v>
      </c>
      <c r="D34">
        <v>1.9869717831937572</v>
      </c>
    </row>
    <row r="35" spans="1:4" x14ac:dyDescent="0.35">
      <c r="A35">
        <v>0.28026784816586553</v>
      </c>
      <c r="B35">
        <v>1.2744596161353212</v>
      </c>
      <c r="C35">
        <v>3.6921820054672518</v>
      </c>
      <c r="D35">
        <v>-0.72043248869251675</v>
      </c>
    </row>
    <row r="36" spans="1:4" x14ac:dyDescent="0.35">
      <c r="A36">
        <v>1.2352494061375072</v>
      </c>
      <c r="B36">
        <v>1.2233580671872248</v>
      </c>
      <c r="C36">
        <v>0.33822902112166159</v>
      </c>
      <c r="D36">
        <v>-0.23741484179898359</v>
      </c>
    </row>
    <row r="37" spans="1:4" x14ac:dyDescent="0.35">
      <c r="A37">
        <v>-0.38209231686048067</v>
      </c>
      <c r="B37">
        <v>0.60826802424314041</v>
      </c>
      <c r="C37">
        <v>1.4216898002123199</v>
      </c>
      <c r="D37">
        <v>1.395009538922265</v>
      </c>
    </row>
    <row r="38" spans="1:4" x14ac:dyDescent="0.35">
      <c r="A38">
        <v>-1.2060250592433885</v>
      </c>
      <c r="B38">
        <v>-1.6071068610001156</v>
      </c>
      <c r="C38">
        <v>-0.26964104373767589</v>
      </c>
      <c r="D38">
        <v>0.12926095548884306</v>
      </c>
    </row>
    <row r="39" spans="1:4" x14ac:dyDescent="0.35">
      <c r="A39">
        <v>-0.12585524603986767</v>
      </c>
      <c r="B39">
        <v>2.0848802056559581</v>
      </c>
      <c r="C39">
        <v>2.3706383315537543</v>
      </c>
      <c r="D39">
        <v>0.76400662458421165</v>
      </c>
    </row>
    <row r="40" spans="1:4" x14ac:dyDescent="0.35">
      <c r="A40">
        <v>0.89222046305654723</v>
      </c>
      <c r="B40">
        <v>-1.0181581406992684</v>
      </c>
      <c r="C40">
        <v>-1.2137184325579757</v>
      </c>
      <c r="D40">
        <v>0.4243834099642354</v>
      </c>
    </row>
    <row r="41" spans="1:4" x14ac:dyDescent="0.35">
      <c r="A41">
        <v>0.34472184834183134</v>
      </c>
      <c r="B41">
        <v>-9.6635832744978722E-3</v>
      </c>
      <c r="C41">
        <v>0.9742689321465211</v>
      </c>
      <c r="D41">
        <v>-1.8247991258474643E-2</v>
      </c>
    </row>
    <row r="42" spans="1:4" x14ac:dyDescent="0.35">
      <c r="A42">
        <v>0.56019210430183541</v>
      </c>
      <c r="B42">
        <v>0.11548578067172671</v>
      </c>
      <c r="C42">
        <v>0.16736000267287343</v>
      </c>
      <c r="D42">
        <v>-1.2037422593677571E-3</v>
      </c>
    </row>
    <row r="43" spans="1:4" x14ac:dyDescent="0.35">
      <c r="A43">
        <v>-3.6359360816952333</v>
      </c>
      <c r="B43">
        <v>-0.93692377199084154</v>
      </c>
      <c r="C43">
        <v>-1.1964388425553891</v>
      </c>
      <c r="D43">
        <v>1.2648822245740352</v>
      </c>
    </row>
    <row r="44" spans="1:4" x14ac:dyDescent="0.35">
      <c r="A44">
        <v>-1.5849693872739485</v>
      </c>
      <c r="B44">
        <v>1.1799425992307626</v>
      </c>
      <c r="C44">
        <v>1.9922343616538201</v>
      </c>
      <c r="D44">
        <v>-0.76782994836052898</v>
      </c>
    </row>
    <row r="45" spans="1:4" x14ac:dyDescent="0.35">
      <c r="A45">
        <v>1.9416793113667912</v>
      </c>
      <c r="B45">
        <v>0.97916083626632833</v>
      </c>
      <c r="C45">
        <v>1.1086739722681003</v>
      </c>
      <c r="D45">
        <v>-2.1166230684300937</v>
      </c>
    </row>
    <row r="46" spans="1:4" x14ac:dyDescent="0.35">
      <c r="A46">
        <v>0.97975266002272743</v>
      </c>
      <c r="B46">
        <v>0.46514917087153029</v>
      </c>
      <c r="C46">
        <v>0.27093816329964171</v>
      </c>
      <c r="D46">
        <v>-0.30361158239452718</v>
      </c>
    </row>
    <row r="47" spans="1:4" x14ac:dyDescent="0.35">
      <c r="A47">
        <v>2.4797765382502295</v>
      </c>
      <c r="B47">
        <v>1.3570720557636524</v>
      </c>
      <c r="C47">
        <v>0.25039011436877462</v>
      </c>
      <c r="D47">
        <v>-0.8048500873673613</v>
      </c>
    </row>
    <row r="48" spans="1:4" x14ac:dyDescent="0.35">
      <c r="A48">
        <v>-1.6104556327868065</v>
      </c>
      <c r="B48">
        <v>-0.6412306695639437</v>
      </c>
      <c r="C48">
        <v>-2.9410833926557376</v>
      </c>
      <c r="D48">
        <v>1.9135222060840797</v>
      </c>
    </row>
    <row r="49" spans="1:4" x14ac:dyDescent="0.35">
      <c r="A49">
        <v>0.62575933702835362</v>
      </c>
      <c r="B49">
        <v>1.3964933289891261</v>
      </c>
      <c r="C49">
        <v>0.8807887778366511</v>
      </c>
      <c r="D49">
        <v>0.96999845502884985</v>
      </c>
    </row>
    <row r="50" spans="1:4" x14ac:dyDescent="0.35">
      <c r="A50">
        <v>-0.25145151281429939</v>
      </c>
      <c r="B50">
        <v>0.69734027565915702</v>
      </c>
      <c r="C50">
        <v>0.63514580416167055</v>
      </c>
      <c r="D50">
        <v>-0.86992815920330846</v>
      </c>
    </row>
    <row r="51" spans="1:4" x14ac:dyDescent="0.35">
      <c r="A51">
        <v>2.3937347820113981</v>
      </c>
      <c r="B51">
        <v>1.0014485864267568</v>
      </c>
      <c r="C51">
        <v>-1.0341403599912133E-2</v>
      </c>
      <c r="D51">
        <v>-1.8715882558292336</v>
      </c>
    </row>
    <row r="52" spans="1:4" x14ac:dyDescent="0.35">
      <c r="A52">
        <v>0.30661730175634366</v>
      </c>
      <c r="B52">
        <v>1.4915912526390334</v>
      </c>
      <c r="C52">
        <v>-1.8573385338987922</v>
      </c>
      <c r="D52">
        <v>-0.45059259585905925</v>
      </c>
    </row>
    <row r="53" spans="1:4" x14ac:dyDescent="0.35">
      <c r="A53">
        <v>-2.0667411895087429</v>
      </c>
      <c r="B53">
        <v>-1.3953405752056782</v>
      </c>
      <c r="C53">
        <v>-4.1358553865129405E-3</v>
      </c>
      <c r="D53">
        <v>1.512544971963244</v>
      </c>
    </row>
    <row r="54" spans="1:4" x14ac:dyDescent="0.35">
      <c r="A54">
        <v>1.2079050364916193</v>
      </c>
      <c r="B54">
        <v>0.54156958838633928</v>
      </c>
      <c r="C54">
        <v>1.3859918305944854</v>
      </c>
      <c r="D54">
        <v>-0.19268008261089484</v>
      </c>
    </row>
    <row r="55" spans="1:4" x14ac:dyDescent="0.35">
      <c r="A55">
        <v>-0.82017234779373527</v>
      </c>
      <c r="B55">
        <v>1.1162856582968681</v>
      </c>
      <c r="C55">
        <v>-0.86104348846342293</v>
      </c>
      <c r="D55">
        <v>1.9414644235545835</v>
      </c>
    </row>
    <row r="56" spans="1:4" x14ac:dyDescent="0.35">
      <c r="A56">
        <v>1.3141793625808249</v>
      </c>
      <c r="B56">
        <v>0.23346911215928867</v>
      </c>
      <c r="C56">
        <v>-0.80532298362161303</v>
      </c>
      <c r="D56">
        <v>-7.7937075068449033E-3</v>
      </c>
    </row>
    <row r="57" spans="1:4" x14ac:dyDescent="0.35">
      <c r="A57">
        <v>1.6165858275659732</v>
      </c>
      <c r="B57">
        <v>1.564351584732826</v>
      </c>
      <c r="C57">
        <v>1.266083709273722</v>
      </c>
      <c r="D57">
        <v>-1.9914501426961511</v>
      </c>
    </row>
    <row r="58" spans="1:4" x14ac:dyDescent="0.35">
      <c r="A58">
        <v>0.95468773097125492</v>
      </c>
      <c r="B58">
        <v>0.1179981511556859</v>
      </c>
      <c r="C58">
        <v>0.46666762282530022</v>
      </c>
      <c r="D58">
        <v>-7.6556394731133293E-2</v>
      </c>
    </row>
    <row r="59" spans="1:4" x14ac:dyDescent="0.35">
      <c r="A59">
        <v>-3.4590034153449828E-4</v>
      </c>
      <c r="B59">
        <v>-0.7655221983110817</v>
      </c>
      <c r="C59">
        <v>0.21945759248459046</v>
      </c>
      <c r="D59">
        <v>-0.76288442703029413</v>
      </c>
    </row>
    <row r="60" spans="1:4" x14ac:dyDescent="0.35">
      <c r="A60">
        <v>-0.55346371042834397</v>
      </c>
      <c r="B60">
        <v>-2.0119341090887675</v>
      </c>
      <c r="C60">
        <v>-0.21591862552291552</v>
      </c>
      <c r="D60">
        <v>-0.34973342044836703</v>
      </c>
    </row>
    <row r="61" spans="1:4" x14ac:dyDescent="0.35">
      <c r="A61">
        <v>0.30454349888778887</v>
      </c>
      <c r="B61">
        <v>-0.32503949716759417</v>
      </c>
      <c r="C61">
        <v>-0.74783106182701498</v>
      </c>
      <c r="D61">
        <v>0.54147271722712631</v>
      </c>
    </row>
    <row r="62" spans="1:4" x14ac:dyDescent="0.35">
      <c r="A62">
        <v>-0.80492821676033721</v>
      </c>
      <c r="B62">
        <v>-0.92330717328444711</v>
      </c>
      <c r="C62">
        <v>-0.8069911593479917</v>
      </c>
      <c r="D62">
        <v>-3.1906325146705737E-2</v>
      </c>
    </row>
    <row r="63" spans="1:4" x14ac:dyDescent="0.35">
      <c r="A63">
        <v>-0.41620384268194571</v>
      </c>
      <c r="B63">
        <v>0.93057130854565573</v>
      </c>
      <c r="C63">
        <v>0.33932274164812826</v>
      </c>
      <c r="D63">
        <v>0.35775145260911007</v>
      </c>
    </row>
    <row r="64" spans="1:4" x14ac:dyDescent="0.35">
      <c r="A64">
        <v>0.95853170912227315</v>
      </c>
      <c r="B64">
        <v>-0.47691393243727692</v>
      </c>
      <c r="C64">
        <v>-1.681568146749193</v>
      </c>
      <c r="D64">
        <v>0.39226908191567994</v>
      </c>
    </row>
    <row r="65" spans="1:4" x14ac:dyDescent="0.35">
      <c r="A65">
        <v>-3.025463689113371</v>
      </c>
      <c r="B65">
        <v>-3.2436589838119425</v>
      </c>
      <c r="C65">
        <v>-1.9109068669302709</v>
      </c>
      <c r="D65">
        <v>1.3576420731647774</v>
      </c>
    </row>
    <row r="66" spans="1:4" x14ac:dyDescent="0.35">
      <c r="A66">
        <v>0.76291879838377519</v>
      </c>
      <c r="B66">
        <v>0.81242460905341363</v>
      </c>
      <c r="C66">
        <v>1.0093641575003944</v>
      </c>
      <c r="D66">
        <v>-0.32894152640751539</v>
      </c>
    </row>
    <row r="67" spans="1:4" x14ac:dyDescent="0.35">
      <c r="A67">
        <v>-2.048258059000958</v>
      </c>
      <c r="B67">
        <v>-1.4659197144494835</v>
      </c>
      <c r="C67">
        <v>-0.73360847707143328</v>
      </c>
      <c r="D67">
        <v>0.52877528842431998</v>
      </c>
    </row>
    <row r="68" spans="1:4" x14ac:dyDescent="0.35">
      <c r="A68">
        <v>2.055193487434412</v>
      </c>
      <c r="B68">
        <v>0.2613905426747351</v>
      </c>
      <c r="C68">
        <v>0.84391039304567916</v>
      </c>
      <c r="D68">
        <v>-0.69571007852469247</v>
      </c>
    </row>
    <row r="69" spans="1:4" x14ac:dyDescent="0.35">
      <c r="A69">
        <v>-2.869753853217774</v>
      </c>
      <c r="B69">
        <v>-1.7162487016104282</v>
      </c>
      <c r="C69">
        <v>0.72138044789059919</v>
      </c>
      <c r="D69">
        <v>0.57423321371770475</v>
      </c>
    </row>
    <row r="70" spans="1:4" x14ac:dyDescent="0.35">
      <c r="A70">
        <v>0.26358522946342239</v>
      </c>
      <c r="B70">
        <v>0.67030971310799858</v>
      </c>
      <c r="C70">
        <v>-1.6045195215984509</v>
      </c>
      <c r="D70">
        <v>-0.55045336862498595</v>
      </c>
    </row>
    <row r="71" spans="1:4" x14ac:dyDescent="0.35">
      <c r="A71">
        <v>-0.43797804600526469</v>
      </c>
      <c r="B71">
        <v>-1.9024851429629126</v>
      </c>
      <c r="C71">
        <v>-1.7488427005528999</v>
      </c>
      <c r="D71">
        <v>0.14860968558004198</v>
      </c>
    </row>
    <row r="72" spans="1:4" x14ac:dyDescent="0.35">
      <c r="A72">
        <v>-0.67245311311673439</v>
      </c>
      <c r="B72">
        <v>-0.77009466438021512</v>
      </c>
      <c r="C72">
        <v>0.36238402350358262</v>
      </c>
      <c r="D72">
        <v>-0.33172355206613097</v>
      </c>
    </row>
    <row r="73" spans="1:4" x14ac:dyDescent="0.35">
      <c r="A73">
        <v>0.83994706741652214</v>
      </c>
      <c r="B73">
        <v>-0.34859664908000787</v>
      </c>
      <c r="C73">
        <v>-0.70630837251222178</v>
      </c>
      <c r="D73">
        <v>0.283361901654056</v>
      </c>
    </row>
    <row r="74" spans="1:4" x14ac:dyDescent="0.35">
      <c r="A74">
        <v>-1.9365261091896115</v>
      </c>
      <c r="B74">
        <v>-1.3132083671144286</v>
      </c>
      <c r="C74">
        <v>0.64687177949022212</v>
      </c>
      <c r="D74">
        <v>0.1878781925292001</v>
      </c>
    </row>
    <row r="75" spans="1:4" x14ac:dyDescent="0.35">
      <c r="A75">
        <v>0.44282571521259612</v>
      </c>
      <c r="B75">
        <v>0.95536671611643664</v>
      </c>
      <c r="C75">
        <v>-0.7063452037043414</v>
      </c>
      <c r="D75">
        <v>-0.93021842456601322</v>
      </c>
    </row>
    <row r="76" spans="1:4" x14ac:dyDescent="0.35">
      <c r="A76">
        <v>2.4127513383671415</v>
      </c>
      <c r="B76">
        <v>0.76701069569234392</v>
      </c>
      <c r="C76">
        <v>-0.659761992922822</v>
      </c>
      <c r="D76">
        <v>1.7441549127149309</v>
      </c>
    </row>
    <row r="77" spans="1:4" x14ac:dyDescent="0.35">
      <c r="A77">
        <v>-2.7376739881379781</v>
      </c>
      <c r="B77">
        <v>-1.1501698458623886</v>
      </c>
      <c r="C77">
        <v>-2.0246328644938778</v>
      </c>
      <c r="D77">
        <v>-4.0435824768810441E-2</v>
      </c>
    </row>
    <row r="78" spans="1:4" x14ac:dyDescent="0.35">
      <c r="A78">
        <v>-1.833451257760135</v>
      </c>
      <c r="B78">
        <v>0.69556439201305187</v>
      </c>
      <c r="C78">
        <v>-2.0001151994554517E-2</v>
      </c>
      <c r="D78">
        <v>2.3001247247993675</v>
      </c>
    </row>
    <row r="79" spans="1:4" x14ac:dyDescent="0.35">
      <c r="A79">
        <v>3.3765759875712078</v>
      </c>
      <c r="B79">
        <v>0.85220567799513158</v>
      </c>
      <c r="C79">
        <v>-1.2299339198535557</v>
      </c>
      <c r="D79">
        <v>1.4505932883282187</v>
      </c>
    </row>
    <row r="80" spans="1:4" x14ac:dyDescent="0.35">
      <c r="A80">
        <v>0.45866174813650157</v>
      </c>
      <c r="B80">
        <v>-0.72049383354132457</v>
      </c>
      <c r="C80">
        <v>-0.72804627800328436</v>
      </c>
      <c r="D80">
        <v>0.46239407995539666</v>
      </c>
    </row>
    <row r="81" spans="1:4" x14ac:dyDescent="0.35">
      <c r="A81">
        <v>-1.4797784840360468</v>
      </c>
      <c r="B81">
        <v>-1.3392603031576535</v>
      </c>
      <c r="C81">
        <v>-0.81899963897249206</v>
      </c>
      <c r="D81">
        <v>0.38830714700027219</v>
      </c>
    </row>
    <row r="82" spans="1:4" x14ac:dyDescent="0.35">
      <c r="A82">
        <v>0.28421771495730985</v>
      </c>
      <c r="B82">
        <v>0.57628591284330932</v>
      </c>
      <c r="C82">
        <v>0.31422932160883754</v>
      </c>
      <c r="D82">
        <v>-1.1580075780836336</v>
      </c>
    </row>
    <row r="83" spans="1:4" x14ac:dyDescent="0.35">
      <c r="A83">
        <v>1.7072481278308052</v>
      </c>
      <c r="B83">
        <v>-1.6971330175721389E-2</v>
      </c>
      <c r="C83">
        <v>0.48144413966775229</v>
      </c>
      <c r="D83">
        <v>-0.41293710060437422</v>
      </c>
    </row>
    <row r="84" spans="1:4" x14ac:dyDescent="0.35">
      <c r="A84">
        <v>-2.6611031267935887</v>
      </c>
      <c r="B84">
        <v>3.4445289217224007E-2</v>
      </c>
      <c r="C84">
        <v>-0.53630702011916842</v>
      </c>
      <c r="D84">
        <v>0.64859723552569304</v>
      </c>
    </row>
    <row r="85" spans="1:4" x14ac:dyDescent="0.35">
      <c r="A85">
        <v>-0.19638919555035297</v>
      </c>
      <c r="B85">
        <v>-1.0485982516732326</v>
      </c>
      <c r="C85">
        <v>-0.32713296553227417</v>
      </c>
      <c r="D85">
        <v>-0.42000546924512816</v>
      </c>
    </row>
    <row r="86" spans="1:4" x14ac:dyDescent="0.35">
      <c r="A86">
        <v>-2.9125120610829125</v>
      </c>
      <c r="B86">
        <v>-2.2129065793403222</v>
      </c>
      <c r="C86">
        <v>-1.3112523774143128</v>
      </c>
      <c r="D86">
        <v>0.14297472234228634</v>
      </c>
    </row>
    <row r="87" spans="1:4" x14ac:dyDescent="0.35">
      <c r="A87">
        <v>2.8397776508893045</v>
      </c>
      <c r="B87">
        <v>6.1528521969084815E-2</v>
      </c>
      <c r="C87">
        <v>-0.62443585177916416</v>
      </c>
      <c r="D87">
        <v>-0.60950664697037737</v>
      </c>
    </row>
    <row r="88" spans="1:4" x14ac:dyDescent="0.35">
      <c r="A88">
        <v>1.6552842299042028</v>
      </c>
      <c r="B88">
        <v>1.0169134072151231</v>
      </c>
      <c r="C88">
        <v>0.94087348735805143</v>
      </c>
      <c r="D88">
        <v>0.58010695742938756</v>
      </c>
    </row>
    <row r="89" spans="1:4" x14ac:dyDescent="0.35">
      <c r="A89">
        <v>-0.34454635356857966</v>
      </c>
      <c r="B89">
        <v>0.60678823616603017</v>
      </c>
      <c r="C89">
        <v>0.85900096662499392</v>
      </c>
      <c r="D89">
        <v>1.4729755060538208</v>
      </c>
    </row>
    <row r="90" spans="1:4" x14ac:dyDescent="0.35">
      <c r="A90">
        <v>0.44545810137473746</v>
      </c>
      <c r="B90">
        <v>1.2722224180866433</v>
      </c>
      <c r="C90">
        <v>1.5784436238565207</v>
      </c>
      <c r="D90">
        <v>-1.5679051001831703</v>
      </c>
    </row>
    <row r="91" spans="1:4" x14ac:dyDescent="0.35">
      <c r="A91">
        <v>1.0880102986366655</v>
      </c>
      <c r="B91">
        <v>-0.41353108492062979</v>
      </c>
      <c r="C91">
        <v>-1.2766985158703745</v>
      </c>
      <c r="D91">
        <v>1.4319509744996188</v>
      </c>
    </row>
    <row r="92" spans="1:4" x14ac:dyDescent="0.35">
      <c r="A92">
        <v>-0.11023478742522477</v>
      </c>
      <c r="B92">
        <v>4.2315125005074672E-2</v>
      </c>
      <c r="C92">
        <v>-6.7602428115809757E-2</v>
      </c>
      <c r="D92">
        <v>-0.59069864898999003</v>
      </c>
    </row>
    <row r="93" spans="1:4" x14ac:dyDescent="0.35">
      <c r="A93">
        <v>1.6490170323392987</v>
      </c>
      <c r="B93">
        <v>1.3106464900278292</v>
      </c>
      <c r="C93">
        <v>2.7263396296455888</v>
      </c>
      <c r="D93">
        <v>6.6463725311789651E-2</v>
      </c>
    </row>
    <row r="94" spans="1:4" x14ac:dyDescent="0.35">
      <c r="A94">
        <v>1.3866909763436333</v>
      </c>
      <c r="B94">
        <v>0.84827573244972598</v>
      </c>
      <c r="C94">
        <v>-0.61432646367082711</v>
      </c>
      <c r="D94">
        <v>0.98913528777905169</v>
      </c>
    </row>
    <row r="95" spans="1:4" x14ac:dyDescent="0.35">
      <c r="A95">
        <v>1.9308902398433507</v>
      </c>
      <c r="B95">
        <v>1.0089597055163968</v>
      </c>
      <c r="C95">
        <v>-0.93477905147145546</v>
      </c>
      <c r="D95">
        <v>-0.28941941214780725</v>
      </c>
    </row>
    <row r="96" spans="1:4" x14ac:dyDescent="0.35">
      <c r="A96">
        <v>0.79508337272152196</v>
      </c>
      <c r="B96">
        <v>-0.30930884007872866</v>
      </c>
      <c r="C96">
        <v>0.13701301771458471</v>
      </c>
      <c r="D96">
        <v>-1.9372563093774435E-2</v>
      </c>
    </row>
    <row r="97" spans="1:4" x14ac:dyDescent="0.35">
      <c r="A97">
        <v>-0.15068386970181005</v>
      </c>
      <c r="B97">
        <v>-0.47202300495008803</v>
      </c>
      <c r="C97">
        <v>1.4152639538877829</v>
      </c>
      <c r="D97">
        <v>0.23069029644554312</v>
      </c>
    </row>
    <row r="98" spans="1:4" x14ac:dyDescent="0.35">
      <c r="A98">
        <v>0.34734599963337187</v>
      </c>
      <c r="B98">
        <v>-0.16560932304413747</v>
      </c>
      <c r="C98">
        <v>-2.7646795466745991E-2</v>
      </c>
      <c r="D98">
        <v>0.30478911736993686</v>
      </c>
    </row>
    <row r="99" spans="1:4" x14ac:dyDescent="0.35">
      <c r="A99">
        <v>0.86775818257374526</v>
      </c>
      <c r="B99">
        <v>0.53559648017898309</v>
      </c>
      <c r="C99">
        <v>0.1724116169774873</v>
      </c>
      <c r="D99">
        <v>-2.4753648517119864E-3</v>
      </c>
    </row>
    <row r="100" spans="1:4" x14ac:dyDescent="0.35">
      <c r="A100">
        <v>-0.22359498494356325</v>
      </c>
      <c r="B100">
        <v>0.89282386568240157</v>
      </c>
      <c r="C100">
        <v>2.5309691918165105</v>
      </c>
      <c r="D100">
        <v>0.97416461400554288</v>
      </c>
    </row>
    <row r="101" spans="1:4" x14ac:dyDescent="0.35">
      <c r="A101">
        <v>1.473873984369843</v>
      </c>
      <c r="B101">
        <v>0.10912640100994098</v>
      </c>
      <c r="C101">
        <v>0.28950018350624901</v>
      </c>
      <c r="D101">
        <v>-0.43539226442091927</v>
      </c>
    </row>
    <row r="102" spans="1:4" x14ac:dyDescent="0.35">
      <c r="A102">
        <v>1.2023225612690058</v>
      </c>
      <c r="B102">
        <v>-0.87858593403023189</v>
      </c>
      <c r="C102">
        <v>-1.2125924464341569</v>
      </c>
      <c r="D102">
        <v>0.2500568175817145</v>
      </c>
    </row>
    <row r="103" spans="1:4" x14ac:dyDescent="0.35">
      <c r="A103">
        <v>0.33765388701686433</v>
      </c>
      <c r="B103">
        <v>-0.89335555096431207</v>
      </c>
      <c r="C103">
        <v>-0.11555613105326924</v>
      </c>
      <c r="D103">
        <v>0.30866914422298791</v>
      </c>
    </row>
    <row r="104" spans="1:4" x14ac:dyDescent="0.35">
      <c r="A104">
        <v>0.75757263430113109</v>
      </c>
      <c r="B104">
        <v>-0.74344910138203568</v>
      </c>
      <c r="C104">
        <v>1.2787776439260323</v>
      </c>
      <c r="D104">
        <v>-2.1554880221307919</v>
      </c>
    </row>
    <row r="105" spans="1:4" x14ac:dyDescent="0.35">
      <c r="A105">
        <v>0.21314470781821832</v>
      </c>
      <c r="B105">
        <v>1.2375340571663505</v>
      </c>
      <c r="C105">
        <v>-0.2093294962189618</v>
      </c>
      <c r="D105">
        <v>1.327308347153332</v>
      </c>
    </row>
    <row r="106" spans="1:4" x14ac:dyDescent="0.35">
      <c r="A106">
        <v>-1.405524953465118</v>
      </c>
      <c r="B106">
        <v>-0.55908578855734647</v>
      </c>
      <c r="C106">
        <v>-0.92316033616865967</v>
      </c>
      <c r="D106">
        <v>0.12612188578606079</v>
      </c>
    </row>
    <row r="107" spans="1:4" x14ac:dyDescent="0.35">
      <c r="A107">
        <v>-1.9625270698398156</v>
      </c>
      <c r="B107">
        <v>-1.1221055623624241</v>
      </c>
      <c r="C107">
        <v>-2.1565665940280474</v>
      </c>
      <c r="D107">
        <v>3.0195912102126456</v>
      </c>
    </row>
    <row r="108" spans="1:4" x14ac:dyDescent="0.35">
      <c r="A108">
        <v>1.2301214768120532</v>
      </c>
      <c r="B108">
        <v>-0.21844659628429486</v>
      </c>
      <c r="C108">
        <v>0.63813735625244117</v>
      </c>
      <c r="D108">
        <v>-1.3562583679373481</v>
      </c>
    </row>
    <row r="109" spans="1:4" x14ac:dyDescent="0.35">
      <c r="A109">
        <v>-1.654804478043706E-2</v>
      </c>
      <c r="B109">
        <v>0.49659944642175552</v>
      </c>
      <c r="C109">
        <v>-0.36721099399350732</v>
      </c>
      <c r="D109">
        <v>0.43238093897557955</v>
      </c>
    </row>
    <row r="110" spans="1:4" x14ac:dyDescent="0.35">
      <c r="A110">
        <v>-1.7793327707395892</v>
      </c>
      <c r="B110">
        <v>-0.96302658514721651</v>
      </c>
      <c r="C110">
        <v>-0.35825305588290729</v>
      </c>
      <c r="D110">
        <v>1.4063545244343512</v>
      </c>
    </row>
    <row r="111" spans="1:4" x14ac:dyDescent="0.35">
      <c r="A111">
        <v>0.54424341949163313</v>
      </c>
      <c r="B111">
        <v>1.0560564229880762</v>
      </c>
      <c r="C111">
        <v>0.19026205752403885</v>
      </c>
      <c r="D111">
        <v>-0.15638489857404356</v>
      </c>
    </row>
    <row r="112" spans="1:4" x14ac:dyDescent="0.35">
      <c r="A112">
        <v>-2.5317994785728883</v>
      </c>
      <c r="B112">
        <v>-1.1553725150279126</v>
      </c>
      <c r="C112">
        <v>-0.63073667381239129</v>
      </c>
      <c r="D112">
        <v>-0.48414325474363268</v>
      </c>
    </row>
    <row r="113" spans="1:4" x14ac:dyDescent="0.35">
      <c r="A113">
        <v>-4.3846232238237581</v>
      </c>
      <c r="B113">
        <v>-2.2245037189135677</v>
      </c>
      <c r="C113">
        <v>-0.65031390434234193</v>
      </c>
      <c r="D113">
        <v>-0.38319736142915967</v>
      </c>
    </row>
    <row r="114" spans="1:4" x14ac:dyDescent="0.35">
      <c r="A114">
        <v>-2.9106567987410803</v>
      </c>
      <c r="B114">
        <v>-1.0283041171760572</v>
      </c>
      <c r="C114">
        <v>-1.1898419546499464</v>
      </c>
      <c r="D114">
        <v>1.2947413235007652</v>
      </c>
    </row>
    <row r="115" spans="1:4" x14ac:dyDescent="0.35">
      <c r="A115">
        <v>1.1714741800123296</v>
      </c>
      <c r="B115">
        <v>0.40157536608701372</v>
      </c>
      <c r="C115">
        <v>0.80215310713208376</v>
      </c>
      <c r="D115">
        <v>-0.37835548354060483</v>
      </c>
    </row>
    <row r="116" spans="1:4" x14ac:dyDescent="0.35">
      <c r="A116">
        <v>-1.626542914186123</v>
      </c>
      <c r="B116">
        <v>-1.740962564019104</v>
      </c>
      <c r="C116">
        <v>-0.50885287264271883</v>
      </c>
      <c r="D116">
        <v>0.3256413059579053</v>
      </c>
    </row>
    <row r="117" spans="1:4" x14ac:dyDescent="0.35">
      <c r="A117">
        <v>-2.4701317228255015</v>
      </c>
      <c r="B117">
        <v>-0.43840907270407303</v>
      </c>
      <c r="C117">
        <v>-0.34735948065624223</v>
      </c>
      <c r="D117">
        <v>1.671386840266653</v>
      </c>
    </row>
    <row r="118" spans="1:4" x14ac:dyDescent="0.35">
      <c r="A118">
        <v>-1.513051613844639</v>
      </c>
      <c r="B118">
        <v>-1.8000911096096655</v>
      </c>
      <c r="C118">
        <v>-2.9225836675151684</v>
      </c>
      <c r="D118">
        <v>-0.23083374383555944</v>
      </c>
    </row>
    <row r="119" spans="1:4" x14ac:dyDescent="0.35">
      <c r="A119">
        <v>1.5885797288225985</v>
      </c>
      <c r="B119">
        <v>1.5293004913044848</v>
      </c>
      <c r="C119">
        <v>-0.37801235732163541</v>
      </c>
      <c r="D119">
        <v>-1.5886959527302231</v>
      </c>
    </row>
    <row r="120" spans="1:4" x14ac:dyDescent="0.35">
      <c r="A120">
        <v>2.3533418754629252</v>
      </c>
      <c r="B120">
        <v>0.75266621652137888</v>
      </c>
      <c r="C120">
        <v>-0.46388544304482465</v>
      </c>
      <c r="D120">
        <v>-2.8569020666322045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PCA</vt:lpstr>
      <vt:lpstr>Factor</vt:lpstr>
      <vt:lpstr>FAScore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Charles Zaiontz</cp:lastModifiedBy>
  <dcterms:created xsi:type="dcterms:W3CDTF">2023-01-08T20:35:19Z</dcterms:created>
  <dcterms:modified xsi:type="dcterms:W3CDTF">2026-04-17T15:48:40Z</dcterms:modified>
</cp:coreProperties>
</file>