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2" documentId="8_{DDBB8C95-687A-4CA2-9B16-B2499A689277}" xr6:coauthVersionLast="47" xr6:coauthVersionMax="47" xr10:uidLastSave="{090311F8-5B65-4C09-BB56-D850A72C97D3}"/>
  <bookViews>
    <workbookView xWindow="-110" yWindow="-110" windowWidth="19420" windowHeight="10300" xr2:uid="{5DC0F40A-88A0-4AF2-89F8-EFA30D304F46}"/>
  </bookViews>
  <sheets>
    <sheet name="Title" sheetId="2" r:id="rId1"/>
    <sheet name="Tool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1" l="1" a="1"/>
  <c r="G18" i="1" s="1"/>
  <c r="N14" i="1"/>
  <c r="N14" i="1" a="1"/>
  <c r="F14" i="1" a="1"/>
  <c r="G17" i="1" s="1"/>
  <c r="N13" i="1" a="1"/>
  <c r="N13" i="1" s="1"/>
  <c r="N12" i="1"/>
  <c r="N12" i="1" a="1"/>
  <c r="N11" i="1" a="1"/>
  <c r="N11" i="1" s="1"/>
  <c r="H11" i="1"/>
  <c r="N10" i="1" a="1"/>
  <c r="N10" i="1" s="1"/>
  <c r="H10" i="1"/>
  <c r="N9" i="1" a="1"/>
  <c r="N9" i="1" s="1"/>
  <c r="H9" i="1"/>
  <c r="N8" i="1"/>
  <c r="N8" i="1" a="1"/>
  <c r="H8" i="1"/>
  <c r="N7" i="1" a="1"/>
  <c r="N7" i="1" s="1"/>
  <c r="N6" i="1" a="1"/>
  <c r="N6" i="1" s="1"/>
  <c r="N5" i="1" a="1"/>
  <c r="N5" i="1" s="1"/>
  <c r="G5" i="1"/>
  <c r="N4" i="1" a="1"/>
  <c r="N4" i="1" s="1"/>
  <c r="G4" i="1"/>
  <c r="N3" i="1"/>
  <c r="N3" i="1" a="1"/>
  <c r="C4" i="1"/>
  <c r="B4" i="1"/>
  <c r="D4" i="1" s="1"/>
  <c r="D3" i="1"/>
  <c r="D2" i="1"/>
  <c r="F14" i="1" l="1"/>
  <c r="G14" i="1"/>
  <c r="F15" i="1"/>
  <c r="G15" i="1"/>
  <c r="F16" i="1"/>
  <c r="G16" i="1"/>
  <c r="F17" i="1"/>
  <c r="I4" i="1"/>
  <c r="H4" i="1"/>
  <c r="H5" i="1"/>
  <c r="I5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<sst xmlns="http://schemas.openxmlformats.org/spreadsheetml/2006/main" count="65" uniqueCount="44">
  <si>
    <t>Died</t>
  </si>
  <si>
    <t>Lived</t>
  </si>
  <si>
    <t>2 x 2 Contingency Table Testing</t>
  </si>
  <si>
    <t>Treat 1</t>
  </si>
  <si>
    <t>test/effect</t>
  </si>
  <si>
    <t>cell(s)</t>
  </si>
  <si>
    <t>formula</t>
  </si>
  <si>
    <t>Treat 2</t>
  </si>
  <si>
    <t>test stat</t>
  </si>
  <si>
    <t>p-value</t>
  </si>
  <si>
    <t>phi effect</t>
  </si>
  <si>
    <t>Pearson</t>
  </si>
  <si>
    <t>G4</t>
  </si>
  <si>
    <t>H4</t>
  </si>
  <si>
    <t>Max Likel</t>
  </si>
  <si>
    <t>I4</t>
  </si>
  <si>
    <t>Max Likelihood</t>
  </si>
  <si>
    <t>G5</t>
  </si>
  <si>
    <t>tails</t>
  </si>
  <si>
    <t>H5</t>
  </si>
  <si>
    <t>Fisher</t>
  </si>
  <si>
    <t>one</t>
  </si>
  <si>
    <t>I5</t>
  </si>
  <si>
    <t>two</t>
  </si>
  <si>
    <t>Fisher one</t>
  </si>
  <si>
    <t>H8</t>
  </si>
  <si>
    <t>Boschloo</t>
  </si>
  <si>
    <t>Fisher two</t>
  </si>
  <si>
    <t>H9</t>
  </si>
  <si>
    <t>Boschloo one</t>
  </si>
  <si>
    <t>H10</t>
  </si>
  <si>
    <t>Boschloo two</t>
  </si>
  <si>
    <t>H11</t>
  </si>
  <si>
    <t>alpha</t>
  </si>
  <si>
    <t>Odds ratio</t>
  </si>
  <si>
    <t>various</t>
  </si>
  <si>
    <t>F14:G17</t>
  </si>
  <si>
    <t>Cohen</t>
  </si>
  <si>
    <t>h</t>
  </si>
  <si>
    <t>G18</t>
  </si>
  <si>
    <t>cohen's h</t>
  </si>
  <si>
    <t>Real Statistics Using Excel</t>
  </si>
  <si>
    <t>Updated</t>
  </si>
  <si>
    <t>Copyright © 2013 - 2026 Charles Zaiontz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</si>
</sst>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right"/>
    </xf>
    <xf numFmtId="0" fontId="0" fillId="2" borderId="0" xfId="0" applyFill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2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5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15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392E8-F587-47BD-B398-B6CEAF4D315F}">
  <sheetPr codeName="Sheet2"/>
  <dimension ref="A1:B6"/>
  <sheetViews>
    <sheetView tabSelected="1" workbookViewId="0"/>
  </sheetViews>
  <sheetFormatPr defaultRowHeight="14.5" x14ac:dyDescent="0.35"/>
  <cols>
    <col min="2" max="2" width="9.7265625" bestFit="1" customWidth="1"/>
  </cols>
  <sheetData>
    <row r="1" spans="1:2" x14ac:dyDescent="0.35">
      <c r="A1" t="s">
        <v>41</v>
      </c>
    </row>
    <row r="2" spans="1:2" x14ac:dyDescent="0.35">
      <c r="A2" t="s">
        <v>2</v>
      </c>
    </row>
    <row r="4" spans="1:2" x14ac:dyDescent="0.35">
      <c r="A4" t="s">
        <v>42</v>
      </c>
      <c r="B4" s="22">
        <v>46127</v>
      </c>
    </row>
    <row r="6" spans="1:2" x14ac:dyDescent="0.35">
      <c r="A6" s="23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D9240-1DAC-498C-8937-86396FE6A004}">
  <sheetPr codeName="Sheet1"/>
  <dimension ref="A1:N18"/>
  <sheetViews>
    <sheetView workbookViewId="0"/>
  </sheetViews>
  <sheetFormatPr defaultRowHeight="14.5" x14ac:dyDescent="0.35"/>
  <cols>
    <col min="1" max="3" width="7.6328125" customWidth="1"/>
    <col min="4" max="4" width="6.26953125" customWidth="1"/>
    <col min="5" max="5" width="7.6328125" customWidth="1"/>
    <col min="11" max="11" width="13" customWidth="1"/>
    <col min="14" max="14" width="27.6328125" bestFit="1" customWidth="1"/>
  </cols>
  <sheetData>
    <row r="1" spans="1:14" x14ac:dyDescent="0.35">
      <c r="B1" s="1" t="s">
        <v>0</v>
      </c>
      <c r="C1" s="1" t="s">
        <v>1</v>
      </c>
      <c r="F1" t="s">
        <v>2</v>
      </c>
    </row>
    <row r="2" spans="1:14" x14ac:dyDescent="0.35">
      <c r="A2" t="s">
        <v>3</v>
      </c>
      <c r="B2" s="2">
        <v>2</v>
      </c>
      <c r="C2" s="2">
        <v>9</v>
      </c>
      <c r="D2">
        <f>B2+C2</f>
        <v>11</v>
      </c>
      <c r="K2" s="3" t="s">
        <v>4</v>
      </c>
      <c r="L2" s="3"/>
      <c r="M2" s="4" t="s">
        <v>5</v>
      </c>
      <c r="N2" s="5" t="s">
        <v>6</v>
      </c>
    </row>
    <row r="3" spans="1:14" x14ac:dyDescent="0.35">
      <c r="A3" t="s">
        <v>7</v>
      </c>
      <c r="B3" s="2">
        <v>7</v>
      </c>
      <c r="C3" s="2">
        <v>5</v>
      </c>
      <c r="D3">
        <f t="shared" ref="D3:D4" si="0">B3+C3</f>
        <v>12</v>
      </c>
      <c r="G3" s="1" t="s">
        <v>8</v>
      </c>
      <c r="H3" s="1" t="s">
        <v>9</v>
      </c>
      <c r="I3" s="1" t="s">
        <v>10</v>
      </c>
      <c r="K3" t="s">
        <v>11</v>
      </c>
      <c r="L3" t="s">
        <v>8</v>
      </c>
      <c r="M3" s="6" t="s">
        <v>12</v>
      </c>
      <c r="N3" t="e" cm="1">
        <f t="array" aca="1" ref="N3" ca="1">FTEXT(G4)</f>
        <v>#NAME?</v>
      </c>
    </row>
    <row r="4" spans="1:14" x14ac:dyDescent="0.35">
      <c r="B4">
        <f>B2+B3</f>
        <v>9</v>
      </c>
      <c r="C4">
        <f>C2+C3</f>
        <v>14</v>
      </c>
      <c r="D4">
        <f t="shared" si="0"/>
        <v>23</v>
      </c>
      <c r="F4" t="s">
        <v>11</v>
      </c>
      <c r="G4" s="7" t="e">
        <f ca="1">CHI_STAT(B2:C3)</f>
        <v>#NAME?</v>
      </c>
      <c r="H4" s="8" t="e">
        <f ca="1">_xlfn.CHISQ.DIST.RT(G4,1)</f>
        <v>#NAME?</v>
      </c>
      <c r="I4" s="9" t="e">
        <f ca="1">SQRT(G4/SUM(B2:C3))</f>
        <v>#NAME?</v>
      </c>
      <c r="K4" t="s">
        <v>11</v>
      </c>
      <c r="L4" t="s">
        <v>9</v>
      </c>
      <c r="M4" s="6" t="s">
        <v>13</v>
      </c>
      <c r="N4" t="e" cm="1">
        <f t="array" aca="1" ref="N4" ca="1">FTEXT(H4)</f>
        <v>#NAME?</v>
      </c>
    </row>
    <row r="5" spans="1:14" x14ac:dyDescent="0.35">
      <c r="F5" t="s">
        <v>14</v>
      </c>
      <c r="G5" s="10" t="e">
        <f ca="1">CHI_MAX(B2:C3)</f>
        <v>#NAME?</v>
      </c>
      <c r="H5" s="11" t="e">
        <f ca="1">_xlfn.CHISQ.DIST.RT(G5,1)</f>
        <v>#NAME?</v>
      </c>
      <c r="I5" s="12" t="e">
        <f ca="1">SQRT(G5/SUM(B2:C3))</f>
        <v>#NAME?</v>
      </c>
      <c r="K5" t="s">
        <v>11</v>
      </c>
      <c r="L5" t="s">
        <v>10</v>
      </c>
      <c r="M5" s="6" t="s">
        <v>15</v>
      </c>
      <c r="N5" t="e" cm="1">
        <f t="array" aca="1" ref="N5" ca="1">FTEXT(I4)</f>
        <v>#NAME?</v>
      </c>
    </row>
    <row r="6" spans="1:14" x14ac:dyDescent="0.35">
      <c r="K6" t="s">
        <v>16</v>
      </c>
      <c r="L6" t="s">
        <v>8</v>
      </c>
      <c r="M6" s="6" t="s">
        <v>17</v>
      </c>
      <c r="N6" t="e" cm="1">
        <f t="array" aca="1" ref="N6" ca="1">FTEXT(G5)</f>
        <v>#NAME?</v>
      </c>
    </row>
    <row r="7" spans="1:14" x14ac:dyDescent="0.35">
      <c r="G7" s="6" t="s">
        <v>18</v>
      </c>
      <c r="H7" s="1" t="s">
        <v>9</v>
      </c>
      <c r="K7" t="s">
        <v>16</v>
      </c>
      <c r="L7" t="s">
        <v>9</v>
      </c>
      <c r="M7" s="6" t="s">
        <v>19</v>
      </c>
      <c r="N7" t="e" cm="1">
        <f t="array" aca="1" ref="N7" ca="1">FTEXT(H5)</f>
        <v>#NAME?</v>
      </c>
    </row>
    <row r="8" spans="1:14" x14ac:dyDescent="0.35">
      <c r="F8" t="s">
        <v>20</v>
      </c>
      <c r="G8" s="13" t="s">
        <v>21</v>
      </c>
      <c r="H8" s="9" t="e">
        <f ca="1">FISHER2x2(B2:C3,1)</f>
        <v>#NAME?</v>
      </c>
      <c r="K8" s="14" t="s">
        <v>16</v>
      </c>
      <c r="L8" s="14" t="s">
        <v>10</v>
      </c>
      <c r="M8" s="15" t="s">
        <v>22</v>
      </c>
      <c r="N8" s="14" t="e" cm="1">
        <f t="array" aca="1" ref="N8" ca="1">FTEXT(I5)</f>
        <v>#NAME?</v>
      </c>
    </row>
    <row r="9" spans="1:14" x14ac:dyDescent="0.35">
      <c r="F9" t="s">
        <v>20</v>
      </c>
      <c r="G9" s="16" t="s">
        <v>23</v>
      </c>
      <c r="H9" s="17" t="e">
        <f ca="1">FISHER2x2(B2:C3,2)</f>
        <v>#NAME?</v>
      </c>
      <c r="K9" t="s">
        <v>24</v>
      </c>
      <c r="L9" t="s">
        <v>9</v>
      </c>
      <c r="M9" s="6" t="s">
        <v>25</v>
      </c>
      <c r="N9" t="e" cm="1">
        <f t="array" aca="1" ref="N9" ca="1">FTEXT(H8)</f>
        <v>#NAME?</v>
      </c>
    </row>
    <row r="10" spans="1:14" x14ac:dyDescent="0.35">
      <c r="F10" t="s">
        <v>26</v>
      </c>
      <c r="G10" s="16" t="s">
        <v>21</v>
      </c>
      <c r="H10" s="17" t="e">
        <f ca="1">BOSCHLOO(B2:C3,1)</f>
        <v>#NAME?</v>
      </c>
      <c r="K10" t="s">
        <v>27</v>
      </c>
      <c r="L10" t="s">
        <v>9</v>
      </c>
      <c r="M10" s="6" t="s">
        <v>28</v>
      </c>
      <c r="N10" t="e" cm="1">
        <f t="array" aca="1" ref="N10" ca="1">FTEXT(H9)</f>
        <v>#NAME?</v>
      </c>
    </row>
    <row r="11" spans="1:14" x14ac:dyDescent="0.35">
      <c r="F11" t="s">
        <v>26</v>
      </c>
      <c r="G11" s="18" t="s">
        <v>23</v>
      </c>
      <c r="H11" s="12" t="e">
        <f ca="1">BOSCHLOO(B2:C3,2)</f>
        <v>#NAME?</v>
      </c>
      <c r="K11" t="s">
        <v>29</v>
      </c>
      <c r="L11" t="s">
        <v>9</v>
      </c>
      <c r="M11" s="6" t="s">
        <v>30</v>
      </c>
      <c r="N11" t="e" cm="1">
        <f t="array" aca="1" ref="N11" ca="1">FTEXT(H10)</f>
        <v>#NAME?</v>
      </c>
    </row>
    <row r="12" spans="1:14" x14ac:dyDescent="0.35">
      <c r="K12" s="14" t="s">
        <v>31</v>
      </c>
      <c r="L12" s="14" t="s">
        <v>9</v>
      </c>
      <c r="M12" s="15" t="s">
        <v>32</v>
      </c>
      <c r="N12" s="14" t="e" cm="1">
        <f t="array" aca="1" ref="N12" ca="1">FTEXT(H11)</f>
        <v>#NAME?</v>
      </c>
    </row>
    <row r="13" spans="1:14" x14ac:dyDescent="0.35">
      <c r="F13" t="s">
        <v>33</v>
      </c>
      <c r="G13" s="19">
        <v>0.05</v>
      </c>
      <c r="K13" t="s">
        <v>34</v>
      </c>
      <c r="L13" t="s">
        <v>35</v>
      </c>
      <c r="M13" s="6" t="s">
        <v>36</v>
      </c>
      <c r="N13" t="e" cm="1">
        <f t="array" aca="1" ref="N13" ca="1">FTEXT(F14)</f>
        <v>#NAME?</v>
      </c>
    </row>
    <row r="14" spans="1:14" x14ac:dyDescent="0.35">
      <c r="F14" t="e">
        <f t="array" aca="1" ref="F14:G17" ca="1">ODDS_RATIO(B2:C3,TRUE,G13)</f>
        <v>#NAME?</v>
      </c>
      <c r="G14" s="20" t="e">
        <f ca="1"/>
        <v>#NAME?</v>
      </c>
      <c r="K14" s="14" t="s">
        <v>37</v>
      </c>
      <c r="L14" s="14" t="s">
        <v>38</v>
      </c>
      <c r="M14" s="15" t="s">
        <v>39</v>
      </c>
      <c r="N14" s="14" t="e" cm="1">
        <f t="array" aca="1" ref="N14" ca="1">FTEXT(G18)</f>
        <v>#NAME?</v>
      </c>
    </row>
    <row r="15" spans="1:14" x14ac:dyDescent="0.35">
      <c r="F15" t="e">
        <f ca="1"/>
        <v>#NAME?</v>
      </c>
      <c r="G15" s="20" t="e">
        <f ca="1"/>
        <v>#NAME?</v>
      </c>
    </row>
    <row r="16" spans="1:14" x14ac:dyDescent="0.35">
      <c r="F16" t="e">
        <f ca="1"/>
        <v>#NAME?</v>
      </c>
      <c r="G16" s="20" t="e">
        <f ca="1"/>
        <v>#NAME?</v>
      </c>
    </row>
    <row r="17" spans="6:7" x14ac:dyDescent="0.35">
      <c r="F17" t="e">
        <f ca="1"/>
        <v>#NAME?</v>
      </c>
      <c r="G17" s="20" t="e">
        <f ca="1"/>
        <v>#NAME?</v>
      </c>
    </row>
    <row r="18" spans="6:7" x14ac:dyDescent="0.35">
      <c r="F18" t="s">
        <v>40</v>
      </c>
      <c r="G18" s="21" t="e" cm="1">
        <f t="array" aca="1" ref="G18" ca="1">COHENH(B2:C3)</f>
        <v>#NAME?</v>
      </c>
    </row>
  </sheetData>
  <mergeCells count="1">
    <mergeCell ref="K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Tool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2026-04-15T16:56:07Z</dcterms:created>
  <dcterms:modified xsi:type="dcterms:W3CDTF">2026-04-15T19:23:04Z</dcterms:modified>
</cp:coreProperties>
</file>