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4" documentId="8_{25E6C45F-3D7A-4EA3-AA43-8260E95A063F}" xr6:coauthVersionLast="47" xr6:coauthVersionMax="47" xr10:uidLastSave="{B5FBB924-71F5-4586-9EB0-44A77845DF12}"/>
  <bookViews>
    <workbookView xWindow="-110" yWindow="-110" windowWidth="19420" windowHeight="10300" xr2:uid="{78855ADF-E58F-46E4-BD81-DCCE1CD4C3C3}"/>
  </bookViews>
  <sheets>
    <sheet name="Title" sheetId="4" r:id="rId1"/>
    <sheet name="Example 1" sheetId="2" r:id="rId2"/>
    <sheet name="Example 2" sheetId="3" r:id="rId3"/>
    <sheet name="SC" sheetId="1" r:id="rId4"/>
    <sheet name="Alt" sheetId="5" r:id="rId5"/>
    <sheet name="Pettitt Data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6" l="1" a="1"/>
  <c r="E7" i="6" s="1"/>
  <c r="F4" i="6" a="1"/>
  <c r="F4" i="6" s="1"/>
  <c r="H2" i="6"/>
  <c r="H2" i="6" a="1"/>
  <c r="I9" i="5" a="1"/>
  <c r="I9" i="5" s="1"/>
  <c r="I8" i="5" a="1"/>
  <c r="I8" i="5" s="1"/>
  <c r="I7" i="5" a="1"/>
  <c r="I7" i="5" s="1"/>
  <c r="F7" i="5" a="1"/>
  <c r="F7" i="5" s="1"/>
  <c r="I6" i="5" a="1"/>
  <c r="I6" i="5" s="1"/>
  <c r="I5" i="5"/>
  <c r="I5" i="5" a="1"/>
  <c r="I4" i="5" a="1"/>
  <c r="I4" i="5" s="1"/>
  <c r="G4" i="5" a="1"/>
  <c r="G4" i="5" s="1"/>
  <c r="I3" i="5" a="1"/>
  <c r="I3" i="5" s="1"/>
  <c r="I2" i="5" a="1"/>
  <c r="I2" i="5" s="1"/>
  <c r="H4" i="1" a="1"/>
  <c r="H4" i="1" s="1"/>
  <c r="I23" i="3" a="1"/>
  <c r="I23" i="3" s="1"/>
  <c r="F23" i="3" a="1"/>
  <c r="F23" i="3" s="1"/>
  <c r="I18" i="3" a="1"/>
  <c r="I18" i="3" s="1"/>
  <c r="F18" i="3" a="1"/>
  <c r="F18" i="3" s="1"/>
  <c r="I17" i="3" a="1"/>
  <c r="I17" i="3" s="1"/>
  <c r="I16" i="3" a="1"/>
  <c r="I16" i="3" s="1"/>
  <c r="G16" i="3" a="1"/>
  <c r="G16" i="3" s="1"/>
  <c r="I15" i="3" a="1"/>
  <c r="I15" i="3" s="1"/>
  <c r="G15" i="3" a="1"/>
  <c r="G15" i="3" s="1"/>
  <c r="I12" i="3" a="1"/>
  <c r="I12" i="3" s="1"/>
  <c r="G12" i="3" a="1"/>
  <c r="G12" i="3" s="1"/>
  <c r="I11" i="3" a="1"/>
  <c r="I11" i="3" s="1"/>
  <c r="G11" i="3" a="1"/>
  <c r="G11" i="3" s="1"/>
  <c r="I8" i="3" a="1"/>
  <c r="I8" i="3" s="1"/>
  <c r="G8" i="3" a="1"/>
  <c r="G8" i="3" s="1"/>
  <c r="I7" i="3" a="1"/>
  <c r="I7" i="3" s="1"/>
  <c r="I6" i="3" a="1"/>
  <c r="I6" i="3" s="1"/>
  <c r="I5" i="3" a="1"/>
  <c r="I5" i="3" s="1"/>
  <c r="I4" i="3" a="1"/>
  <c r="I4" i="3" s="1"/>
  <c r="I3" i="3" a="1"/>
  <c r="I3" i="3" s="1"/>
  <c r="I2" i="3" a="1"/>
  <c r="I2" i="3" s="1"/>
  <c r="J20" i="2" a="1"/>
  <c r="J20" i="2" s="1"/>
  <c r="J13" i="2" a="1"/>
  <c r="J13" i="2" s="1"/>
  <c r="G13" i="2" a="1"/>
  <c r="G13" i="2" s="1"/>
  <c r="J10" i="2" a="1"/>
  <c r="J10" i="2" s="1"/>
  <c r="J9" i="2" a="1"/>
  <c r="J9" i="2" s="1"/>
  <c r="J8" i="2" a="1"/>
  <c r="J8" i="2" s="1"/>
  <c r="J7" i="2" a="1"/>
  <c r="J7" i="2" s="1"/>
  <c r="J6" i="2" a="1"/>
  <c r="J6" i="2" s="1"/>
  <c r="J5" i="2" a="1"/>
  <c r="J5" i="2" s="1"/>
  <c r="J4" i="2" a="1"/>
  <c r="J4" i="2" s="1"/>
  <c r="H4" i="2" a="1"/>
  <c r="H4" i="2" s="1"/>
  <c r="J3" i="2" a="1"/>
  <c r="J3" i="2" s="1"/>
  <c r="J2" i="2" a="1"/>
  <c r="J2" i="2" s="1"/>
  <c r="C3" i="5" a="1"/>
  <c r="C3" i="5"/>
  <c r="C4" i="5" a="1"/>
  <c r="C4" i="5" s="1"/>
  <c r="C5" i="5" a="1"/>
  <c r="C5" i="5"/>
  <c r="C6" i="5" a="1"/>
  <c r="C6" i="5" s="1"/>
  <c r="C7" i="5" a="1"/>
  <c r="C7" i="5" s="1"/>
  <c r="C8" i="5" a="1"/>
  <c r="C8" i="5" s="1"/>
  <c r="C9" i="5" a="1"/>
  <c r="C9" i="5" s="1"/>
  <c r="C10" i="5" a="1"/>
  <c r="C10" i="5" s="1"/>
  <c r="C11" i="5" a="1"/>
  <c r="C11" i="5" s="1"/>
  <c r="C12" i="5" a="1"/>
  <c r="C12" i="5" s="1"/>
  <c r="C13" i="5" a="1"/>
  <c r="C13" i="5" s="1"/>
  <c r="C14" i="5" a="1"/>
  <c r="C14" i="5" s="1"/>
  <c r="C15" i="5" a="1"/>
  <c r="C15" i="5" s="1"/>
  <c r="C16" i="5" a="1"/>
  <c r="C16" i="5" s="1"/>
  <c r="C17" i="5" a="1"/>
  <c r="C17" i="5" s="1"/>
  <c r="C18" i="5" a="1"/>
  <c r="C18" i="5" s="1"/>
  <c r="C19" i="5" a="1"/>
  <c r="C19" i="5" s="1"/>
  <c r="C20" i="5" a="1"/>
  <c r="C20" i="5" s="1"/>
  <c r="C21" i="5" a="1"/>
  <c r="C21" i="5" s="1"/>
  <c r="C22" i="5" a="1"/>
  <c r="C22" i="5" s="1"/>
  <c r="C23" i="5" a="1"/>
  <c r="C23" i="5" s="1"/>
  <c r="C24" i="5" a="1"/>
  <c r="C24" i="5" s="1"/>
  <c r="C25" i="5" a="1"/>
  <c r="C25" i="5" s="1"/>
  <c r="C2" i="5" a="1"/>
  <c r="C2" i="5" s="1"/>
  <c r="B41" i="6" l="1" a="1"/>
  <c r="B41" i="6" s="1"/>
  <c r="B3" i="6" a="1"/>
  <c r="B3" i="6" s="1"/>
  <c r="B4" i="6" a="1"/>
  <c r="B4" i="6" s="1"/>
  <c r="B5" i="6" a="1"/>
  <c r="B5" i="6" s="1"/>
  <c r="B6" i="6" a="1"/>
  <c r="B6" i="6" s="1"/>
  <c r="B7" i="6" a="1"/>
  <c r="B7" i="6" s="1"/>
  <c r="B8" i="6" a="1"/>
  <c r="B8" i="6"/>
  <c r="B9" i="6" a="1"/>
  <c r="B9" i="6" s="1"/>
  <c r="B10" i="6" a="1"/>
  <c r="B10" i="6" s="1"/>
  <c r="B11" i="6" a="1"/>
  <c r="B11" i="6" s="1"/>
  <c r="B12" i="6" a="1"/>
  <c r="B12" i="6" s="1"/>
  <c r="B13" i="6" a="1"/>
  <c r="B13" i="6" s="1"/>
  <c r="B14" i="6" a="1"/>
  <c r="B14" i="6" s="1"/>
  <c r="B15" i="6" a="1"/>
  <c r="B15" i="6" s="1"/>
  <c r="B16" i="6" a="1"/>
  <c r="B16" i="6" s="1"/>
  <c r="B17" i="6" a="1"/>
  <c r="B17" i="6" s="1"/>
  <c r="B18" i="6" a="1"/>
  <c r="B18" i="6"/>
  <c r="B19" i="6" a="1"/>
  <c r="B19" i="6"/>
  <c r="B20" i="6" a="1"/>
  <c r="B20" i="6" s="1"/>
  <c r="B21" i="6" a="1"/>
  <c r="B21" i="6" s="1"/>
  <c r="B22" i="6" a="1"/>
  <c r="B22" i="6" s="1"/>
  <c r="B23" i="6" a="1"/>
  <c r="B23" i="6" s="1"/>
  <c r="B24" i="6" a="1"/>
  <c r="B24" i="6"/>
  <c r="B25" i="6" a="1"/>
  <c r="B25" i="6" s="1"/>
  <c r="B26" i="6" a="1"/>
  <c r="B26" i="6" s="1"/>
  <c r="B27" i="6" a="1"/>
  <c r="B27" i="6" s="1"/>
  <c r="B28" i="6" a="1"/>
  <c r="B28" i="6" s="1"/>
  <c r="B29" i="6" a="1"/>
  <c r="B29" i="6" s="1"/>
  <c r="B30" i="6" a="1"/>
  <c r="B30" i="6" s="1"/>
  <c r="B31" i="6" a="1"/>
  <c r="B31" i="6" s="1"/>
  <c r="B32" i="6" a="1"/>
  <c r="B32" i="6" s="1"/>
  <c r="B33" i="6" a="1"/>
  <c r="B33" i="6" s="1"/>
  <c r="B34" i="6" a="1"/>
  <c r="B34" i="6" s="1"/>
  <c r="B35" i="6" a="1"/>
  <c r="B35" i="6" s="1"/>
  <c r="B36" i="6" a="1"/>
  <c r="B36" i="6" s="1"/>
  <c r="B37" i="6" a="1"/>
  <c r="B37" i="6" s="1"/>
  <c r="B38" i="6" a="1"/>
  <c r="B38" i="6" s="1"/>
  <c r="B39" i="6" a="1"/>
  <c r="B39" i="6" s="1"/>
  <c r="B40" i="6" a="1"/>
  <c r="B40" i="6" s="1"/>
  <c r="B2" i="6" a="1"/>
  <c r="B2" i="6" s="1"/>
  <c r="C2" i="6" s="1"/>
  <c r="F2" i="6"/>
  <c r="D2" i="5"/>
  <c r="D3" i="5" s="1"/>
  <c r="D4" i="5" s="1"/>
  <c r="D5" i="5" s="1"/>
  <c r="D6" i="5" s="1"/>
  <c r="D7" i="5" s="1"/>
  <c r="D8" i="5" s="1"/>
  <c r="D9" i="5" s="1"/>
  <c r="D10" i="5" s="1"/>
  <c r="D11" i="5" s="1"/>
  <c r="D12" i="5" s="1"/>
  <c r="D13" i="5" s="1"/>
  <c r="D14" i="5" s="1"/>
  <c r="D15" i="5" s="1"/>
  <c r="D16" i="5" s="1"/>
  <c r="D17" i="5" s="1"/>
  <c r="D18" i="5" s="1"/>
  <c r="D19" i="5" s="1"/>
  <c r="D20" i="5" s="1"/>
  <c r="D21" i="5" s="1"/>
  <c r="D22" i="5" s="1"/>
  <c r="D23" i="5" s="1"/>
  <c r="D24" i="5" s="1"/>
  <c r="D25" i="5" s="1"/>
  <c r="A3" i="5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G2" i="5" s="1"/>
  <c r="C3" i="6" l="1"/>
  <c r="C2" i="3"/>
  <c r="C3" i="3" s="1"/>
  <c r="C4" i="3" s="1"/>
  <c r="C5" i="3" s="1"/>
  <c r="C6" i="3" s="1"/>
  <c r="C7" i="3" s="1"/>
  <c r="C8" i="3" s="1"/>
  <c r="C9" i="3" s="1"/>
  <c r="C10" i="3" s="1"/>
  <c r="C11" i="3" s="1"/>
  <c r="C12" i="3" s="1"/>
  <c r="C13" i="3" s="1"/>
  <c r="C14" i="3" s="1"/>
  <c r="C15" i="3" s="1"/>
  <c r="C16" i="3" s="1"/>
  <c r="C17" i="3" s="1"/>
  <c r="C18" i="3" s="1"/>
  <c r="C19" i="3" s="1"/>
  <c r="C20" i="3" s="1"/>
  <c r="C21" i="3" s="1"/>
  <c r="C22" i="3" s="1"/>
  <c r="C23" i="3" s="1"/>
  <c r="C24" i="3" s="1"/>
  <c r="C25" i="3" s="1"/>
  <c r="C26" i="3" s="1"/>
  <c r="C27" i="3" s="1"/>
  <c r="C28" i="3" s="1"/>
  <c r="C29" i="3" s="1"/>
  <c r="C30" i="3" s="1"/>
  <c r="C31" i="3" s="1"/>
  <c r="C32" i="3" s="1"/>
  <c r="C33" i="3" s="1"/>
  <c r="C34" i="3" s="1"/>
  <c r="C35" i="3" s="1"/>
  <c r="C36" i="3" s="1"/>
  <c r="C37" i="3" s="1"/>
  <c r="C38" i="3" s="1"/>
  <c r="C39" i="3" s="1"/>
  <c r="C40" i="3" s="1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G3" i="3" s="1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G2" i="3" s="1"/>
  <c r="C26" i="1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H2" i="2" s="1"/>
  <c r="C2" i="2"/>
  <c r="D2" i="2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H2" i="1" s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" i="1"/>
  <c r="D2" i="1" s="1"/>
  <c r="C4" i="6" l="1"/>
  <c r="G3" i="5" a="1"/>
  <c r="G3" i="5" s="1"/>
  <c r="G5" i="5" s="1"/>
  <c r="E2" i="2"/>
  <c r="G4" i="3"/>
  <c r="G6" i="3"/>
  <c r="E2" i="1"/>
  <c r="D3" i="1"/>
  <c r="D3" i="2"/>
  <c r="E3" i="2" s="1"/>
  <c r="C5" i="6" l="1"/>
  <c r="G5" i="3"/>
  <c r="D37" i="3" s="1"/>
  <c r="D13" i="3"/>
  <c r="D21" i="3"/>
  <c r="D29" i="3"/>
  <c r="D6" i="3"/>
  <c r="D14" i="3"/>
  <c r="D30" i="3"/>
  <c r="D38" i="3"/>
  <c r="D46" i="3"/>
  <c r="D23" i="3"/>
  <c r="D3" i="3"/>
  <c r="D11" i="3"/>
  <c r="D35" i="3"/>
  <c r="D43" i="3"/>
  <c r="D4" i="3"/>
  <c r="D12" i="3"/>
  <c r="D20" i="3"/>
  <c r="D44" i="3"/>
  <c r="D8" i="3"/>
  <c r="D16" i="3"/>
  <c r="D40" i="3"/>
  <c r="D48" i="3"/>
  <c r="D9" i="3"/>
  <c r="D17" i="3"/>
  <c r="D25" i="3"/>
  <c r="D33" i="3"/>
  <c r="D41" i="3"/>
  <c r="D49" i="3"/>
  <c r="D10" i="3"/>
  <c r="D18" i="3"/>
  <c r="D42" i="3"/>
  <c r="D50" i="3"/>
  <c r="D4" i="1"/>
  <c r="E3" i="1"/>
  <c r="D4" i="2"/>
  <c r="E4" i="2" s="1"/>
  <c r="C6" i="6" l="1"/>
  <c r="D47" i="3"/>
  <c r="D34" i="3"/>
  <c r="D32" i="3"/>
  <c r="D26" i="3"/>
  <c r="D24" i="3"/>
  <c r="D31" i="3"/>
  <c r="D2" i="3"/>
  <c r="D39" i="3"/>
  <c r="D22" i="3"/>
  <c r="D5" i="3"/>
  <c r="D36" i="3"/>
  <c r="D27" i="3"/>
  <c r="D15" i="3"/>
  <c r="D45" i="3"/>
  <c r="D28" i="3"/>
  <c r="D19" i="3"/>
  <c r="D7" i="3"/>
  <c r="D5" i="1"/>
  <c r="E4" i="1"/>
  <c r="D5" i="2"/>
  <c r="E5" i="2" s="1"/>
  <c r="C7" i="6" l="1"/>
  <c r="G7" i="3"/>
  <c r="D6" i="1"/>
  <c r="E5" i="1"/>
  <c r="D6" i="2"/>
  <c r="E6" i="2" s="1"/>
  <c r="C8" i="6" l="1"/>
  <c r="D7" i="1"/>
  <c r="E6" i="1"/>
  <c r="D7" i="2"/>
  <c r="E7" i="2" s="1"/>
  <c r="C9" i="6" l="1"/>
  <c r="D8" i="1"/>
  <c r="E7" i="1"/>
  <c r="D8" i="2"/>
  <c r="E8" i="2" s="1"/>
  <c r="C10" i="6" l="1"/>
  <c r="D9" i="1"/>
  <c r="E8" i="1"/>
  <c r="D9" i="2"/>
  <c r="E9" i="2" s="1"/>
  <c r="C11" i="6" l="1"/>
  <c r="D10" i="1"/>
  <c r="E9" i="1"/>
  <c r="D10" i="2"/>
  <c r="E10" i="2" s="1"/>
  <c r="C12" i="6" l="1"/>
  <c r="D11" i="1"/>
  <c r="E10" i="1"/>
  <c r="D11" i="2"/>
  <c r="E11" i="2" s="1"/>
  <c r="C13" i="6" l="1"/>
  <c r="D12" i="1"/>
  <c r="E11" i="1"/>
  <c r="D12" i="2"/>
  <c r="E12" i="2" s="1"/>
  <c r="C14" i="6" l="1"/>
  <c r="D13" i="1"/>
  <c r="E12" i="1"/>
  <c r="D13" i="2"/>
  <c r="E13" i="2" s="1"/>
  <c r="C15" i="6" l="1"/>
  <c r="D14" i="1"/>
  <c r="E13" i="1"/>
  <c r="D14" i="2"/>
  <c r="E14" i="2" s="1"/>
  <c r="C16" i="6" l="1"/>
  <c r="D15" i="1"/>
  <c r="E14" i="1"/>
  <c r="D15" i="2"/>
  <c r="E15" i="2" s="1"/>
  <c r="C17" i="6" l="1"/>
  <c r="D16" i="1"/>
  <c r="E15" i="1"/>
  <c r="D16" i="2"/>
  <c r="E16" i="2" s="1"/>
  <c r="C18" i="6" l="1"/>
  <c r="D17" i="1"/>
  <c r="E16" i="1"/>
  <c r="D17" i="2"/>
  <c r="E17" i="2" s="1"/>
  <c r="C19" i="6" l="1"/>
  <c r="D18" i="1"/>
  <c r="E17" i="1"/>
  <c r="D18" i="2"/>
  <c r="E18" i="2" s="1"/>
  <c r="C20" i="6" l="1"/>
  <c r="D19" i="1"/>
  <c r="E18" i="1"/>
  <c r="D19" i="2"/>
  <c r="E19" i="2" s="1"/>
  <c r="C21" i="6" l="1"/>
  <c r="D20" i="1"/>
  <c r="E19" i="1"/>
  <c r="D20" i="2"/>
  <c r="E20" i="2" s="1"/>
  <c r="C22" i="6" l="1"/>
  <c r="D21" i="1"/>
  <c r="E20" i="1"/>
  <c r="D21" i="2"/>
  <c r="E21" i="2" s="1"/>
  <c r="C23" i="6" l="1"/>
  <c r="D22" i="1"/>
  <c r="E21" i="1"/>
  <c r="D22" i="2"/>
  <c r="E22" i="2" s="1"/>
  <c r="C24" i="6" l="1"/>
  <c r="D23" i="1"/>
  <c r="E22" i="1"/>
  <c r="D23" i="2"/>
  <c r="E23" i="2" s="1"/>
  <c r="C25" i="6" l="1"/>
  <c r="D24" i="1"/>
  <c r="E23" i="1"/>
  <c r="D24" i="2"/>
  <c r="E24" i="2" s="1"/>
  <c r="C26" i="6" l="1"/>
  <c r="H5" i="2" a="1"/>
  <c r="H5" i="2" s="1"/>
  <c r="H3" i="2"/>
  <c r="H20" i="2" s="1"/>
  <c r="D25" i="1"/>
  <c r="E24" i="1"/>
  <c r="D25" i="2"/>
  <c r="E25" i="2" s="1"/>
  <c r="C27" i="6" l="1"/>
  <c r="D26" i="1"/>
  <c r="E26" i="1" s="1"/>
  <c r="E25" i="1"/>
  <c r="C28" i="6" l="1"/>
  <c r="H3" i="1"/>
  <c r="C29" i="6" l="1"/>
  <c r="H6" i="1"/>
  <c r="H7" i="1" s="1"/>
  <c r="H5" i="1" a="1"/>
  <c r="H5" i="1" s="1"/>
  <c r="H6" i="2"/>
  <c r="C30" i="6" l="1"/>
  <c r="H8" i="1"/>
  <c r="H9" i="1" s="1"/>
  <c r="H10" i="1" s="1"/>
  <c r="H7" i="2"/>
  <c r="H8" i="2"/>
  <c r="H9" i="2" s="1"/>
  <c r="H10" i="2" s="1"/>
  <c r="C31" i="6" l="1"/>
  <c r="C32" i="6" l="1"/>
  <c r="C33" i="6" l="1"/>
  <c r="C34" i="6" l="1"/>
  <c r="C35" i="6" l="1"/>
  <c r="C36" i="6" l="1"/>
  <c r="C37" i="6" l="1"/>
  <c r="C38" i="6" l="1"/>
  <c r="C39" i="6" l="1"/>
  <c r="C40" i="6" l="1"/>
  <c r="C41" i="6" l="1"/>
  <c r="F3" i="6" a="1"/>
  <c r="F3" i="6" s="1"/>
  <c r="F5" i="6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<sst xmlns="http://schemas.openxmlformats.org/spreadsheetml/2006/main" count="65" uniqueCount="26">
  <si>
    <t>data</t>
  </si>
  <si>
    <t>rank</t>
  </si>
  <si>
    <t>w</t>
  </si>
  <si>
    <t>i</t>
  </si>
  <si>
    <t>max u</t>
  </si>
  <si>
    <t>u</t>
  </si>
  <si>
    <t>mean</t>
  </si>
  <si>
    <t>m</t>
  </si>
  <si>
    <t>n</t>
  </si>
  <si>
    <t>var</t>
  </si>
  <si>
    <t>h</t>
  </si>
  <si>
    <t>z</t>
  </si>
  <si>
    <t>p</t>
  </si>
  <si>
    <t>s</t>
  </si>
  <si>
    <t>d</t>
  </si>
  <si>
    <t>n-m</t>
  </si>
  <si>
    <t>n/(m(n-m))</t>
  </si>
  <si>
    <t>m/n</t>
  </si>
  <si>
    <t>alpha</t>
  </si>
  <si>
    <t>p-value</t>
  </si>
  <si>
    <t>d-crit</t>
  </si>
  <si>
    <t>Real Statistics Using Excel</t>
  </si>
  <si>
    <t>Updated</t>
  </si>
  <si>
    <t>Change Point Test</t>
  </si>
  <si>
    <t>v</t>
  </si>
  <si>
    <t>Copyright © 2013 - 2026 Charles Zaiontz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</si>
</sst>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333333"/>
      <name val="Calibri"/>
      <family val="2"/>
    </font>
    <font>
      <sz val="12"/>
      <color theme="1"/>
      <name val="Calibri"/>
      <family val="2"/>
    </font>
    <font>
      <sz val="12"/>
      <color rgb="FF1514B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EEEEE"/>
      </left>
      <right style="medium">
        <color rgb="FFEEEEEE"/>
      </right>
      <top style="medium">
        <color rgb="FFEEEEEE"/>
      </top>
      <bottom style="medium">
        <color rgb="FFEEEEEE"/>
      </bottom>
      <diagonal/>
    </border>
    <border>
      <left style="medium">
        <color rgb="FFEEEEEE"/>
      </left>
      <right style="medium">
        <color rgb="FFEEEEEE"/>
      </right>
      <top/>
      <bottom style="medium">
        <color rgb="FFEEEEEE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4" xfId="0" applyBorder="1"/>
    <xf numFmtId="15" fontId="0" fillId="0" borderId="0" xfId="0" applyNumberFormat="1"/>
    <xf numFmtId="0" fontId="1" fillId="0" borderId="0" xfId="0" applyFont="1"/>
    <xf numFmtId="0" fontId="0" fillId="0" borderId="5" xfId="0" applyBorder="1"/>
    <xf numFmtId="0" fontId="2" fillId="0" borderId="6" xfId="0" applyFont="1" applyBorder="1" applyAlignment="1">
      <alignment vertical="center"/>
    </xf>
    <xf numFmtId="0" fontId="3" fillId="0" borderId="0" xfId="0" applyFont="1"/>
    <xf numFmtId="0" fontId="4" fillId="0" borderId="6" xfId="0" applyFont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4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66CBF-85DC-487C-AB4E-0D1B41175F70}">
  <sheetPr codeName="Sheet4"/>
  <dimension ref="A1:B6"/>
  <sheetViews>
    <sheetView tabSelected="1" workbookViewId="0"/>
  </sheetViews>
  <sheetFormatPr defaultRowHeight="14.5" x14ac:dyDescent="0.35"/>
  <cols>
    <col min="2" max="2" width="9.7265625" bestFit="1" customWidth="1"/>
  </cols>
  <sheetData>
    <row r="1" spans="1:2" x14ac:dyDescent="0.35">
      <c r="A1" t="s">
        <v>21</v>
      </c>
    </row>
    <row r="2" spans="1:2" x14ac:dyDescent="0.35">
      <c r="A2" t="s">
        <v>23</v>
      </c>
    </row>
    <row r="4" spans="1:2" x14ac:dyDescent="0.35">
      <c r="A4" t="s">
        <v>22</v>
      </c>
      <c r="B4" s="7">
        <v>46063</v>
      </c>
    </row>
    <row r="6" spans="1:2" x14ac:dyDescent="0.35">
      <c r="A6" s="8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50386-BCD2-42A3-855C-2E418CD33723}">
  <sheetPr codeName="Sheet2"/>
  <dimension ref="A1:J25"/>
  <sheetViews>
    <sheetView workbookViewId="0"/>
  </sheetViews>
  <sheetFormatPr defaultRowHeight="14.5" x14ac:dyDescent="0.35"/>
  <cols>
    <col min="1" max="6" width="6.6328125" customWidth="1"/>
    <col min="7" max="7" width="7.6328125" customWidth="1"/>
    <col min="9" max="9" width="2.90625" customWidth="1"/>
    <col min="10" max="10" width="28.36328125" customWidth="1"/>
  </cols>
  <sheetData>
    <row r="1" spans="1:10" x14ac:dyDescent="0.35">
      <c r="A1" s="5" t="s">
        <v>3</v>
      </c>
      <c r="B1" s="5" t="s">
        <v>0</v>
      </c>
      <c r="C1" s="5" t="s">
        <v>1</v>
      </c>
      <c r="D1" s="5" t="s">
        <v>2</v>
      </c>
      <c r="E1" s="5" t="s">
        <v>5</v>
      </c>
    </row>
    <row r="2" spans="1:10" x14ac:dyDescent="0.35">
      <c r="A2">
        <v>1</v>
      </c>
      <c r="B2">
        <v>58</v>
      </c>
      <c r="C2">
        <f t="shared" ref="C2:C25" si="0">_xlfn.RANK.AVG(B2,B$2:B$25,1)</f>
        <v>23</v>
      </c>
      <c r="D2">
        <f>C2</f>
        <v>23</v>
      </c>
      <c r="E2">
        <f>ABS(2*D2-A2*(A$25+1))</f>
        <v>21</v>
      </c>
      <c r="G2" s="1" t="s">
        <v>8</v>
      </c>
      <c r="H2" s="2">
        <f>A25</f>
        <v>24</v>
      </c>
      <c r="J2" t="e" cm="1">
        <f t="array" aca="1" ref="J2" ca="1">FTEXT(H2)</f>
        <v>#NAME?</v>
      </c>
    </row>
    <row r="3" spans="1:10" x14ac:dyDescent="0.35">
      <c r="A3">
        <f>A2+1</f>
        <v>2</v>
      </c>
      <c r="B3">
        <v>51</v>
      </c>
      <c r="C3">
        <f t="shared" si="0"/>
        <v>11</v>
      </c>
      <c r="D3">
        <f>D2+C3</f>
        <v>34</v>
      </c>
      <c r="E3">
        <f t="shared" ref="E3:E25" si="1">ABS(2*D3-A3*(A$25+1))</f>
        <v>18</v>
      </c>
      <c r="G3" t="s">
        <v>4</v>
      </c>
      <c r="H3" s="3">
        <f>MAX(E2:E24)</f>
        <v>80</v>
      </c>
      <c r="J3" t="e" cm="1">
        <f t="array" aca="1" ref="J3" ca="1">FTEXT(H3)</f>
        <v>#NAME?</v>
      </c>
    </row>
    <row r="4" spans="1:10" x14ac:dyDescent="0.35">
      <c r="A4">
        <f t="shared" ref="A4:A25" si="2">A3+1</f>
        <v>3</v>
      </c>
      <c r="B4">
        <v>57</v>
      </c>
      <c r="C4">
        <f t="shared" si="0"/>
        <v>22</v>
      </c>
      <c r="D4">
        <f t="shared" ref="D4:D25" si="3">D3+C4</f>
        <v>56</v>
      </c>
      <c r="E4">
        <f t="shared" si="1"/>
        <v>37</v>
      </c>
      <c r="G4" t="s">
        <v>7</v>
      </c>
      <c r="H4" s="3" t="e" cm="1">
        <f t="array" aca="1" ref="H4" ca="1">INDEX_MAX(E2:E24)</f>
        <v>#NAME?</v>
      </c>
      <c r="J4" t="e" cm="1">
        <f t="array" aca="1" ref="J4" ca="1">FTEXT(H4)</f>
        <v>#NAME?</v>
      </c>
    </row>
    <row r="5" spans="1:10" x14ac:dyDescent="0.35">
      <c r="A5">
        <f t="shared" si="2"/>
        <v>4</v>
      </c>
      <c r="B5">
        <v>62</v>
      </c>
      <c r="C5">
        <f t="shared" si="0"/>
        <v>24</v>
      </c>
      <c r="D5">
        <f t="shared" si="3"/>
        <v>80</v>
      </c>
      <c r="E5">
        <f t="shared" si="1"/>
        <v>60</v>
      </c>
      <c r="G5" t="s">
        <v>2</v>
      </c>
      <c r="H5" s="3" t="e" cm="1">
        <f t="array" aca="1" ref="H5" ca="1">INDEX(D2:D24,H4)</f>
        <v>#NAME?</v>
      </c>
      <c r="J5" t="e" cm="1">
        <f t="array" aca="1" ref="J5" ca="1">FTEXT(H5)</f>
        <v>#NAME?</v>
      </c>
    </row>
    <row r="6" spans="1:10" x14ac:dyDescent="0.35">
      <c r="A6">
        <f t="shared" si="2"/>
        <v>5</v>
      </c>
      <c r="B6">
        <v>53</v>
      </c>
      <c r="C6">
        <f t="shared" si="0"/>
        <v>17.5</v>
      </c>
      <c r="D6">
        <f t="shared" si="3"/>
        <v>97.5</v>
      </c>
      <c r="E6">
        <f t="shared" si="1"/>
        <v>70</v>
      </c>
      <c r="G6" t="s">
        <v>6</v>
      </c>
      <c r="H6" s="3" t="e">
        <f ca="1">H4*(H2+1)/2</f>
        <v>#NAME?</v>
      </c>
      <c r="J6" t="e" cm="1">
        <f t="array" aca="1" ref="J6" ca="1">FTEXT(H6)</f>
        <v>#NAME?</v>
      </c>
    </row>
    <row r="7" spans="1:10" x14ac:dyDescent="0.35">
      <c r="A7">
        <f t="shared" si="2"/>
        <v>6</v>
      </c>
      <c r="B7">
        <v>53</v>
      </c>
      <c r="C7">
        <f t="shared" si="0"/>
        <v>17.5</v>
      </c>
      <c r="D7">
        <f t="shared" si="3"/>
        <v>115</v>
      </c>
      <c r="E7">
        <f t="shared" si="1"/>
        <v>80</v>
      </c>
      <c r="G7" t="s">
        <v>9</v>
      </c>
      <c r="H7" s="3" t="e">
        <f ca="1">H6*(H2-H4)/6</f>
        <v>#NAME?</v>
      </c>
      <c r="J7" t="e" cm="1">
        <f t="array" aca="1" ref="J7" ca="1">FTEXT(H7)</f>
        <v>#NAME?</v>
      </c>
    </row>
    <row r="8" spans="1:10" x14ac:dyDescent="0.35">
      <c r="A8">
        <f t="shared" si="2"/>
        <v>7</v>
      </c>
      <c r="B8">
        <v>50</v>
      </c>
      <c r="C8">
        <f t="shared" si="0"/>
        <v>7</v>
      </c>
      <c r="D8">
        <f t="shared" si="3"/>
        <v>122</v>
      </c>
      <c r="E8">
        <f t="shared" si="1"/>
        <v>69</v>
      </c>
      <c r="G8" t="s">
        <v>10</v>
      </c>
      <c r="H8" s="3" t="e">
        <f ca="1">IF(H5&gt;H6,-0.5,0.5)</f>
        <v>#NAME?</v>
      </c>
      <c r="J8" t="e" cm="1">
        <f t="array" aca="1" ref="J8" ca="1">FTEXT(H8)</f>
        <v>#NAME?</v>
      </c>
    </row>
    <row r="9" spans="1:10" x14ac:dyDescent="0.35">
      <c r="A9">
        <f t="shared" si="2"/>
        <v>8</v>
      </c>
      <c r="B9">
        <v>52</v>
      </c>
      <c r="C9">
        <f t="shared" si="0"/>
        <v>15</v>
      </c>
      <c r="D9">
        <f t="shared" si="3"/>
        <v>137</v>
      </c>
      <c r="E9">
        <f t="shared" si="1"/>
        <v>74</v>
      </c>
      <c r="G9" t="s">
        <v>11</v>
      </c>
      <c r="H9" s="3" t="e">
        <f ca="1">(H5+H8-H6)/SQRT(H7)</f>
        <v>#NAME?</v>
      </c>
      <c r="J9" t="e" cm="1">
        <f t="array" aca="1" ref="J9" ca="1">FTEXT(H9)</f>
        <v>#NAME?</v>
      </c>
    </row>
    <row r="10" spans="1:10" x14ac:dyDescent="0.35">
      <c r="A10">
        <f t="shared" si="2"/>
        <v>9</v>
      </c>
      <c r="B10">
        <v>50</v>
      </c>
      <c r="C10">
        <f t="shared" si="0"/>
        <v>7</v>
      </c>
      <c r="D10">
        <f t="shared" si="3"/>
        <v>144</v>
      </c>
      <c r="E10">
        <f t="shared" si="1"/>
        <v>63</v>
      </c>
      <c r="G10" t="s">
        <v>12</v>
      </c>
      <c r="H10" s="4" t="e">
        <f ca="1">2*_xlfn.NORM.S.DIST(-ABS(H9),TRUE)</f>
        <v>#NAME?</v>
      </c>
      <c r="J10" t="e" cm="1">
        <f t="array" aca="1" ref="J10" ca="1">FTEXT(H10)</f>
        <v>#NAME?</v>
      </c>
    </row>
    <row r="11" spans="1:10" x14ac:dyDescent="0.35">
      <c r="A11">
        <f t="shared" si="2"/>
        <v>10</v>
      </c>
      <c r="B11">
        <v>52</v>
      </c>
      <c r="C11">
        <f t="shared" si="0"/>
        <v>15</v>
      </c>
      <c r="D11">
        <f t="shared" si="3"/>
        <v>159</v>
      </c>
      <c r="E11">
        <f t="shared" si="1"/>
        <v>68</v>
      </c>
    </row>
    <row r="12" spans="1:10" x14ac:dyDescent="0.35">
      <c r="A12">
        <f t="shared" si="2"/>
        <v>11</v>
      </c>
      <c r="B12">
        <v>45</v>
      </c>
      <c r="C12">
        <f t="shared" si="0"/>
        <v>4</v>
      </c>
      <c r="D12">
        <f t="shared" si="3"/>
        <v>163</v>
      </c>
      <c r="E12">
        <f t="shared" si="1"/>
        <v>51</v>
      </c>
    </row>
    <row r="13" spans="1:10" x14ac:dyDescent="0.35">
      <c r="A13">
        <f t="shared" si="2"/>
        <v>12</v>
      </c>
      <c r="B13">
        <v>51</v>
      </c>
      <c r="C13">
        <f t="shared" si="0"/>
        <v>11</v>
      </c>
      <c r="D13">
        <f t="shared" si="3"/>
        <v>174</v>
      </c>
      <c r="E13">
        <f t="shared" si="1"/>
        <v>48</v>
      </c>
      <c r="G13" t="e" cm="1">
        <f t="array" aca="1" ref="G13" ca="1">CHANGEPT_TEST(B2:B25,TRUE)</f>
        <v>#NAME?</v>
      </c>
      <c r="H13" s="2"/>
      <c r="J13" t="e" cm="1">
        <f t="array" aca="1" ref="J13" ca="1">FTEXT(G13)</f>
        <v>#NAME?</v>
      </c>
    </row>
    <row r="14" spans="1:10" x14ac:dyDescent="0.35">
      <c r="A14">
        <f t="shared" si="2"/>
        <v>13</v>
      </c>
      <c r="B14">
        <v>44</v>
      </c>
      <c r="C14">
        <f t="shared" si="0"/>
        <v>2</v>
      </c>
      <c r="D14">
        <f t="shared" si="3"/>
        <v>176</v>
      </c>
      <c r="E14">
        <f t="shared" si="1"/>
        <v>27</v>
      </c>
      <c r="H14" s="3"/>
    </row>
    <row r="15" spans="1:10" x14ac:dyDescent="0.35">
      <c r="A15">
        <f t="shared" si="2"/>
        <v>14</v>
      </c>
      <c r="B15">
        <v>44</v>
      </c>
      <c r="C15">
        <f t="shared" si="0"/>
        <v>2</v>
      </c>
      <c r="D15">
        <f t="shared" si="3"/>
        <v>178</v>
      </c>
      <c r="E15">
        <f t="shared" si="1"/>
        <v>6</v>
      </c>
      <c r="H15" s="3"/>
    </row>
    <row r="16" spans="1:10" x14ac:dyDescent="0.35">
      <c r="A16">
        <f t="shared" si="2"/>
        <v>15</v>
      </c>
      <c r="B16">
        <v>51</v>
      </c>
      <c r="C16">
        <f t="shared" si="0"/>
        <v>11</v>
      </c>
      <c r="D16">
        <f t="shared" si="3"/>
        <v>189</v>
      </c>
      <c r="E16">
        <f t="shared" si="1"/>
        <v>3</v>
      </c>
      <c r="H16" s="4"/>
    </row>
    <row r="17" spans="1:10" x14ac:dyDescent="0.35">
      <c r="A17">
        <f t="shared" si="2"/>
        <v>16</v>
      </c>
      <c r="B17">
        <v>50</v>
      </c>
      <c r="C17">
        <f t="shared" si="0"/>
        <v>7</v>
      </c>
      <c r="D17">
        <f t="shared" si="3"/>
        <v>196</v>
      </c>
      <c r="E17">
        <f t="shared" si="1"/>
        <v>8</v>
      </c>
    </row>
    <row r="18" spans="1:10" x14ac:dyDescent="0.35">
      <c r="A18">
        <f t="shared" si="2"/>
        <v>17</v>
      </c>
      <c r="B18">
        <v>52</v>
      </c>
      <c r="C18">
        <f t="shared" si="0"/>
        <v>15</v>
      </c>
      <c r="D18">
        <f t="shared" si="3"/>
        <v>211</v>
      </c>
      <c r="E18">
        <f t="shared" si="1"/>
        <v>3</v>
      </c>
    </row>
    <row r="19" spans="1:10" x14ac:dyDescent="0.35">
      <c r="A19">
        <f t="shared" si="2"/>
        <v>18</v>
      </c>
      <c r="B19">
        <v>51</v>
      </c>
      <c r="C19">
        <f t="shared" si="0"/>
        <v>11</v>
      </c>
      <c r="D19">
        <f t="shared" si="3"/>
        <v>222</v>
      </c>
      <c r="E19">
        <f t="shared" si="1"/>
        <v>6</v>
      </c>
    </row>
    <row r="20" spans="1:10" x14ac:dyDescent="0.35">
      <c r="A20">
        <f t="shared" si="2"/>
        <v>19</v>
      </c>
      <c r="B20">
        <v>51</v>
      </c>
      <c r="C20">
        <f t="shared" si="0"/>
        <v>11</v>
      </c>
      <c r="D20">
        <f t="shared" si="3"/>
        <v>233</v>
      </c>
      <c r="E20">
        <f t="shared" si="1"/>
        <v>9</v>
      </c>
      <c r="G20" t="s">
        <v>7</v>
      </c>
      <c r="H20" s="9">
        <f>MATCH(H3,E2:E24,0)</f>
        <v>6</v>
      </c>
      <c r="J20" t="e" cm="1">
        <f t="array" aca="1" ref="J20" ca="1">FTEXT(H20)</f>
        <v>#NAME?</v>
      </c>
    </row>
    <row r="21" spans="1:10" x14ac:dyDescent="0.35">
      <c r="A21">
        <f t="shared" si="2"/>
        <v>20</v>
      </c>
      <c r="B21">
        <v>55</v>
      </c>
      <c r="C21">
        <f t="shared" si="0"/>
        <v>20.5</v>
      </c>
      <c r="D21">
        <f t="shared" si="3"/>
        <v>253.5</v>
      </c>
      <c r="E21">
        <f t="shared" si="1"/>
        <v>7</v>
      </c>
    </row>
    <row r="22" spans="1:10" x14ac:dyDescent="0.35">
      <c r="A22">
        <f t="shared" si="2"/>
        <v>21</v>
      </c>
      <c r="B22">
        <v>49</v>
      </c>
      <c r="C22">
        <f t="shared" si="0"/>
        <v>5</v>
      </c>
      <c r="D22">
        <f t="shared" si="3"/>
        <v>258.5</v>
      </c>
      <c r="E22">
        <f t="shared" si="1"/>
        <v>8</v>
      </c>
    </row>
    <row r="23" spans="1:10" x14ac:dyDescent="0.35">
      <c r="A23">
        <f t="shared" si="2"/>
        <v>22</v>
      </c>
      <c r="B23">
        <v>44</v>
      </c>
      <c r="C23">
        <f t="shared" si="0"/>
        <v>2</v>
      </c>
      <c r="D23">
        <f t="shared" si="3"/>
        <v>260.5</v>
      </c>
      <c r="E23">
        <f t="shared" si="1"/>
        <v>29</v>
      </c>
    </row>
    <row r="24" spans="1:10" x14ac:dyDescent="0.35">
      <c r="A24">
        <f t="shared" si="2"/>
        <v>23</v>
      </c>
      <c r="B24">
        <v>55</v>
      </c>
      <c r="C24">
        <f t="shared" si="0"/>
        <v>20.5</v>
      </c>
      <c r="D24">
        <f t="shared" si="3"/>
        <v>281</v>
      </c>
      <c r="E24">
        <f t="shared" si="1"/>
        <v>13</v>
      </c>
    </row>
    <row r="25" spans="1:10" x14ac:dyDescent="0.35">
      <c r="A25" s="6">
        <f t="shared" si="2"/>
        <v>24</v>
      </c>
      <c r="B25" s="6">
        <v>54</v>
      </c>
      <c r="C25" s="6">
        <f t="shared" si="0"/>
        <v>19</v>
      </c>
      <c r="D25" s="6">
        <f t="shared" si="3"/>
        <v>300</v>
      </c>
      <c r="E25" s="6">
        <f t="shared" si="1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2060E-3527-4ADD-A086-370D4B47BA6B}">
  <sheetPr codeName="Sheet3"/>
  <dimension ref="A1:I51"/>
  <sheetViews>
    <sheetView zoomScale="98" zoomScaleNormal="98" workbookViewId="0"/>
  </sheetViews>
  <sheetFormatPr defaultRowHeight="14.5" x14ac:dyDescent="0.35"/>
  <cols>
    <col min="1" max="3" width="5.6328125" customWidth="1"/>
    <col min="6" max="6" width="10.1796875" customWidth="1"/>
    <col min="8" max="8" width="2.453125" customWidth="1"/>
    <col min="9" max="9" width="27.54296875" customWidth="1"/>
  </cols>
  <sheetData>
    <row r="1" spans="1:9" x14ac:dyDescent="0.35">
      <c r="A1" s="5" t="s">
        <v>3</v>
      </c>
      <c r="B1" s="5" t="s">
        <v>0</v>
      </c>
      <c r="C1" s="5" t="s">
        <v>13</v>
      </c>
      <c r="D1" s="5" t="s">
        <v>14</v>
      </c>
    </row>
    <row r="2" spans="1:9" x14ac:dyDescent="0.35">
      <c r="A2">
        <v>1</v>
      </c>
      <c r="B2">
        <v>0</v>
      </c>
      <c r="C2">
        <f>B2</f>
        <v>0</v>
      </c>
      <c r="D2">
        <f>ABS(G$5*(C2-G$6*A2))</f>
        <v>4.7619047619047616E-2</v>
      </c>
      <c r="F2" t="s">
        <v>8</v>
      </c>
      <c r="G2" s="2">
        <f>A51</f>
        <v>50</v>
      </c>
      <c r="I2" t="e" cm="1">
        <f t="array" aca="1" ref="I2" ca="1">FTEXT(G2)</f>
        <v>#NAME?</v>
      </c>
    </row>
    <row r="3" spans="1:9" x14ac:dyDescent="0.35">
      <c r="A3">
        <f>A2+1</f>
        <v>2</v>
      </c>
      <c r="B3">
        <v>0</v>
      </c>
      <c r="C3">
        <f>C2+B3</f>
        <v>0</v>
      </c>
      <c r="D3">
        <f t="shared" ref="D3:D50" si="0">ABS(G$5*(C3-G$6*A3))</f>
        <v>9.5238095238095233E-2</v>
      </c>
      <c r="F3" t="s">
        <v>7</v>
      </c>
      <c r="G3" s="3">
        <f>C51</f>
        <v>29</v>
      </c>
      <c r="I3" t="e" cm="1">
        <f t="array" aca="1" ref="I3" ca="1">FTEXT(G3)</f>
        <v>#NAME?</v>
      </c>
    </row>
    <row r="4" spans="1:9" x14ac:dyDescent="0.35">
      <c r="A4">
        <f t="shared" ref="A4:A51" si="1">A3+1</f>
        <v>3</v>
      </c>
      <c r="B4">
        <v>1</v>
      </c>
      <c r="C4">
        <f t="shared" ref="C4:C51" si="2">C3+B4</f>
        <v>1</v>
      </c>
      <c r="D4">
        <f t="shared" si="0"/>
        <v>6.0755336617405564E-2</v>
      </c>
      <c r="F4" t="s">
        <v>15</v>
      </c>
      <c r="G4" s="3">
        <f>G2-G3</f>
        <v>21</v>
      </c>
      <c r="I4" t="e" cm="1">
        <f t="array" aca="1" ref="I4" ca="1">FTEXT(G4)</f>
        <v>#NAME?</v>
      </c>
    </row>
    <row r="5" spans="1:9" x14ac:dyDescent="0.35">
      <c r="A5">
        <f t="shared" si="1"/>
        <v>4</v>
      </c>
      <c r="B5">
        <v>1</v>
      </c>
      <c r="C5">
        <f t="shared" si="2"/>
        <v>2</v>
      </c>
      <c r="D5">
        <f t="shared" si="0"/>
        <v>2.6272577996715913E-2</v>
      </c>
      <c r="F5" t="s">
        <v>16</v>
      </c>
      <c r="G5" s="3">
        <f>G2/(G3*G4)</f>
        <v>8.2101806239737271E-2</v>
      </c>
      <c r="I5" t="e" cm="1">
        <f t="array" aca="1" ref="I5" ca="1">FTEXT(G5)</f>
        <v>#NAME?</v>
      </c>
    </row>
    <row r="6" spans="1:9" x14ac:dyDescent="0.35">
      <c r="A6">
        <f t="shared" si="1"/>
        <v>5</v>
      </c>
      <c r="B6">
        <v>0</v>
      </c>
      <c r="C6">
        <f t="shared" si="2"/>
        <v>2</v>
      </c>
      <c r="D6">
        <f t="shared" si="0"/>
        <v>7.389162561576354E-2</v>
      </c>
      <c r="F6" t="s">
        <v>17</v>
      </c>
      <c r="G6" s="3">
        <f>G3/G2</f>
        <v>0.57999999999999996</v>
      </c>
      <c r="I6" t="e" cm="1">
        <f t="array" aca="1" ref="I6" ca="1">FTEXT(G6)</f>
        <v>#NAME?</v>
      </c>
    </row>
    <row r="7" spans="1:9" x14ac:dyDescent="0.35">
      <c r="A7">
        <f t="shared" si="1"/>
        <v>6</v>
      </c>
      <c r="B7">
        <v>1</v>
      </c>
      <c r="C7">
        <f t="shared" si="2"/>
        <v>3</v>
      </c>
      <c r="D7">
        <f t="shared" si="0"/>
        <v>3.940886699507385E-2</v>
      </c>
      <c r="F7" t="s">
        <v>14</v>
      </c>
      <c r="G7" s="3">
        <f>MAX(D2:D50)</f>
        <v>0.24466338259441711</v>
      </c>
      <c r="I7" t="e" cm="1">
        <f t="array" aca="1" ref="I7" ca="1">FTEXT(G7)</f>
        <v>#NAME?</v>
      </c>
    </row>
    <row r="8" spans="1:9" x14ac:dyDescent="0.35">
      <c r="A8">
        <f t="shared" si="1"/>
        <v>7</v>
      </c>
      <c r="B8">
        <v>0</v>
      </c>
      <c r="C8">
        <f t="shared" si="2"/>
        <v>3</v>
      </c>
      <c r="D8">
        <f t="shared" si="0"/>
        <v>8.7027914614121474E-2</v>
      </c>
      <c r="F8" t="s">
        <v>3</v>
      </c>
      <c r="G8" s="4" t="e" cm="1">
        <f t="array" aca="1" ref="G8" ca="1">INDEX_MAX(D2:D50)</f>
        <v>#NAME?</v>
      </c>
      <c r="I8" t="e" cm="1">
        <f t="array" aca="1" ref="I8" ca="1">FTEXT(G8)</f>
        <v>#NAME?</v>
      </c>
    </row>
    <row r="9" spans="1:9" x14ac:dyDescent="0.35">
      <c r="A9">
        <f t="shared" si="1"/>
        <v>8</v>
      </c>
      <c r="B9">
        <v>0</v>
      </c>
      <c r="C9">
        <f t="shared" si="2"/>
        <v>3</v>
      </c>
      <c r="D9">
        <f t="shared" si="0"/>
        <v>0.1346469622331691</v>
      </c>
    </row>
    <row r="10" spans="1:9" x14ac:dyDescent="0.35">
      <c r="A10">
        <f t="shared" si="1"/>
        <v>9</v>
      </c>
      <c r="B10">
        <v>1</v>
      </c>
      <c r="C10">
        <f t="shared" si="2"/>
        <v>4</v>
      </c>
      <c r="D10">
        <f t="shared" si="0"/>
        <v>0.10016420361247945</v>
      </c>
      <c r="F10" t="s">
        <v>18</v>
      </c>
      <c r="G10" s="2">
        <v>0.05</v>
      </c>
    </row>
    <row r="11" spans="1:9" x14ac:dyDescent="0.35">
      <c r="A11">
        <f t="shared" si="1"/>
        <v>10</v>
      </c>
      <c r="B11">
        <v>1</v>
      </c>
      <c r="C11">
        <f t="shared" si="2"/>
        <v>5</v>
      </c>
      <c r="D11">
        <f t="shared" si="0"/>
        <v>6.5681444991789809E-2</v>
      </c>
      <c r="F11" t="s">
        <v>19</v>
      </c>
      <c r="G11" s="3" t="e" cm="1">
        <f t="array" aca="1" ref="G11" ca="1">KS2PROB(G7,G2,G3)</f>
        <v>#NAME?</v>
      </c>
      <c r="I11" t="e" cm="1">
        <f t="array" aca="1" ref="I11" ca="1">FTEXT(G11)</f>
        <v>#NAME?</v>
      </c>
    </row>
    <row r="12" spans="1:9" x14ac:dyDescent="0.35">
      <c r="A12">
        <f t="shared" si="1"/>
        <v>11</v>
      </c>
      <c r="B12">
        <v>1</v>
      </c>
      <c r="C12">
        <f t="shared" si="2"/>
        <v>6</v>
      </c>
      <c r="D12">
        <f t="shared" si="0"/>
        <v>3.1198686371100154E-2</v>
      </c>
      <c r="F12" t="s">
        <v>20</v>
      </c>
      <c r="G12" s="4" t="e" cm="1">
        <f t="array" aca="1" ref="G12" ca="1">KS2CRIT(G3,G4,G10)</f>
        <v>#NAME?</v>
      </c>
      <c r="I12" t="e" cm="1">
        <f t="array" aca="1" ref="I12" ca="1">FTEXT(G12)</f>
        <v>#NAME?</v>
      </c>
    </row>
    <row r="13" spans="1:9" x14ac:dyDescent="0.35">
      <c r="A13">
        <f t="shared" si="1"/>
        <v>12</v>
      </c>
      <c r="B13">
        <v>0</v>
      </c>
      <c r="C13">
        <f t="shared" si="2"/>
        <v>6</v>
      </c>
      <c r="D13">
        <f t="shared" si="0"/>
        <v>7.8817733990147701E-2</v>
      </c>
    </row>
    <row r="14" spans="1:9" x14ac:dyDescent="0.35">
      <c r="A14">
        <f t="shared" si="1"/>
        <v>13</v>
      </c>
      <c r="B14">
        <v>0</v>
      </c>
      <c r="C14">
        <f t="shared" si="2"/>
        <v>6</v>
      </c>
      <c r="D14">
        <f t="shared" si="0"/>
        <v>0.12643678160919533</v>
      </c>
      <c r="F14" t="s">
        <v>18</v>
      </c>
      <c r="G14" s="2">
        <v>0.05</v>
      </c>
    </row>
    <row r="15" spans="1:9" x14ac:dyDescent="0.35">
      <c r="A15">
        <f t="shared" si="1"/>
        <v>14</v>
      </c>
      <c r="B15">
        <v>1</v>
      </c>
      <c r="C15">
        <f t="shared" si="2"/>
        <v>7</v>
      </c>
      <c r="D15">
        <f t="shared" si="0"/>
        <v>9.1954022988505676E-2</v>
      </c>
      <c r="F15" t="s">
        <v>19</v>
      </c>
      <c r="G15" s="3" t="e" cm="1">
        <f t="array" aca="1" ref="G15" ca="1">KSDIST(G7,G2,G3)</f>
        <v>#NAME?</v>
      </c>
      <c r="I15" t="e" cm="1">
        <f t="array" aca="1" ref="I15" ca="1">FTEXT(G15)</f>
        <v>#NAME?</v>
      </c>
    </row>
    <row r="16" spans="1:9" x14ac:dyDescent="0.35">
      <c r="A16">
        <f t="shared" si="1"/>
        <v>15</v>
      </c>
      <c r="B16">
        <v>1</v>
      </c>
      <c r="C16">
        <f t="shared" si="2"/>
        <v>8</v>
      </c>
      <c r="D16">
        <f t="shared" si="0"/>
        <v>5.7471264367816029E-2</v>
      </c>
      <c r="F16" t="s">
        <v>20</v>
      </c>
      <c r="G16" s="4" t="e" cm="1">
        <f t="array" aca="1" ref="G16" ca="1">KSINV(G14,G3,G4)</f>
        <v>#NAME?</v>
      </c>
      <c r="I16" t="e" cm="1">
        <f t="array" aca="1" ref="I16" ca="1">FTEXT(G16)</f>
        <v>#NAME?</v>
      </c>
    </row>
    <row r="17" spans="1:9" x14ac:dyDescent="0.35">
      <c r="A17">
        <f t="shared" si="1"/>
        <v>16</v>
      </c>
      <c r="B17">
        <v>0</v>
      </c>
      <c r="C17">
        <f t="shared" si="2"/>
        <v>8</v>
      </c>
      <c r="D17">
        <f t="shared" si="0"/>
        <v>0.10509031198686365</v>
      </c>
      <c r="I17" t="e" cm="1">
        <f t="array" aca="1" ref="I17" ca="1">FTEXT(G17)</f>
        <v>#NAME?</v>
      </c>
    </row>
    <row r="18" spans="1:9" x14ac:dyDescent="0.35">
      <c r="A18">
        <f t="shared" si="1"/>
        <v>17</v>
      </c>
      <c r="B18">
        <v>1</v>
      </c>
      <c r="C18">
        <f t="shared" si="2"/>
        <v>9</v>
      </c>
      <c r="D18">
        <f t="shared" si="0"/>
        <v>7.0607553366174011E-2</v>
      </c>
      <c r="F18" t="e" cm="1">
        <f t="array" aca="1" ref="F18" ca="1">CHANGEPT_BTEST(B2:B51,TRUE)</f>
        <v>#NAME?</v>
      </c>
      <c r="G18" s="2"/>
      <c r="I18" t="e" cm="1">
        <f t="array" aca="1" ref="I18" ca="1">FTEXT(F18)</f>
        <v>#NAME?</v>
      </c>
    </row>
    <row r="19" spans="1:9" x14ac:dyDescent="0.35">
      <c r="A19">
        <f t="shared" si="1"/>
        <v>18</v>
      </c>
      <c r="B19">
        <v>1</v>
      </c>
      <c r="C19">
        <f t="shared" si="2"/>
        <v>10</v>
      </c>
      <c r="D19">
        <f t="shared" si="0"/>
        <v>3.6124794745484357E-2</v>
      </c>
      <c r="G19" s="3"/>
    </row>
    <row r="20" spans="1:9" x14ac:dyDescent="0.35">
      <c r="A20">
        <f t="shared" si="1"/>
        <v>19</v>
      </c>
      <c r="B20">
        <v>0</v>
      </c>
      <c r="C20">
        <f t="shared" si="2"/>
        <v>10</v>
      </c>
      <c r="D20">
        <f t="shared" si="0"/>
        <v>8.3743842364531987E-2</v>
      </c>
      <c r="G20" s="3"/>
    </row>
    <row r="21" spans="1:9" x14ac:dyDescent="0.35">
      <c r="A21">
        <f t="shared" si="1"/>
        <v>20</v>
      </c>
      <c r="B21">
        <v>1</v>
      </c>
      <c r="C21">
        <f t="shared" si="2"/>
        <v>11</v>
      </c>
      <c r="D21">
        <f t="shared" si="0"/>
        <v>4.9261083743842332E-2</v>
      </c>
      <c r="G21" s="4"/>
    </row>
    <row r="22" spans="1:9" x14ac:dyDescent="0.35">
      <c r="A22">
        <f t="shared" si="1"/>
        <v>21</v>
      </c>
      <c r="B22">
        <v>0</v>
      </c>
      <c r="C22">
        <f t="shared" si="2"/>
        <v>11</v>
      </c>
      <c r="D22">
        <f t="shared" si="0"/>
        <v>9.6880131362889962E-2</v>
      </c>
    </row>
    <row r="23" spans="1:9" x14ac:dyDescent="0.35">
      <c r="A23">
        <f t="shared" si="1"/>
        <v>22</v>
      </c>
      <c r="B23">
        <v>0</v>
      </c>
      <c r="C23">
        <f t="shared" si="2"/>
        <v>11</v>
      </c>
      <c r="D23">
        <f t="shared" si="0"/>
        <v>0.14449917898193759</v>
      </c>
      <c r="F23" t="e" cm="1">
        <f t="array" aca="1" ref="F23" ca="1">CHANGEPT_BTEST(B2:B51,TRUE,FALSE)</f>
        <v>#NAME?</v>
      </c>
      <c r="G23" s="2"/>
      <c r="I23" t="e" cm="1">
        <f t="array" aca="1" ref="I23" ca="1">FTEXT(F23)</f>
        <v>#NAME?</v>
      </c>
    </row>
    <row r="24" spans="1:9" x14ac:dyDescent="0.35">
      <c r="A24">
        <f t="shared" si="1"/>
        <v>23</v>
      </c>
      <c r="B24">
        <v>0</v>
      </c>
      <c r="C24">
        <f t="shared" si="2"/>
        <v>11</v>
      </c>
      <c r="D24">
        <f t="shared" si="0"/>
        <v>0.19211822660098521</v>
      </c>
      <c r="G24" s="3"/>
    </row>
    <row r="25" spans="1:9" x14ac:dyDescent="0.35">
      <c r="A25">
        <f t="shared" si="1"/>
        <v>24</v>
      </c>
      <c r="B25">
        <v>1</v>
      </c>
      <c r="C25">
        <f t="shared" si="2"/>
        <v>12</v>
      </c>
      <c r="D25">
        <f t="shared" si="0"/>
        <v>0.1576354679802954</v>
      </c>
      <c r="G25" s="3"/>
    </row>
    <row r="26" spans="1:9" x14ac:dyDescent="0.35">
      <c r="A26">
        <f t="shared" si="1"/>
        <v>25</v>
      </c>
      <c r="B26">
        <v>1</v>
      </c>
      <c r="C26">
        <f t="shared" si="2"/>
        <v>13</v>
      </c>
      <c r="D26">
        <f t="shared" si="0"/>
        <v>0.12315270935960576</v>
      </c>
      <c r="G26" s="4"/>
    </row>
    <row r="27" spans="1:9" x14ac:dyDescent="0.35">
      <c r="A27">
        <f t="shared" si="1"/>
        <v>26</v>
      </c>
      <c r="B27">
        <v>0</v>
      </c>
      <c r="C27">
        <f t="shared" si="2"/>
        <v>13</v>
      </c>
      <c r="D27">
        <f t="shared" si="0"/>
        <v>0.17077175697865338</v>
      </c>
    </row>
    <row r="28" spans="1:9" x14ac:dyDescent="0.35">
      <c r="A28">
        <f t="shared" si="1"/>
        <v>27</v>
      </c>
      <c r="B28">
        <v>1</v>
      </c>
      <c r="C28">
        <f t="shared" si="2"/>
        <v>14</v>
      </c>
      <c r="D28">
        <f t="shared" si="0"/>
        <v>0.13628899835796374</v>
      </c>
    </row>
    <row r="29" spans="1:9" x14ac:dyDescent="0.35">
      <c r="A29">
        <f t="shared" si="1"/>
        <v>28</v>
      </c>
      <c r="B29">
        <v>0</v>
      </c>
      <c r="C29">
        <f t="shared" si="2"/>
        <v>14</v>
      </c>
      <c r="D29">
        <f t="shared" si="0"/>
        <v>0.18390804597701135</v>
      </c>
    </row>
    <row r="30" spans="1:9" x14ac:dyDescent="0.35">
      <c r="A30">
        <f t="shared" si="1"/>
        <v>29</v>
      </c>
      <c r="B30">
        <v>1</v>
      </c>
      <c r="C30">
        <f t="shared" si="2"/>
        <v>15</v>
      </c>
      <c r="D30">
        <f t="shared" si="0"/>
        <v>0.14942528735632185</v>
      </c>
    </row>
    <row r="31" spans="1:9" x14ac:dyDescent="0.35">
      <c r="A31">
        <f t="shared" si="1"/>
        <v>30</v>
      </c>
      <c r="B31">
        <v>0</v>
      </c>
      <c r="C31">
        <f t="shared" si="2"/>
        <v>15</v>
      </c>
      <c r="D31">
        <f t="shared" si="0"/>
        <v>0.19704433497536933</v>
      </c>
    </row>
    <row r="32" spans="1:9" x14ac:dyDescent="0.35">
      <c r="A32">
        <f t="shared" si="1"/>
        <v>31</v>
      </c>
      <c r="B32">
        <v>0</v>
      </c>
      <c r="C32">
        <f t="shared" si="2"/>
        <v>15</v>
      </c>
      <c r="D32">
        <f t="shared" si="0"/>
        <v>0.24466338259441711</v>
      </c>
    </row>
    <row r="33" spans="1:4" x14ac:dyDescent="0.35">
      <c r="A33">
        <f t="shared" si="1"/>
        <v>32</v>
      </c>
      <c r="B33">
        <v>1</v>
      </c>
      <c r="C33">
        <f t="shared" si="2"/>
        <v>16</v>
      </c>
      <c r="D33">
        <f t="shared" si="0"/>
        <v>0.2101806239737273</v>
      </c>
    </row>
    <row r="34" spans="1:4" x14ac:dyDescent="0.35">
      <c r="A34">
        <f t="shared" si="1"/>
        <v>33</v>
      </c>
      <c r="B34">
        <v>1</v>
      </c>
      <c r="C34">
        <f t="shared" si="2"/>
        <v>17</v>
      </c>
      <c r="D34">
        <f t="shared" si="0"/>
        <v>0.17569786535303752</v>
      </c>
    </row>
    <row r="35" spans="1:4" x14ac:dyDescent="0.35">
      <c r="A35">
        <f t="shared" si="1"/>
        <v>34</v>
      </c>
      <c r="B35">
        <v>1</v>
      </c>
      <c r="C35">
        <f t="shared" si="2"/>
        <v>18</v>
      </c>
      <c r="D35">
        <f t="shared" si="0"/>
        <v>0.14121510673234802</v>
      </c>
    </row>
    <row r="36" spans="1:4" x14ac:dyDescent="0.35">
      <c r="A36">
        <f t="shared" si="1"/>
        <v>35</v>
      </c>
      <c r="B36">
        <v>1</v>
      </c>
      <c r="C36">
        <f t="shared" si="2"/>
        <v>19</v>
      </c>
      <c r="D36">
        <f t="shared" si="0"/>
        <v>0.10673234811165822</v>
      </c>
    </row>
    <row r="37" spans="1:4" x14ac:dyDescent="0.35">
      <c r="A37">
        <f t="shared" si="1"/>
        <v>36</v>
      </c>
      <c r="B37">
        <v>1</v>
      </c>
      <c r="C37">
        <f t="shared" si="2"/>
        <v>20</v>
      </c>
      <c r="D37">
        <f t="shared" si="0"/>
        <v>7.2249589490968713E-2</v>
      </c>
    </row>
    <row r="38" spans="1:4" x14ac:dyDescent="0.35">
      <c r="A38">
        <f t="shared" si="1"/>
        <v>37</v>
      </c>
      <c r="B38">
        <v>0</v>
      </c>
      <c r="C38">
        <f t="shared" si="2"/>
        <v>20</v>
      </c>
      <c r="D38">
        <f t="shared" si="0"/>
        <v>0.11986863711001619</v>
      </c>
    </row>
    <row r="39" spans="1:4" x14ac:dyDescent="0.35">
      <c r="A39">
        <f t="shared" si="1"/>
        <v>38</v>
      </c>
      <c r="B39">
        <v>1</v>
      </c>
      <c r="C39">
        <f t="shared" si="2"/>
        <v>21</v>
      </c>
      <c r="D39">
        <f t="shared" si="0"/>
        <v>8.5385878489326689E-2</v>
      </c>
    </row>
    <row r="40" spans="1:4" x14ac:dyDescent="0.35">
      <c r="A40">
        <f t="shared" si="1"/>
        <v>39</v>
      </c>
      <c r="B40">
        <v>1</v>
      </c>
      <c r="C40">
        <f t="shared" si="2"/>
        <v>22</v>
      </c>
      <c r="D40">
        <f t="shared" si="0"/>
        <v>5.0903119868636895E-2</v>
      </c>
    </row>
    <row r="41" spans="1:4" x14ac:dyDescent="0.35">
      <c r="A41">
        <f t="shared" si="1"/>
        <v>40</v>
      </c>
      <c r="B41">
        <v>1</v>
      </c>
      <c r="C41">
        <f t="shared" si="2"/>
        <v>23</v>
      </c>
      <c r="D41">
        <f t="shared" si="0"/>
        <v>1.6420361247947397E-2</v>
      </c>
    </row>
    <row r="42" spans="1:4" x14ac:dyDescent="0.35">
      <c r="A42">
        <f t="shared" si="1"/>
        <v>41</v>
      </c>
      <c r="B42">
        <v>0</v>
      </c>
      <c r="C42">
        <f t="shared" si="2"/>
        <v>23</v>
      </c>
      <c r="D42">
        <f t="shared" si="0"/>
        <v>6.4039408866994871E-2</v>
      </c>
    </row>
    <row r="43" spans="1:4" x14ac:dyDescent="0.35">
      <c r="A43">
        <f t="shared" si="1"/>
        <v>42</v>
      </c>
      <c r="B43">
        <v>0</v>
      </c>
      <c r="C43">
        <f t="shared" si="2"/>
        <v>23</v>
      </c>
      <c r="D43">
        <f t="shared" si="0"/>
        <v>0.11165845648604264</v>
      </c>
    </row>
    <row r="44" spans="1:4" x14ac:dyDescent="0.35">
      <c r="A44">
        <f t="shared" si="1"/>
        <v>43</v>
      </c>
      <c r="B44">
        <v>1</v>
      </c>
      <c r="C44">
        <f t="shared" si="2"/>
        <v>24</v>
      </c>
      <c r="D44">
        <f t="shared" si="0"/>
        <v>7.7175697865352846E-2</v>
      </c>
    </row>
    <row r="45" spans="1:4" x14ac:dyDescent="0.35">
      <c r="A45">
        <f t="shared" si="1"/>
        <v>44</v>
      </c>
      <c r="B45">
        <v>1</v>
      </c>
      <c r="C45">
        <f t="shared" si="2"/>
        <v>25</v>
      </c>
      <c r="D45">
        <f t="shared" si="0"/>
        <v>4.2692939244663344E-2</v>
      </c>
    </row>
    <row r="46" spans="1:4" x14ac:dyDescent="0.35">
      <c r="A46">
        <f t="shared" si="1"/>
        <v>45</v>
      </c>
      <c r="B46">
        <v>0</v>
      </c>
      <c r="C46">
        <f t="shared" si="2"/>
        <v>25</v>
      </c>
      <c r="D46">
        <f t="shared" si="0"/>
        <v>9.0311986863710822E-2</v>
      </c>
    </row>
    <row r="47" spans="1:4" x14ac:dyDescent="0.35">
      <c r="A47">
        <f t="shared" si="1"/>
        <v>46</v>
      </c>
      <c r="B47">
        <v>1</v>
      </c>
      <c r="C47">
        <f t="shared" si="2"/>
        <v>26</v>
      </c>
      <c r="D47">
        <f t="shared" si="0"/>
        <v>5.582922824302132E-2</v>
      </c>
    </row>
    <row r="48" spans="1:4" x14ac:dyDescent="0.35">
      <c r="A48">
        <f t="shared" si="1"/>
        <v>47</v>
      </c>
      <c r="B48">
        <v>1</v>
      </c>
      <c r="C48">
        <f t="shared" si="2"/>
        <v>27</v>
      </c>
      <c r="D48">
        <f t="shared" si="0"/>
        <v>2.1346469622331526E-2</v>
      </c>
    </row>
    <row r="49" spans="1:4" x14ac:dyDescent="0.35">
      <c r="A49">
        <f t="shared" si="1"/>
        <v>48</v>
      </c>
      <c r="B49">
        <v>0</v>
      </c>
      <c r="C49">
        <f t="shared" si="2"/>
        <v>27</v>
      </c>
      <c r="D49">
        <f t="shared" si="0"/>
        <v>6.8965517241379004E-2</v>
      </c>
    </row>
    <row r="50" spans="1:4" x14ac:dyDescent="0.35">
      <c r="A50">
        <f t="shared" si="1"/>
        <v>49</v>
      </c>
      <c r="B50">
        <v>1</v>
      </c>
      <c r="C50">
        <f t="shared" si="2"/>
        <v>28</v>
      </c>
      <c r="D50">
        <f t="shared" si="0"/>
        <v>3.4482758620689502E-2</v>
      </c>
    </row>
    <row r="51" spans="1:4" x14ac:dyDescent="0.35">
      <c r="A51" s="6">
        <f t="shared" si="1"/>
        <v>50</v>
      </c>
      <c r="B51" s="6">
        <v>1</v>
      </c>
      <c r="C51" s="6">
        <f t="shared" si="2"/>
        <v>29</v>
      </c>
      <c r="D51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565C0-4CA4-4CD1-99CD-0C6282C793B1}">
  <sheetPr codeName="Sheet1"/>
  <dimension ref="A1:H26"/>
  <sheetViews>
    <sheetView workbookViewId="0"/>
  </sheetViews>
  <sheetFormatPr defaultRowHeight="14.5" x14ac:dyDescent="0.35"/>
  <cols>
    <col min="9" max="9" width="3" customWidth="1"/>
  </cols>
  <sheetData>
    <row r="1" spans="1:8" x14ac:dyDescent="0.35">
      <c r="A1" s="5" t="s">
        <v>3</v>
      </c>
      <c r="B1" s="5" t="s">
        <v>0</v>
      </c>
      <c r="C1" s="5" t="s">
        <v>1</v>
      </c>
      <c r="D1" s="5" t="s">
        <v>2</v>
      </c>
      <c r="E1" s="5" t="s">
        <v>5</v>
      </c>
    </row>
    <row r="2" spans="1:8" x14ac:dyDescent="0.35">
      <c r="A2">
        <v>1</v>
      </c>
      <c r="B2">
        <v>112</v>
      </c>
      <c r="C2">
        <f t="shared" ref="C2:C25" si="0">_xlfn.RANK.AVG(B2,B$2:B$26,1)</f>
        <v>23.5</v>
      </c>
      <c r="D2">
        <f>C2</f>
        <v>23.5</v>
      </c>
      <c r="E2">
        <f t="shared" ref="E2:E25" si="1">ABS(2*D2-A2*(A$26+1))</f>
        <v>21</v>
      </c>
      <c r="G2" s="1" t="s">
        <v>8</v>
      </c>
      <c r="H2" s="2">
        <f>A26</f>
        <v>25</v>
      </c>
    </row>
    <row r="3" spans="1:8" x14ac:dyDescent="0.35">
      <c r="A3">
        <f>A2+1</f>
        <v>2</v>
      </c>
      <c r="B3">
        <v>102</v>
      </c>
      <c r="C3">
        <f t="shared" si="0"/>
        <v>14.5</v>
      </c>
      <c r="D3">
        <f>D2+C3</f>
        <v>38</v>
      </c>
      <c r="E3">
        <f t="shared" si="1"/>
        <v>24</v>
      </c>
      <c r="G3" t="s">
        <v>4</v>
      </c>
      <c r="H3" s="3">
        <f>MAX(E2:E26)</f>
        <v>101</v>
      </c>
    </row>
    <row r="4" spans="1:8" x14ac:dyDescent="0.35">
      <c r="A4">
        <f t="shared" ref="A4:A26" si="2">A3+1</f>
        <v>3</v>
      </c>
      <c r="B4">
        <v>112</v>
      </c>
      <c r="C4">
        <f t="shared" si="0"/>
        <v>23.5</v>
      </c>
      <c r="D4">
        <f t="shared" ref="D4:D26" si="3">D3+C4</f>
        <v>61.5</v>
      </c>
      <c r="E4">
        <f t="shared" si="1"/>
        <v>45</v>
      </c>
      <c r="G4" t="s">
        <v>7</v>
      </c>
      <c r="H4" s="3" t="e" cm="1">
        <f t="array" aca="1" ref="H4" ca="1">INDEX_MAX(E2:E26)</f>
        <v>#NAME?</v>
      </c>
    </row>
    <row r="5" spans="1:8" x14ac:dyDescent="0.35">
      <c r="A5">
        <f t="shared" si="2"/>
        <v>4</v>
      </c>
      <c r="B5">
        <v>120</v>
      </c>
      <c r="C5">
        <f t="shared" si="0"/>
        <v>25</v>
      </c>
      <c r="D5">
        <f t="shared" si="3"/>
        <v>86.5</v>
      </c>
      <c r="E5">
        <f t="shared" si="1"/>
        <v>69</v>
      </c>
      <c r="G5" t="s">
        <v>2</v>
      </c>
      <c r="H5" s="3" t="e" cm="1">
        <f t="array" aca="1" ref="H5" ca="1">INDEX(D2:D26,H4)</f>
        <v>#NAME?</v>
      </c>
    </row>
    <row r="6" spans="1:8" x14ac:dyDescent="0.35">
      <c r="A6">
        <f t="shared" si="2"/>
        <v>5</v>
      </c>
      <c r="B6">
        <v>105</v>
      </c>
      <c r="C6">
        <f t="shared" si="0"/>
        <v>19</v>
      </c>
      <c r="D6">
        <f t="shared" si="3"/>
        <v>105.5</v>
      </c>
      <c r="E6">
        <f t="shared" si="1"/>
        <v>81</v>
      </c>
      <c r="G6" t="s">
        <v>6</v>
      </c>
      <c r="H6" s="3" t="e">
        <f ca="1">H4*(H2+1)/2</f>
        <v>#NAME?</v>
      </c>
    </row>
    <row r="7" spans="1:8" x14ac:dyDescent="0.35">
      <c r="A7">
        <f t="shared" si="2"/>
        <v>6</v>
      </c>
      <c r="B7">
        <v>105</v>
      </c>
      <c r="C7">
        <f t="shared" si="0"/>
        <v>19</v>
      </c>
      <c r="D7">
        <f t="shared" si="3"/>
        <v>124.5</v>
      </c>
      <c r="E7">
        <f t="shared" si="1"/>
        <v>93</v>
      </c>
      <c r="G7" t="s">
        <v>9</v>
      </c>
      <c r="H7" s="3" t="e">
        <f ca="1">H6*(H2-H4)/6</f>
        <v>#NAME?</v>
      </c>
    </row>
    <row r="8" spans="1:8" x14ac:dyDescent="0.35">
      <c r="A8">
        <f t="shared" si="2"/>
        <v>7</v>
      </c>
      <c r="B8">
        <v>100</v>
      </c>
      <c r="C8">
        <f t="shared" si="0"/>
        <v>11</v>
      </c>
      <c r="D8">
        <f t="shared" si="3"/>
        <v>135.5</v>
      </c>
      <c r="E8">
        <f t="shared" si="1"/>
        <v>89</v>
      </c>
      <c r="G8" t="s">
        <v>10</v>
      </c>
      <c r="H8" s="3" t="e">
        <f ca="1">IF(H5&gt;H6,-0.5,-5)</f>
        <v>#NAME?</v>
      </c>
    </row>
    <row r="9" spans="1:8" x14ac:dyDescent="0.35">
      <c r="A9">
        <f t="shared" si="2"/>
        <v>8</v>
      </c>
      <c r="B9">
        <v>105</v>
      </c>
      <c r="C9">
        <f t="shared" si="0"/>
        <v>19</v>
      </c>
      <c r="D9">
        <f t="shared" si="3"/>
        <v>154.5</v>
      </c>
      <c r="E9">
        <f t="shared" si="1"/>
        <v>101</v>
      </c>
      <c r="G9" t="s">
        <v>11</v>
      </c>
      <c r="H9" s="3" t="e">
        <f ca="1">(H5+H8-H6)/SQRT(H7)</f>
        <v>#NAME?</v>
      </c>
    </row>
    <row r="10" spans="1:8" x14ac:dyDescent="0.35">
      <c r="A10">
        <f t="shared" si="2"/>
        <v>9</v>
      </c>
      <c r="B10">
        <v>97</v>
      </c>
      <c r="C10">
        <f t="shared" si="0"/>
        <v>6</v>
      </c>
      <c r="D10">
        <f t="shared" si="3"/>
        <v>160.5</v>
      </c>
      <c r="E10">
        <f t="shared" si="1"/>
        <v>87</v>
      </c>
      <c r="G10" t="s">
        <v>12</v>
      </c>
      <c r="H10" s="4" t="e">
        <f ca="1">2*_xlfn.NORM.S.DIST(-ABS(H9),TRUE)</f>
        <v>#NAME?</v>
      </c>
    </row>
    <row r="11" spans="1:8" x14ac:dyDescent="0.35">
      <c r="A11">
        <f t="shared" si="2"/>
        <v>10</v>
      </c>
      <c r="B11">
        <v>102</v>
      </c>
      <c r="C11">
        <f t="shared" si="0"/>
        <v>14.5</v>
      </c>
      <c r="D11">
        <f t="shared" si="3"/>
        <v>175</v>
      </c>
      <c r="E11">
        <f t="shared" si="1"/>
        <v>90</v>
      </c>
    </row>
    <row r="12" spans="1:8" x14ac:dyDescent="0.35">
      <c r="A12">
        <f t="shared" si="2"/>
        <v>11</v>
      </c>
      <c r="B12">
        <v>91</v>
      </c>
      <c r="C12">
        <f t="shared" si="0"/>
        <v>4</v>
      </c>
      <c r="D12">
        <f t="shared" si="3"/>
        <v>179</v>
      </c>
      <c r="E12">
        <f t="shared" si="1"/>
        <v>72</v>
      </c>
    </row>
    <row r="13" spans="1:8" x14ac:dyDescent="0.35">
      <c r="A13">
        <f t="shared" si="2"/>
        <v>12</v>
      </c>
      <c r="B13">
        <v>97</v>
      </c>
      <c r="C13">
        <f t="shared" si="0"/>
        <v>6</v>
      </c>
      <c r="D13">
        <f t="shared" si="3"/>
        <v>185</v>
      </c>
      <c r="E13">
        <f t="shared" si="1"/>
        <v>58</v>
      </c>
    </row>
    <row r="14" spans="1:8" x14ac:dyDescent="0.35">
      <c r="A14">
        <f t="shared" si="2"/>
        <v>13</v>
      </c>
      <c r="B14">
        <v>89</v>
      </c>
      <c r="C14">
        <f t="shared" si="0"/>
        <v>3</v>
      </c>
      <c r="D14">
        <f t="shared" si="3"/>
        <v>188</v>
      </c>
      <c r="E14">
        <f t="shared" si="1"/>
        <v>38</v>
      </c>
    </row>
    <row r="15" spans="1:8" x14ac:dyDescent="0.35">
      <c r="A15">
        <f t="shared" si="2"/>
        <v>14</v>
      </c>
      <c r="B15">
        <v>85</v>
      </c>
      <c r="C15">
        <f t="shared" si="0"/>
        <v>1</v>
      </c>
      <c r="D15">
        <f t="shared" si="3"/>
        <v>189</v>
      </c>
      <c r="E15">
        <f t="shared" si="1"/>
        <v>14</v>
      </c>
    </row>
    <row r="16" spans="1:8" x14ac:dyDescent="0.35">
      <c r="A16">
        <f t="shared" si="2"/>
        <v>15</v>
      </c>
      <c r="B16">
        <v>101</v>
      </c>
      <c r="C16">
        <f t="shared" si="0"/>
        <v>12</v>
      </c>
      <c r="D16">
        <f t="shared" si="3"/>
        <v>201</v>
      </c>
      <c r="E16">
        <f t="shared" si="1"/>
        <v>12</v>
      </c>
    </row>
    <row r="17" spans="1:5" x14ac:dyDescent="0.35">
      <c r="A17">
        <f t="shared" si="2"/>
        <v>16</v>
      </c>
      <c r="B17">
        <v>98</v>
      </c>
      <c r="C17">
        <f t="shared" si="0"/>
        <v>8.5</v>
      </c>
      <c r="D17">
        <f t="shared" si="3"/>
        <v>209.5</v>
      </c>
      <c r="E17">
        <f t="shared" si="1"/>
        <v>3</v>
      </c>
    </row>
    <row r="18" spans="1:5" x14ac:dyDescent="0.35">
      <c r="A18">
        <f t="shared" si="2"/>
        <v>17</v>
      </c>
      <c r="B18">
        <v>102</v>
      </c>
      <c r="C18">
        <f t="shared" si="0"/>
        <v>14.5</v>
      </c>
      <c r="D18">
        <f t="shared" si="3"/>
        <v>224</v>
      </c>
      <c r="E18">
        <f t="shared" si="1"/>
        <v>6</v>
      </c>
    </row>
    <row r="19" spans="1:5" x14ac:dyDescent="0.35">
      <c r="A19">
        <f t="shared" si="2"/>
        <v>18</v>
      </c>
      <c r="B19">
        <v>99</v>
      </c>
      <c r="C19">
        <f t="shared" si="0"/>
        <v>10</v>
      </c>
      <c r="D19">
        <f t="shared" si="3"/>
        <v>234</v>
      </c>
      <c r="E19">
        <f t="shared" si="1"/>
        <v>0</v>
      </c>
    </row>
    <row r="20" spans="1:5" x14ac:dyDescent="0.35">
      <c r="A20">
        <f t="shared" si="2"/>
        <v>19</v>
      </c>
      <c r="B20">
        <v>102</v>
      </c>
      <c r="C20">
        <f t="shared" si="0"/>
        <v>14.5</v>
      </c>
      <c r="D20">
        <f t="shared" si="3"/>
        <v>248.5</v>
      </c>
      <c r="E20">
        <f t="shared" si="1"/>
        <v>3</v>
      </c>
    </row>
    <row r="21" spans="1:5" x14ac:dyDescent="0.35">
      <c r="A21">
        <f t="shared" si="2"/>
        <v>20</v>
      </c>
      <c r="B21">
        <v>110</v>
      </c>
      <c r="C21">
        <f t="shared" si="0"/>
        <v>22</v>
      </c>
      <c r="D21">
        <f t="shared" si="3"/>
        <v>270.5</v>
      </c>
      <c r="E21">
        <f t="shared" si="1"/>
        <v>21</v>
      </c>
    </row>
    <row r="22" spans="1:5" x14ac:dyDescent="0.35">
      <c r="A22">
        <f t="shared" si="2"/>
        <v>21</v>
      </c>
      <c r="B22">
        <v>97</v>
      </c>
      <c r="C22">
        <f t="shared" si="0"/>
        <v>6</v>
      </c>
      <c r="D22">
        <f t="shared" si="3"/>
        <v>276.5</v>
      </c>
      <c r="E22">
        <f t="shared" si="1"/>
        <v>7</v>
      </c>
    </row>
    <row r="23" spans="1:5" x14ac:dyDescent="0.35">
      <c r="A23">
        <f t="shared" si="2"/>
        <v>22</v>
      </c>
      <c r="B23">
        <v>88</v>
      </c>
      <c r="C23">
        <f t="shared" si="0"/>
        <v>2</v>
      </c>
      <c r="D23">
        <f t="shared" si="3"/>
        <v>278.5</v>
      </c>
      <c r="E23">
        <f t="shared" si="1"/>
        <v>15</v>
      </c>
    </row>
    <row r="24" spans="1:5" x14ac:dyDescent="0.35">
      <c r="A24">
        <f t="shared" si="2"/>
        <v>23</v>
      </c>
      <c r="B24">
        <v>107</v>
      </c>
      <c r="C24">
        <f t="shared" si="0"/>
        <v>21</v>
      </c>
      <c r="D24">
        <f t="shared" si="3"/>
        <v>299.5</v>
      </c>
      <c r="E24">
        <f t="shared" si="1"/>
        <v>1</v>
      </c>
    </row>
    <row r="25" spans="1:5" x14ac:dyDescent="0.35">
      <c r="A25">
        <f t="shared" si="2"/>
        <v>24</v>
      </c>
      <c r="B25">
        <v>98</v>
      </c>
      <c r="C25">
        <f t="shared" si="0"/>
        <v>8.5</v>
      </c>
      <c r="D25">
        <f t="shared" si="3"/>
        <v>308</v>
      </c>
      <c r="E25">
        <f t="shared" si="1"/>
        <v>8</v>
      </c>
    </row>
    <row r="26" spans="1:5" x14ac:dyDescent="0.35">
      <c r="A26" s="6">
        <f t="shared" si="2"/>
        <v>25</v>
      </c>
      <c r="B26" s="6">
        <v>104</v>
      </c>
      <c r="C26" s="6">
        <f t="shared" ref="C26" si="4">_xlfn.RANK.AVG(B26,B$2:B$26,1)</f>
        <v>17</v>
      </c>
      <c r="D26" s="6">
        <f t="shared" si="3"/>
        <v>325</v>
      </c>
      <c r="E26" s="6">
        <f t="shared" ref="E26" si="5">ABS(2*D26-A26*(A$26+1))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58113-F8AF-4803-BC2A-1F45C889994C}">
  <sheetPr codeName="Sheet5"/>
  <dimension ref="A1:U25"/>
  <sheetViews>
    <sheetView zoomScale="97" zoomScaleNormal="97" workbookViewId="0"/>
  </sheetViews>
  <sheetFormatPr defaultRowHeight="14.5" x14ac:dyDescent="0.35"/>
  <cols>
    <col min="1" max="5" width="6.6328125" customWidth="1"/>
    <col min="8" max="8" width="3.1796875" customWidth="1"/>
    <col min="9" max="9" width="28.08984375" customWidth="1"/>
  </cols>
  <sheetData>
    <row r="1" spans="1:21" x14ac:dyDescent="0.35">
      <c r="A1" s="5" t="s">
        <v>3</v>
      </c>
      <c r="B1" s="5" t="s">
        <v>0</v>
      </c>
      <c r="C1" s="5" t="s">
        <v>24</v>
      </c>
      <c r="D1" s="5" t="s">
        <v>5</v>
      </c>
      <c r="U1" s="6"/>
    </row>
    <row r="2" spans="1:21" x14ac:dyDescent="0.35">
      <c r="A2">
        <v>1</v>
      </c>
      <c r="B2">
        <v>58</v>
      </c>
      <c r="C2" cm="1">
        <f t="array" ref="C2">SUM(SIGN(B2-B$2:B$25))</f>
        <v>21</v>
      </c>
      <c r="D2">
        <f>C2</f>
        <v>21</v>
      </c>
      <c r="F2" s="1" t="s">
        <v>8</v>
      </c>
      <c r="G2" s="2">
        <f>A25</f>
        <v>24</v>
      </c>
      <c r="I2" t="e" cm="1">
        <f t="array" aca="1" ref="I2" ca="1">FTEXT(G2)</f>
        <v>#NAME?</v>
      </c>
    </row>
    <row r="3" spans="1:21" x14ac:dyDescent="0.35">
      <c r="A3">
        <f>A2+1</f>
        <v>2</v>
      </c>
      <c r="B3">
        <v>51</v>
      </c>
      <c r="C3" cm="1">
        <f t="array" ref="C3">SUM(SIGN(B3-B$2:B$25))</f>
        <v>-3</v>
      </c>
      <c r="D3">
        <f>C3+D2</f>
        <v>18</v>
      </c>
      <c r="F3" t="s">
        <v>4</v>
      </c>
      <c r="G3" s="3" cm="1">
        <f t="array" ref="G3">MAX(ABS(D2:D24))</f>
        <v>80</v>
      </c>
      <c r="I3" t="e" cm="1">
        <f t="array" aca="1" ref="I3" ca="1">FTEXT(G3)</f>
        <v>#NAME?</v>
      </c>
    </row>
    <row r="4" spans="1:21" x14ac:dyDescent="0.35">
      <c r="A4">
        <f t="shared" ref="A4:A25" si="0">A3+1</f>
        <v>3</v>
      </c>
      <c r="B4">
        <v>57</v>
      </c>
      <c r="C4" cm="1">
        <f t="array" ref="C4">SUM(SIGN(B4-B$2:B$25))</f>
        <v>19</v>
      </c>
      <c r="D4">
        <f t="shared" ref="D4:D25" si="1">C4+D3</f>
        <v>37</v>
      </c>
      <c r="F4" t="s">
        <v>7</v>
      </c>
      <c r="G4" s="3" t="e" cm="1">
        <f t="array" aca="1" ref="G4" ca="1">INDEX_MAX(D2:D25)</f>
        <v>#NAME?</v>
      </c>
      <c r="I4" t="e" cm="1">
        <f t="array" aca="1" ref="I4" ca="1">FTEXT(G4)</f>
        <v>#NAME?</v>
      </c>
    </row>
    <row r="5" spans="1:21" x14ac:dyDescent="0.35">
      <c r="A5">
        <f t="shared" si="0"/>
        <v>4</v>
      </c>
      <c r="B5">
        <v>62</v>
      </c>
      <c r="C5" cm="1">
        <f t="array" ref="C5">SUM(SIGN(B5-B$2:B$25))</f>
        <v>23</v>
      </c>
      <c r="D5">
        <f t="shared" si="1"/>
        <v>60</v>
      </c>
      <c r="F5" t="s">
        <v>12</v>
      </c>
      <c r="G5" s="4">
        <f>2*EXP(-(6*G3^2)/(G2^3+G2^2))</f>
        <v>0.13896690244560309</v>
      </c>
      <c r="I5" t="e" cm="1">
        <f t="array" aca="1" ref="I5" ca="1">FTEXT(G5)</f>
        <v>#NAME?</v>
      </c>
    </row>
    <row r="6" spans="1:21" x14ac:dyDescent="0.35">
      <c r="A6">
        <f t="shared" si="0"/>
        <v>5</v>
      </c>
      <c r="B6">
        <v>53</v>
      </c>
      <c r="C6" cm="1">
        <f t="array" ref="C6">SUM(SIGN(B6-B$2:B$25))</f>
        <v>10</v>
      </c>
      <c r="D6">
        <f t="shared" si="1"/>
        <v>70</v>
      </c>
      <c r="I6" t="e" cm="1">
        <f t="array" aca="1" ref="I6" ca="1">FTEXT(G6)</f>
        <v>#NAME?</v>
      </c>
    </row>
    <row r="7" spans="1:21" x14ac:dyDescent="0.35">
      <c r="A7">
        <f t="shared" si="0"/>
        <v>6</v>
      </c>
      <c r="B7">
        <v>53</v>
      </c>
      <c r="C7" cm="1">
        <f t="array" ref="C7">SUM(SIGN(B7-B$2:B$25))</f>
        <v>10</v>
      </c>
      <c r="D7">
        <f t="shared" si="1"/>
        <v>80</v>
      </c>
      <c r="F7" t="e" cm="1">
        <f t="array" aca="1" ref="F7" ca="1">PETTITT(B2:B25,TRUE)</f>
        <v>#NAME?</v>
      </c>
      <c r="G7" s="2"/>
      <c r="I7" t="e" cm="1">
        <f t="array" aca="1" ref="I7" ca="1">FTEXT(F7)</f>
        <v>#NAME?</v>
      </c>
    </row>
    <row r="8" spans="1:21" x14ac:dyDescent="0.35">
      <c r="A8">
        <f t="shared" si="0"/>
        <v>7</v>
      </c>
      <c r="B8">
        <v>50</v>
      </c>
      <c r="C8" cm="1">
        <f t="array" ref="C8">SUM(SIGN(B8-B$2:B$25))</f>
        <v>-11</v>
      </c>
      <c r="D8">
        <f t="shared" si="1"/>
        <v>69</v>
      </c>
      <c r="G8" s="3"/>
      <c r="I8" t="e" cm="1">
        <f t="array" aca="1" ref="I8" ca="1">FTEXT(G8)</f>
        <v>#NAME?</v>
      </c>
    </row>
    <row r="9" spans="1:21" x14ac:dyDescent="0.35">
      <c r="A9">
        <f t="shared" si="0"/>
        <v>8</v>
      </c>
      <c r="B9">
        <v>52</v>
      </c>
      <c r="C9" cm="1">
        <f t="array" ref="C9">SUM(SIGN(B9-B$2:B$25))</f>
        <v>5</v>
      </c>
      <c r="D9">
        <f t="shared" si="1"/>
        <v>74</v>
      </c>
      <c r="G9" s="4"/>
      <c r="I9" t="e" cm="1">
        <f t="array" aca="1" ref="I9" ca="1">FTEXT(G9)</f>
        <v>#NAME?</v>
      </c>
    </row>
    <row r="10" spans="1:21" x14ac:dyDescent="0.35">
      <c r="A10">
        <f t="shared" si="0"/>
        <v>9</v>
      </c>
      <c r="B10">
        <v>50</v>
      </c>
      <c r="C10" cm="1">
        <f t="array" ref="C10">SUM(SIGN(B10-B$2:B$25))</f>
        <v>-11</v>
      </c>
      <c r="D10">
        <f t="shared" si="1"/>
        <v>63</v>
      </c>
    </row>
    <row r="11" spans="1:21" x14ac:dyDescent="0.35">
      <c r="A11">
        <f t="shared" si="0"/>
        <v>10</v>
      </c>
      <c r="B11">
        <v>52</v>
      </c>
      <c r="C11" cm="1">
        <f t="array" ref="C11">SUM(SIGN(B11-B$2:B$25))</f>
        <v>5</v>
      </c>
      <c r="D11">
        <f t="shared" si="1"/>
        <v>68</v>
      </c>
    </row>
    <row r="12" spans="1:21" x14ac:dyDescent="0.35">
      <c r="A12">
        <f t="shared" si="0"/>
        <v>11</v>
      </c>
      <c r="B12">
        <v>45</v>
      </c>
      <c r="C12" cm="1">
        <f t="array" ref="C12">SUM(SIGN(B12-B$2:B$25))</f>
        <v>-17</v>
      </c>
      <c r="D12">
        <f t="shared" si="1"/>
        <v>51</v>
      </c>
    </row>
    <row r="13" spans="1:21" x14ac:dyDescent="0.35">
      <c r="A13">
        <f t="shared" si="0"/>
        <v>12</v>
      </c>
      <c r="B13">
        <v>51</v>
      </c>
      <c r="C13" cm="1">
        <f t="array" ref="C13">SUM(SIGN(B13-B$2:B$25))</f>
        <v>-3</v>
      </c>
      <c r="D13">
        <f t="shared" si="1"/>
        <v>48</v>
      </c>
    </row>
    <row r="14" spans="1:21" x14ac:dyDescent="0.35">
      <c r="A14">
        <f t="shared" si="0"/>
        <v>13</v>
      </c>
      <c r="B14">
        <v>44</v>
      </c>
      <c r="C14" cm="1">
        <f t="array" ref="C14">SUM(SIGN(B14-B$2:B$25))</f>
        <v>-21</v>
      </c>
      <c r="D14">
        <f t="shared" si="1"/>
        <v>27</v>
      </c>
    </row>
    <row r="15" spans="1:21" x14ac:dyDescent="0.35">
      <c r="A15">
        <f t="shared" si="0"/>
        <v>14</v>
      </c>
      <c r="B15">
        <v>44</v>
      </c>
      <c r="C15" cm="1">
        <f t="array" ref="C15">SUM(SIGN(B15-B$2:B$25))</f>
        <v>-21</v>
      </c>
      <c r="D15">
        <f t="shared" si="1"/>
        <v>6</v>
      </c>
    </row>
    <row r="16" spans="1:21" x14ac:dyDescent="0.35">
      <c r="A16">
        <f t="shared" si="0"/>
        <v>15</v>
      </c>
      <c r="B16">
        <v>51</v>
      </c>
      <c r="C16" cm="1">
        <f t="array" ref="C16">SUM(SIGN(B16-B$2:B$25))</f>
        <v>-3</v>
      </c>
      <c r="D16">
        <f t="shared" si="1"/>
        <v>3</v>
      </c>
    </row>
    <row r="17" spans="1:4" x14ac:dyDescent="0.35">
      <c r="A17">
        <f t="shared" si="0"/>
        <v>16</v>
      </c>
      <c r="B17">
        <v>50</v>
      </c>
      <c r="C17" cm="1">
        <f t="array" ref="C17">SUM(SIGN(B17-B$2:B$25))</f>
        <v>-11</v>
      </c>
      <c r="D17">
        <f t="shared" si="1"/>
        <v>-8</v>
      </c>
    </row>
    <row r="18" spans="1:4" x14ac:dyDescent="0.35">
      <c r="A18">
        <f t="shared" si="0"/>
        <v>17</v>
      </c>
      <c r="B18">
        <v>52</v>
      </c>
      <c r="C18" cm="1">
        <f t="array" ref="C18">SUM(SIGN(B18-B$2:B$25))</f>
        <v>5</v>
      </c>
      <c r="D18">
        <f t="shared" si="1"/>
        <v>-3</v>
      </c>
    </row>
    <row r="19" spans="1:4" x14ac:dyDescent="0.35">
      <c r="A19">
        <f t="shared" si="0"/>
        <v>18</v>
      </c>
      <c r="B19">
        <v>51</v>
      </c>
      <c r="C19" cm="1">
        <f t="array" ref="C19">SUM(SIGN(B19-B$2:B$25))</f>
        <v>-3</v>
      </c>
      <c r="D19">
        <f t="shared" si="1"/>
        <v>-6</v>
      </c>
    </row>
    <row r="20" spans="1:4" x14ac:dyDescent="0.35">
      <c r="A20">
        <f t="shared" si="0"/>
        <v>19</v>
      </c>
      <c r="B20">
        <v>51</v>
      </c>
      <c r="C20" cm="1">
        <f t="array" ref="C20">SUM(SIGN(B20-B$2:B$25))</f>
        <v>-3</v>
      </c>
      <c r="D20">
        <f t="shared" si="1"/>
        <v>-9</v>
      </c>
    </row>
    <row r="21" spans="1:4" x14ac:dyDescent="0.35">
      <c r="A21">
        <f t="shared" si="0"/>
        <v>20</v>
      </c>
      <c r="B21">
        <v>55</v>
      </c>
      <c r="C21" cm="1">
        <f t="array" ref="C21">SUM(SIGN(B21-B$2:B$25))</f>
        <v>16</v>
      </c>
      <c r="D21">
        <f t="shared" si="1"/>
        <v>7</v>
      </c>
    </row>
    <row r="22" spans="1:4" x14ac:dyDescent="0.35">
      <c r="A22">
        <f t="shared" si="0"/>
        <v>21</v>
      </c>
      <c r="B22">
        <v>49</v>
      </c>
      <c r="C22" cm="1">
        <f t="array" ref="C22">SUM(SIGN(B22-B$2:B$25))</f>
        <v>-15</v>
      </c>
      <c r="D22">
        <f t="shared" si="1"/>
        <v>-8</v>
      </c>
    </row>
    <row r="23" spans="1:4" x14ac:dyDescent="0.35">
      <c r="A23">
        <f t="shared" si="0"/>
        <v>22</v>
      </c>
      <c r="B23">
        <v>44</v>
      </c>
      <c r="C23" cm="1">
        <f t="array" ref="C23">SUM(SIGN(B23-B$2:B$25))</f>
        <v>-21</v>
      </c>
      <c r="D23">
        <f t="shared" si="1"/>
        <v>-29</v>
      </c>
    </row>
    <row r="24" spans="1:4" x14ac:dyDescent="0.35">
      <c r="A24">
        <f t="shared" si="0"/>
        <v>23</v>
      </c>
      <c r="B24">
        <v>55</v>
      </c>
      <c r="C24" cm="1">
        <f t="array" ref="C24">SUM(SIGN(B24-B$2:B$25))</f>
        <v>16</v>
      </c>
      <c r="D24">
        <f t="shared" si="1"/>
        <v>-13</v>
      </c>
    </row>
    <row r="25" spans="1:4" x14ac:dyDescent="0.35">
      <c r="A25" s="6">
        <f t="shared" si="0"/>
        <v>24</v>
      </c>
      <c r="B25" s="6">
        <v>54</v>
      </c>
      <c r="C25" s="6" cm="1">
        <f t="array" ref="C25">SUM(SIGN(B25-B$2:B$25))</f>
        <v>13</v>
      </c>
      <c r="D25" s="6">
        <f t="shared" si="1"/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C40ED-49AA-4075-9B74-6B944BA217D6}">
  <sheetPr codeName="Sheet6"/>
  <dimension ref="A1:I41"/>
  <sheetViews>
    <sheetView workbookViewId="0"/>
  </sheetViews>
  <sheetFormatPr defaultRowHeight="15.5" x14ac:dyDescent="0.35"/>
  <cols>
    <col min="1" max="1" width="8.7265625" style="11"/>
  </cols>
  <sheetData>
    <row r="1" spans="1:9" x14ac:dyDescent="0.35">
      <c r="A1" s="15" t="s">
        <v>0</v>
      </c>
      <c r="B1" s="5" t="s">
        <v>24</v>
      </c>
      <c r="C1" s="5" t="s">
        <v>5</v>
      </c>
    </row>
    <row r="2" spans="1:9" ht="16" thickBot="1" x14ac:dyDescent="0.4">
      <c r="A2" s="14">
        <v>-1.05</v>
      </c>
      <c r="B2" cm="1">
        <f t="array" ref="B2">SUM(SIGN(A2-A$2:A$41))</f>
        <v>-35</v>
      </c>
      <c r="C2">
        <f>B2</f>
        <v>-35</v>
      </c>
      <c r="E2" s="1" t="s">
        <v>8</v>
      </c>
      <c r="F2" s="2">
        <f>COUNT(A2:A41)</f>
        <v>40</v>
      </c>
      <c r="H2" t="e" cm="1">
        <f t="array" aca="1" ref="H2" ca="1">CHANGEPT_TEST(A2:A41,TRUE)</f>
        <v>#NAME?</v>
      </c>
      <c r="I2" s="2"/>
    </row>
    <row r="3" spans="1:9" x14ac:dyDescent="0.35">
      <c r="A3" s="11">
        <v>0.96</v>
      </c>
      <c r="B3" cm="1">
        <f t="array" ref="B3">SUM(SIGN(A3-A$2:A$41))</f>
        <v>11</v>
      </c>
      <c r="C3">
        <f>B3+C2</f>
        <v>-24</v>
      </c>
      <c r="E3" t="s">
        <v>4</v>
      </c>
      <c r="F3" s="3" cm="1">
        <f t="array" ref="F3">MAX(ABS(C2:C40))</f>
        <v>232</v>
      </c>
      <c r="I3" s="3"/>
    </row>
    <row r="4" spans="1:9" x14ac:dyDescent="0.35">
      <c r="A4" s="11">
        <v>1.22</v>
      </c>
      <c r="B4" cm="1">
        <f t="array" ref="B4">SUM(SIGN(A4-A$2:A$41))</f>
        <v>20</v>
      </c>
      <c r="C4">
        <f t="shared" ref="C4:C41" si="0">B4+C3</f>
        <v>-4</v>
      </c>
      <c r="E4" t="s">
        <v>7</v>
      </c>
      <c r="F4" s="3" t="e" cm="1">
        <f t="array" aca="1" ref="F4" ca="1">INDEX_MAX(ABS(C2:C40))</f>
        <v>#NAME?</v>
      </c>
      <c r="I4" s="3"/>
    </row>
    <row r="5" spans="1:9" x14ac:dyDescent="0.35">
      <c r="A5" s="11">
        <v>0.57999999999999996</v>
      </c>
      <c r="B5" cm="1">
        <f t="array" ref="B5">SUM(SIGN(A5-A$2:A$41))</f>
        <v>-1</v>
      </c>
      <c r="C5">
        <f t="shared" si="0"/>
        <v>-5</v>
      </c>
      <c r="E5" t="s">
        <v>19</v>
      </c>
      <c r="F5" s="4">
        <f>2*EXP(-6*F3^2/(F2^3+F2^2))</f>
        <v>1.4555597539789477E-2</v>
      </c>
      <c r="I5" s="4"/>
    </row>
    <row r="6" spans="1:9" x14ac:dyDescent="0.35">
      <c r="A6" s="11">
        <v>-0.98</v>
      </c>
      <c r="B6" cm="1">
        <f t="array" ref="B6">SUM(SIGN(A6-A$2:A$41))</f>
        <v>-31</v>
      </c>
      <c r="C6">
        <f t="shared" si="0"/>
        <v>-36</v>
      </c>
    </row>
    <row r="7" spans="1:9" x14ac:dyDescent="0.35">
      <c r="A7" s="11">
        <v>-0.03</v>
      </c>
      <c r="B7" cm="1">
        <f t="array" ref="B7">SUM(SIGN(A7-A$2:A$41))</f>
        <v>-17</v>
      </c>
      <c r="C7">
        <f t="shared" si="0"/>
        <v>-53</v>
      </c>
      <c r="E7" t="e" cm="1">
        <f t="array" aca="1" ref="E7" ca="1">PETTITT(A2:A41,TRUE)</f>
        <v>#NAME?</v>
      </c>
      <c r="F7" s="2"/>
    </row>
    <row r="8" spans="1:9" x14ac:dyDescent="0.35">
      <c r="A8" s="11">
        <v>-1.54</v>
      </c>
      <c r="B8" cm="1">
        <f t="array" ref="B8">SUM(SIGN(A8-A$2:A$41))</f>
        <v>-39</v>
      </c>
      <c r="C8">
        <f t="shared" si="0"/>
        <v>-92</v>
      </c>
      <c r="F8" s="3"/>
    </row>
    <row r="9" spans="1:9" x14ac:dyDescent="0.35">
      <c r="A9" s="11">
        <v>-0.71</v>
      </c>
      <c r="B9" cm="1">
        <f t="array" ref="B9">SUM(SIGN(A9-A$2:A$41))</f>
        <v>-27</v>
      </c>
      <c r="C9">
        <f t="shared" si="0"/>
        <v>-119</v>
      </c>
      <c r="F9" s="4"/>
    </row>
    <row r="10" spans="1:9" x14ac:dyDescent="0.35">
      <c r="A10" s="11">
        <v>-0.35</v>
      </c>
      <c r="B10" cm="1">
        <f t="array" ref="B10">SUM(SIGN(A10-A$2:A$41))</f>
        <v>-25</v>
      </c>
      <c r="C10">
        <f t="shared" si="0"/>
        <v>-144</v>
      </c>
    </row>
    <row r="11" spans="1:9" ht="16" thickBot="1" x14ac:dyDescent="0.4">
      <c r="A11" s="11">
        <v>0.66</v>
      </c>
      <c r="B11" cm="1">
        <f t="array" ref="B11">SUM(SIGN(A11-A$2:A$41))</f>
        <v>2</v>
      </c>
      <c r="C11">
        <f t="shared" si="0"/>
        <v>-142</v>
      </c>
    </row>
    <row r="12" spans="1:9" ht="16" thickBot="1" x14ac:dyDescent="0.4">
      <c r="A12" s="12">
        <v>0.44</v>
      </c>
      <c r="B12" cm="1">
        <f t="array" ref="B12">SUM(SIGN(A12-A$2:A$41))</f>
        <v>-8</v>
      </c>
      <c r="C12">
        <f t="shared" si="0"/>
        <v>-150</v>
      </c>
    </row>
    <row r="13" spans="1:9" x14ac:dyDescent="0.35">
      <c r="A13" s="11">
        <v>0.91</v>
      </c>
      <c r="B13" cm="1">
        <f t="array" ref="B13">SUM(SIGN(A13-A$2:A$41))</f>
        <v>9</v>
      </c>
      <c r="C13">
        <f t="shared" si="0"/>
        <v>-141</v>
      </c>
    </row>
    <row r="14" spans="1:9" x14ac:dyDescent="0.35">
      <c r="A14" s="11">
        <v>-0.02</v>
      </c>
      <c r="B14" cm="1">
        <f t="array" ref="B14">SUM(SIGN(A14-A$2:A$41))</f>
        <v>-15</v>
      </c>
      <c r="C14">
        <f t="shared" si="0"/>
        <v>-156</v>
      </c>
    </row>
    <row r="15" spans="1:9" x14ac:dyDescent="0.35">
      <c r="A15" s="11">
        <v>-1.42</v>
      </c>
      <c r="B15" cm="1">
        <f t="array" ref="B15">SUM(SIGN(A15-A$2:A$41))</f>
        <v>-37</v>
      </c>
      <c r="C15">
        <f t="shared" si="0"/>
        <v>-193</v>
      </c>
    </row>
    <row r="16" spans="1:9" x14ac:dyDescent="0.35">
      <c r="A16" s="11">
        <v>1.26</v>
      </c>
      <c r="B16" cm="1">
        <f t="array" ref="B16">SUM(SIGN(A16-A$2:A$41))</f>
        <v>23</v>
      </c>
      <c r="C16">
        <f t="shared" si="0"/>
        <v>-170</v>
      </c>
    </row>
    <row r="17" spans="1:3" x14ac:dyDescent="0.35">
      <c r="A17" s="11">
        <v>-1.02</v>
      </c>
      <c r="B17" cm="1">
        <f t="array" ref="B17">SUM(SIGN(A17-A$2:A$41))</f>
        <v>-33</v>
      </c>
      <c r="C17">
        <f t="shared" si="0"/>
        <v>-203</v>
      </c>
    </row>
    <row r="18" spans="1:3" x14ac:dyDescent="0.35">
      <c r="A18" s="11">
        <v>-0.81</v>
      </c>
      <c r="B18" cm="1">
        <f t="array" ref="B18">SUM(SIGN(A18-A$2:A$41))</f>
        <v>-29</v>
      </c>
      <c r="C18">
        <f t="shared" si="0"/>
        <v>-232</v>
      </c>
    </row>
    <row r="19" spans="1:3" x14ac:dyDescent="0.35">
      <c r="A19" s="11">
        <v>1.66</v>
      </c>
      <c r="B19" cm="1">
        <f t="array" ref="B19">SUM(SIGN(A19-A$2:A$41))</f>
        <v>32</v>
      </c>
      <c r="C19">
        <f t="shared" si="0"/>
        <v>-200</v>
      </c>
    </row>
    <row r="20" spans="1:3" x14ac:dyDescent="0.35">
      <c r="A20" s="11">
        <v>1.05</v>
      </c>
      <c r="B20" cm="1">
        <f t="array" ref="B20">SUM(SIGN(A20-A$2:A$41))</f>
        <v>15</v>
      </c>
      <c r="C20">
        <f t="shared" si="0"/>
        <v>-185</v>
      </c>
    </row>
    <row r="21" spans="1:3" x14ac:dyDescent="0.35">
      <c r="A21" s="11">
        <v>0.97</v>
      </c>
      <c r="B21" cm="1">
        <f t="array" ref="B21">SUM(SIGN(A21-A$2:A$41))</f>
        <v>13</v>
      </c>
      <c r="C21">
        <f t="shared" si="0"/>
        <v>-172</v>
      </c>
    </row>
    <row r="22" spans="1:3" x14ac:dyDescent="0.35">
      <c r="A22" s="11">
        <v>2.14</v>
      </c>
      <c r="B22" cm="1">
        <f t="array" ref="B22">SUM(SIGN(A22-A$2:A$41))</f>
        <v>37</v>
      </c>
      <c r="C22">
        <f t="shared" si="0"/>
        <v>-135</v>
      </c>
    </row>
    <row r="23" spans="1:3" ht="16" thickBot="1" x14ac:dyDescent="0.4">
      <c r="A23" s="11">
        <v>1.22</v>
      </c>
      <c r="B23" cm="1">
        <f t="array" ref="B23">SUM(SIGN(A23-A$2:A$41))</f>
        <v>20</v>
      </c>
      <c r="C23">
        <f t="shared" si="0"/>
        <v>-115</v>
      </c>
    </row>
    <row r="24" spans="1:3" ht="16" thickBot="1" x14ac:dyDescent="0.4">
      <c r="A24" s="10">
        <v>-0.24</v>
      </c>
      <c r="B24" cm="1">
        <f t="array" ref="B24">SUM(SIGN(A24-A$2:A$41))</f>
        <v>-23</v>
      </c>
      <c r="C24">
        <f t="shared" si="0"/>
        <v>-138</v>
      </c>
    </row>
    <row r="25" spans="1:3" x14ac:dyDescent="0.35">
      <c r="A25" s="11">
        <v>1.6</v>
      </c>
      <c r="B25" cm="1">
        <f t="array" ref="B25">SUM(SIGN(A25-A$2:A$41))</f>
        <v>29</v>
      </c>
      <c r="C25">
        <f t="shared" si="0"/>
        <v>-109</v>
      </c>
    </row>
    <row r="26" spans="1:3" x14ac:dyDescent="0.35">
      <c r="A26" s="11">
        <v>0.72</v>
      </c>
      <c r="B26" cm="1">
        <f t="array" ref="B26">SUM(SIGN(A26-A$2:A$41))</f>
        <v>5</v>
      </c>
      <c r="C26">
        <f t="shared" si="0"/>
        <v>-104</v>
      </c>
    </row>
    <row r="27" spans="1:3" x14ac:dyDescent="0.35">
      <c r="A27" s="11">
        <v>-0.12</v>
      </c>
      <c r="B27" cm="1">
        <f t="array" ref="B27">SUM(SIGN(A27-A$2:A$41))</f>
        <v>-21</v>
      </c>
      <c r="C27">
        <f t="shared" si="0"/>
        <v>-125</v>
      </c>
    </row>
    <row r="28" spans="1:3" x14ac:dyDescent="0.35">
      <c r="A28" s="11">
        <v>0.44</v>
      </c>
      <c r="B28" cm="1">
        <f t="array" ref="B28">SUM(SIGN(A28-A$2:A$41))</f>
        <v>-8</v>
      </c>
      <c r="C28">
        <f t="shared" si="0"/>
        <v>-133</v>
      </c>
    </row>
    <row r="29" spans="1:3" x14ac:dyDescent="0.35">
      <c r="A29" s="11">
        <v>0.03</v>
      </c>
      <c r="B29" cm="1">
        <f t="array" ref="B29">SUM(SIGN(A29-A$2:A$41))</f>
        <v>-13</v>
      </c>
      <c r="C29">
        <f t="shared" si="0"/>
        <v>-146</v>
      </c>
    </row>
    <row r="30" spans="1:3" x14ac:dyDescent="0.35">
      <c r="A30" s="11">
        <v>0.66</v>
      </c>
      <c r="B30" cm="1">
        <f t="array" ref="B30">SUM(SIGN(A30-A$2:A$41))</f>
        <v>2</v>
      </c>
      <c r="C30">
        <f t="shared" si="0"/>
        <v>-144</v>
      </c>
    </row>
    <row r="31" spans="1:3" x14ac:dyDescent="0.35">
      <c r="A31" s="11">
        <v>0.56000000000000005</v>
      </c>
      <c r="B31" cm="1">
        <f t="array" ref="B31">SUM(SIGN(A31-A$2:A$41))</f>
        <v>-3</v>
      </c>
      <c r="C31">
        <f t="shared" si="0"/>
        <v>-147</v>
      </c>
    </row>
    <row r="32" spans="1:3" x14ac:dyDescent="0.35">
      <c r="A32" s="11">
        <v>1.37</v>
      </c>
      <c r="B32" cm="1">
        <f t="array" ref="B32">SUM(SIGN(A32-A$2:A$41))</f>
        <v>27</v>
      </c>
      <c r="C32">
        <f t="shared" si="0"/>
        <v>-120</v>
      </c>
    </row>
    <row r="33" spans="1:3" x14ac:dyDescent="0.35">
      <c r="A33" s="11">
        <v>1.66</v>
      </c>
      <c r="B33" cm="1">
        <f t="array" ref="B33">SUM(SIGN(A33-A$2:A$41))</f>
        <v>32</v>
      </c>
      <c r="C33">
        <f t="shared" si="0"/>
        <v>-88</v>
      </c>
    </row>
    <row r="34" spans="1:3" x14ac:dyDescent="0.35">
      <c r="A34" s="11">
        <v>0.1</v>
      </c>
      <c r="B34" cm="1">
        <f t="array" ref="B34">SUM(SIGN(A34-A$2:A$41))</f>
        <v>-11</v>
      </c>
      <c r="C34">
        <f t="shared" si="0"/>
        <v>-99</v>
      </c>
    </row>
    <row r="35" spans="1:3" ht="16" thickBot="1" x14ac:dyDescent="0.4">
      <c r="A35" s="11">
        <v>0.8</v>
      </c>
      <c r="B35" cm="1">
        <f t="array" ref="B35">SUM(SIGN(A35-A$2:A$41))</f>
        <v>7</v>
      </c>
      <c r="C35">
        <f t="shared" si="0"/>
        <v>-92</v>
      </c>
    </row>
    <row r="36" spans="1:3" ht="16" thickBot="1" x14ac:dyDescent="0.4">
      <c r="A36" s="13">
        <v>1.29</v>
      </c>
      <c r="B36" cm="1">
        <f t="array" ref="B36">SUM(SIGN(A36-A$2:A$41))</f>
        <v>25</v>
      </c>
      <c r="C36">
        <f t="shared" si="0"/>
        <v>-67</v>
      </c>
    </row>
    <row r="37" spans="1:3" x14ac:dyDescent="0.35">
      <c r="A37" s="11">
        <v>0.49</v>
      </c>
      <c r="B37" cm="1">
        <f t="array" ref="B37">SUM(SIGN(A37-A$2:A$41))</f>
        <v>-5</v>
      </c>
      <c r="C37">
        <f t="shared" si="0"/>
        <v>-72</v>
      </c>
    </row>
    <row r="38" spans="1:3" x14ac:dyDescent="0.35">
      <c r="A38" s="11">
        <v>-7.0000000000000007E-2</v>
      </c>
      <c r="B38" cm="1">
        <f t="array" ref="B38">SUM(SIGN(A38-A$2:A$41))</f>
        <v>-19</v>
      </c>
      <c r="C38">
        <f t="shared" si="0"/>
        <v>-91</v>
      </c>
    </row>
    <row r="39" spans="1:3" x14ac:dyDescent="0.35">
      <c r="A39" s="11">
        <v>1.18</v>
      </c>
      <c r="B39" cm="1">
        <f t="array" ref="B39">SUM(SIGN(A39-A$2:A$41))</f>
        <v>17</v>
      </c>
      <c r="C39">
        <f t="shared" si="0"/>
        <v>-74</v>
      </c>
    </row>
    <row r="40" spans="1:3" x14ac:dyDescent="0.35">
      <c r="A40" s="11">
        <v>3.29</v>
      </c>
      <c r="B40" cm="1">
        <f t="array" ref="B40">SUM(SIGN(A40-A$2:A$41))</f>
        <v>39</v>
      </c>
      <c r="C40">
        <f t="shared" si="0"/>
        <v>-35</v>
      </c>
    </row>
    <row r="41" spans="1:3" x14ac:dyDescent="0.35">
      <c r="A41" s="11">
        <v>1.84</v>
      </c>
      <c r="B41" cm="1">
        <f t="array" ref="B41">SUM(SIGN(A41-A$2:A$41))</f>
        <v>35</v>
      </c>
      <c r="C41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Title</vt:lpstr>
      <vt:lpstr>Example 1</vt:lpstr>
      <vt:lpstr>Example 2</vt:lpstr>
      <vt:lpstr>SC</vt:lpstr>
      <vt:lpstr>Alt</vt:lpstr>
      <vt:lpstr>Pettitt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Charles Zaiontz</cp:lastModifiedBy>
  <dcterms:created xsi:type="dcterms:W3CDTF">2023-05-05T15:52:23Z</dcterms:created>
  <dcterms:modified xsi:type="dcterms:W3CDTF">2026-02-10T14:32:50Z</dcterms:modified>
</cp:coreProperties>
</file>