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A4D74A76-D029-42E3-9AC7-DC52830BDAD6}" xr6:coauthVersionLast="47" xr6:coauthVersionMax="47" xr10:uidLastSave="{00000000-0000-0000-0000-000000000000}"/>
  <bookViews>
    <workbookView xWindow="-110" yWindow="-110" windowWidth="19420" windowHeight="10300" xr2:uid="{1582A635-3B14-4714-9E5C-97CE1A64B185}"/>
  </bookViews>
  <sheets>
    <sheet name="Title" sheetId="2" r:id="rId1"/>
    <sheet name="Rand Anova 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L21" i="1"/>
  <c r="K21" i="1"/>
  <c r="J21" i="1"/>
  <c r="I21" i="1"/>
  <c r="H21" i="1"/>
  <c r="G21" i="1"/>
  <c r="L20" i="1"/>
  <c r="K20" i="1"/>
  <c r="J20" i="1"/>
  <c r="I20" i="1"/>
  <c r="H20" i="1"/>
  <c r="G20" i="1"/>
  <c r="L19" i="1"/>
  <c r="K19" i="1"/>
  <c r="J19" i="1"/>
  <c r="I19" i="1"/>
  <c r="H19" i="1"/>
  <c r="G19" i="1"/>
  <c r="K18" i="1"/>
  <c r="J18" i="1"/>
  <c r="I18" i="1"/>
  <c r="H18" i="1"/>
  <c r="L15" i="1"/>
  <c r="K15" i="1"/>
  <c r="J15" i="1"/>
  <c r="I15" i="1"/>
  <c r="H15" i="1"/>
  <c r="L14" i="1"/>
  <c r="K14" i="1"/>
  <c r="J14" i="1"/>
  <c r="I14" i="1"/>
  <c r="H14" i="1"/>
  <c r="G14" i="1"/>
  <c r="L13" i="1"/>
  <c r="K13" i="1"/>
  <c r="J13" i="1"/>
  <c r="I13" i="1"/>
  <c r="H13" i="1"/>
  <c r="G13" i="1"/>
  <c r="L12" i="1"/>
  <c r="K12" i="1"/>
  <c r="J12" i="1"/>
  <c r="I12" i="1"/>
  <c r="H12" i="1"/>
  <c r="G12" i="1"/>
  <c r="K11" i="1"/>
  <c r="J11" i="1"/>
  <c r="I11" i="1"/>
  <c r="H11" i="1"/>
  <c r="Q9" i="1"/>
  <c r="P9" i="1"/>
  <c r="O9" i="1"/>
  <c r="O8" i="1"/>
  <c r="L8" i="1"/>
  <c r="K8" i="1"/>
  <c r="J8" i="1"/>
  <c r="I8" i="1"/>
  <c r="H8" i="1"/>
  <c r="L7" i="1"/>
  <c r="K7" i="1"/>
  <c r="J7" i="1"/>
  <c r="I7" i="1"/>
  <c r="H7" i="1"/>
  <c r="G7" i="1"/>
  <c r="P6" i="1"/>
  <c r="P7" i="1" s="1"/>
  <c r="P8" i="1" s="1"/>
  <c r="O6" i="1"/>
  <c r="T6" i="1" s="1"/>
  <c r="L6" i="1"/>
  <c r="K6" i="1"/>
  <c r="J6" i="1"/>
  <c r="I6" i="1"/>
  <c r="H6" i="1"/>
  <c r="G6" i="1"/>
  <c r="P5" i="1"/>
  <c r="L5" i="1"/>
  <c r="O5" i="1" s="1"/>
  <c r="K5" i="1"/>
  <c r="J5" i="1"/>
  <c r="I5" i="1"/>
  <c r="H5" i="1"/>
  <c r="G5" i="1"/>
  <c r="K4" i="1"/>
  <c r="J4" i="1"/>
  <c r="I4" i="1"/>
  <c r="H4" i="1"/>
  <c r="H3" i="1"/>
  <c r="Q8" i="1" l="1"/>
  <c r="Q5" i="1"/>
  <c r="T5" i="1"/>
  <c r="O7" i="1"/>
  <c r="Q6" i="1"/>
  <c r="T7" i="1" l="1"/>
  <c r="Q7" i="1"/>
  <c r="R7" i="1" s="1"/>
  <c r="S7" i="1" s="1"/>
  <c r="R5" i="1"/>
  <c r="S5" i="1" s="1"/>
  <c r="R6" i="1" l="1"/>
  <c r="S6" i="1" s="1"/>
</calcChain>
</file>

<file path=xl/sharedStrings.xml><?xml version="1.0" encoding="utf-8"?>
<sst xmlns="http://schemas.openxmlformats.org/spreadsheetml/2006/main" count="30" uniqueCount="30">
  <si>
    <t>Random Factors ANOVA</t>
  </si>
  <si>
    <t>Descriptive Statistics</t>
  </si>
  <si>
    <t>Two Factor Anova - Random</t>
  </si>
  <si>
    <t>Office 1</t>
  </si>
  <si>
    <t>Office 2</t>
  </si>
  <si>
    <t>Office 3</t>
  </si>
  <si>
    <t>Office 4</t>
  </si>
  <si>
    <t>COUNT</t>
  </si>
  <si>
    <t>ANOVA</t>
  </si>
  <si>
    <t>Alpha</t>
  </si>
  <si>
    <t>Conflict</t>
  </si>
  <si>
    <t>SS</t>
  </si>
  <si>
    <t>df</t>
  </si>
  <si>
    <t>MS</t>
  </si>
  <si>
    <t>F</t>
  </si>
  <si>
    <t>p-value</t>
  </si>
  <si>
    <t>p eta-sq</t>
  </si>
  <si>
    <t>Rows</t>
  </si>
  <si>
    <t>Columns</t>
  </si>
  <si>
    <t>Inter</t>
  </si>
  <si>
    <t>Within</t>
  </si>
  <si>
    <t>Psychol</t>
  </si>
  <si>
    <t>Total</t>
  </si>
  <si>
    <t>MEAN</t>
  </si>
  <si>
    <t>Negot</t>
  </si>
  <si>
    <t>VARIANCE</t>
  </si>
  <si>
    <t>Real Statistics Using Excel</t>
  </si>
  <si>
    <t>Updated</t>
  </si>
  <si>
    <t>Copyright © 2013 - 2026 Charles Zaiontz</t>
  </si>
  <si>
    <t>Two Random Factors ANOVA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</si>
</sst>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5" fontId="0" fillId="0" borderId="0" xfId="0" applyNumberForma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DB428-C818-4B53-A73F-F87B31BD207E}">
  <sheetPr codeName="Sheet1"/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26</v>
      </c>
    </row>
    <row r="2" spans="1:13" x14ac:dyDescent="0.35">
      <c r="A2" t="s">
        <v>29</v>
      </c>
    </row>
    <row r="4" spans="1:13" x14ac:dyDescent="0.35">
      <c r="A4" t="s">
        <v>27</v>
      </c>
      <c r="B4" s="17">
        <v>46023</v>
      </c>
    </row>
    <row r="6" spans="1:13" x14ac:dyDescent="0.35">
      <c r="A6" s="18" t="s">
        <v>28</v>
      </c>
    </row>
    <row r="10" spans="1:13" ht="18.5" x14ac:dyDescent="0.45">
      <c r="M10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7958-36D4-4C66-BC65-3DA0AA627D4A}">
  <sheetPr codeName="Sheet372"/>
  <dimension ref="A1:T22"/>
  <sheetViews>
    <sheetView topLeftCell="B1" workbookViewId="0"/>
  </sheetViews>
  <sheetFormatPr defaultRowHeight="14.5" x14ac:dyDescent="0.35"/>
  <cols>
    <col min="1" max="1" width="8.7265625" customWidth="1"/>
    <col min="5" max="6" width="8.7265625" customWidth="1"/>
    <col min="16" max="16" width="8.7265625" customWidth="1"/>
  </cols>
  <sheetData>
    <row r="1" spans="1:20" x14ac:dyDescent="0.35">
      <c r="A1" s="1" t="s">
        <v>0</v>
      </c>
      <c r="G1" t="s">
        <v>1</v>
      </c>
      <c r="N1" t="s">
        <v>2</v>
      </c>
    </row>
    <row r="3" spans="1:20" ht="15" thickBot="1" x14ac:dyDescent="0.4">
      <c r="B3" s="2" t="s">
        <v>3</v>
      </c>
      <c r="C3" s="2" t="s">
        <v>4</v>
      </c>
      <c r="D3" s="2" t="s">
        <v>5</v>
      </c>
      <c r="E3" s="2" t="s">
        <v>6</v>
      </c>
      <c r="G3" t="s">
        <v>7</v>
      </c>
      <c r="H3" t="str">
        <f>IF(COUNTIF(H5:K7,H5)=COUNT(H5:K7),"balanced","unbalanced")</f>
        <v>balanced</v>
      </c>
      <c r="N3" t="s">
        <v>8</v>
      </c>
      <c r="R3" s="3" t="s">
        <v>9</v>
      </c>
      <c r="S3" s="3">
        <v>0.05</v>
      </c>
    </row>
    <row r="4" spans="1:20" ht="15" thickTop="1" x14ac:dyDescent="0.35">
      <c r="A4" s="4" t="s">
        <v>10</v>
      </c>
      <c r="B4" s="4">
        <v>34</v>
      </c>
      <c r="C4" s="4">
        <v>46</v>
      </c>
      <c r="D4" s="4">
        <v>23</v>
      </c>
      <c r="E4" s="4">
        <v>50</v>
      </c>
      <c r="H4" s="3" t="str">
        <f>B3</f>
        <v>Office 1</v>
      </c>
      <c r="I4" s="3" t="str">
        <f>C3</f>
        <v>Office 2</v>
      </c>
      <c r="J4" s="3" t="str">
        <f>D3</f>
        <v>Office 3</v>
      </c>
      <c r="K4" s="3" t="str">
        <f>E3</f>
        <v>Office 4</v>
      </c>
      <c r="N4" s="5"/>
      <c r="O4" s="5" t="s">
        <v>11</v>
      </c>
      <c r="P4" s="5" t="s">
        <v>12</v>
      </c>
      <c r="Q4" s="5" t="s">
        <v>13</v>
      </c>
      <c r="R4" s="5" t="s">
        <v>14</v>
      </c>
      <c r="S4" s="5" t="s">
        <v>15</v>
      </c>
      <c r="T4" s="5" t="s">
        <v>16</v>
      </c>
    </row>
    <row r="5" spans="1:20" x14ac:dyDescent="0.35">
      <c r="A5" s="6"/>
      <c r="B5" s="6">
        <v>56</v>
      </c>
      <c r="C5" s="6">
        <v>19</v>
      </c>
      <c r="D5" s="6">
        <v>32</v>
      </c>
      <c r="E5" s="6">
        <v>72</v>
      </c>
      <c r="G5" t="str">
        <f>A4</f>
        <v>Conflict</v>
      </c>
      <c r="H5" s="7">
        <f>COUNT(B4:B8)</f>
        <v>5</v>
      </c>
      <c r="I5" s="8">
        <f>COUNT(C4:C8)</f>
        <v>5</v>
      </c>
      <c r="J5" s="8">
        <f>COUNT(D4:D8)</f>
        <v>5</v>
      </c>
      <c r="K5" s="9">
        <f>COUNT(E4:E8)</f>
        <v>5</v>
      </c>
      <c r="L5">
        <f>COUNT(B4:E8)</f>
        <v>20</v>
      </c>
      <c r="N5" t="s">
        <v>17</v>
      </c>
      <c r="O5">
        <f>DEVSQ(L12:L14)*L5</f>
        <v>1691.7333333333327</v>
      </c>
      <c r="P5">
        <f>COUNT(L12:L14)-1</f>
        <v>2</v>
      </c>
      <c r="Q5">
        <f>O5/P5</f>
        <v>845.86666666666633</v>
      </c>
      <c r="R5">
        <f>Q5/Q7</f>
        <v>1.2214093184443571</v>
      </c>
      <c r="S5">
        <f>FDIST(R5,P5,P7)</f>
        <v>0.35891480306310647</v>
      </c>
      <c r="T5" s="3">
        <f>O5/(O5+O8)</f>
        <v>0.14298271315558153</v>
      </c>
    </row>
    <row r="6" spans="1:20" x14ac:dyDescent="0.35">
      <c r="A6" s="6"/>
      <c r="B6" s="6">
        <v>78</v>
      </c>
      <c r="C6" s="6">
        <v>56</v>
      </c>
      <c r="D6" s="6">
        <v>42</v>
      </c>
      <c r="E6" s="6">
        <v>30</v>
      </c>
      <c r="G6" t="str">
        <f>A9</f>
        <v>Psychol</v>
      </c>
      <c r="H6" s="10">
        <f>COUNT(B9:B13)</f>
        <v>5</v>
      </c>
      <c r="I6">
        <f>COUNT(C9:C13)</f>
        <v>5</v>
      </c>
      <c r="J6">
        <f>COUNT(D9:D13)</f>
        <v>5</v>
      </c>
      <c r="K6" s="11">
        <f>COUNT(E9:E13)</f>
        <v>5</v>
      </c>
      <c r="L6">
        <f>COUNT(B9:E13)</f>
        <v>20</v>
      </c>
      <c r="N6" t="s">
        <v>18</v>
      </c>
      <c r="O6">
        <f>DEVSQ(H15:K15)*H8</f>
        <v>609.79999999999973</v>
      </c>
      <c r="P6">
        <f>COUNT(H15:K15)-1</f>
        <v>3</v>
      </c>
      <c r="Q6">
        <f>O6/P6</f>
        <v>203.26666666666657</v>
      </c>
      <c r="R6">
        <f>Q6/Q7</f>
        <v>0.29351174432036919</v>
      </c>
      <c r="S6">
        <f>FDIST(R6,P6,P7)</f>
        <v>0.82906047560649987</v>
      </c>
      <c r="T6" s="3">
        <f>O6/(O6+O8)</f>
        <v>5.672663677463765E-2</v>
      </c>
    </row>
    <row r="7" spans="1:20" x14ac:dyDescent="0.35">
      <c r="A7" s="6"/>
      <c r="B7" s="6">
        <v>40</v>
      </c>
      <c r="C7" s="6">
        <v>52</v>
      </c>
      <c r="D7" s="6">
        <v>34</v>
      </c>
      <c r="E7" s="6">
        <v>52</v>
      </c>
      <c r="G7" t="str">
        <f>A14</f>
        <v>Negot</v>
      </c>
      <c r="H7" s="12">
        <f>COUNT(B14:B18)</f>
        <v>5</v>
      </c>
      <c r="I7" s="13">
        <f>COUNT(C14:C18)</f>
        <v>5</v>
      </c>
      <c r="J7" s="13">
        <f>COUNT(D14:D18)</f>
        <v>5</v>
      </c>
      <c r="K7" s="14">
        <f>COUNT(E14:E18)</f>
        <v>5</v>
      </c>
      <c r="L7">
        <f>COUNT(B14:E18)</f>
        <v>20</v>
      </c>
      <c r="N7" t="s">
        <v>19</v>
      </c>
      <c r="O7">
        <f>O9-O5-O6-O8</f>
        <v>4155.2000000000044</v>
      </c>
      <c r="P7">
        <f>P6*P5</f>
        <v>6</v>
      </c>
      <c r="Q7">
        <f>O7/P7</f>
        <v>692.5333333333341</v>
      </c>
      <c r="R7">
        <f>Q7/Q8</f>
        <v>3.2782642998027649</v>
      </c>
      <c r="S7">
        <f>FDIST(R7,P7,P8)</f>
        <v>8.7718106561581848E-3</v>
      </c>
      <c r="T7" s="3">
        <f>O7/(O7+O8)</f>
        <v>0.29067099445967898</v>
      </c>
    </row>
    <row r="8" spans="1:20" x14ac:dyDescent="0.35">
      <c r="A8" s="15"/>
      <c r="B8" s="15">
        <v>61</v>
      </c>
      <c r="C8" s="15">
        <v>42</v>
      </c>
      <c r="D8" s="15">
        <v>28</v>
      </c>
      <c r="E8" s="15">
        <v>43</v>
      </c>
      <c r="H8">
        <f>COUNT(B4:B18)</f>
        <v>15</v>
      </c>
      <c r="I8">
        <f>COUNT(C4:C18)</f>
        <v>15</v>
      </c>
      <c r="J8">
        <f>COUNT(D4:D18)</f>
        <v>15</v>
      </c>
      <c r="K8">
        <f>COUNT(E4:E18)</f>
        <v>15</v>
      </c>
      <c r="L8">
        <f>COUNT(B4:E18)</f>
        <v>60</v>
      </c>
      <c r="N8" t="s">
        <v>20</v>
      </c>
      <c r="O8">
        <f>SUM(H19:K21)*(H5-1)</f>
        <v>10140</v>
      </c>
      <c r="P8">
        <f>P9-P5-P6-P7</f>
        <v>48</v>
      </c>
      <c r="Q8">
        <f>O8/P8</f>
        <v>211.25</v>
      </c>
    </row>
    <row r="9" spans="1:20" x14ac:dyDescent="0.35">
      <c r="A9" s="4" t="s">
        <v>21</v>
      </c>
      <c r="B9" s="4">
        <v>45</v>
      </c>
      <c r="C9" s="4">
        <v>23</v>
      </c>
      <c r="D9" s="4">
        <v>75</v>
      </c>
      <c r="E9" s="4">
        <v>73</v>
      </c>
      <c r="N9" s="16" t="s">
        <v>22</v>
      </c>
      <c r="O9" s="16">
        <f>Q9*P9</f>
        <v>16596.733333333337</v>
      </c>
      <c r="P9" s="16">
        <f>L8-1</f>
        <v>59</v>
      </c>
      <c r="Q9" s="16">
        <f>L22</f>
        <v>281.3005649717515</v>
      </c>
      <c r="R9" s="16"/>
      <c r="S9" s="16"/>
      <c r="T9" s="16"/>
    </row>
    <row r="10" spans="1:20" x14ac:dyDescent="0.35">
      <c r="A10" s="6"/>
      <c r="B10" s="6">
        <v>40</v>
      </c>
      <c r="C10" s="6">
        <v>56</v>
      </c>
      <c r="D10" s="6">
        <v>57</v>
      </c>
      <c r="E10" s="6">
        <v>68</v>
      </c>
      <c r="G10" t="s">
        <v>23</v>
      </c>
    </row>
    <row r="11" spans="1:20" x14ac:dyDescent="0.35">
      <c r="A11" s="6"/>
      <c r="B11" s="6">
        <v>65</v>
      </c>
      <c r="C11" s="6">
        <v>61</v>
      </c>
      <c r="D11" s="6">
        <v>63</v>
      </c>
      <c r="E11" s="6">
        <v>71</v>
      </c>
      <c r="H11" s="3" t="str">
        <f>B3</f>
        <v>Office 1</v>
      </c>
      <c r="I11" s="3" t="str">
        <f>C3</f>
        <v>Office 2</v>
      </c>
      <c r="J11" s="3" t="str">
        <f>D3</f>
        <v>Office 3</v>
      </c>
      <c r="K11" s="3" t="str">
        <f>E3</f>
        <v>Office 4</v>
      </c>
    </row>
    <row r="12" spans="1:20" x14ac:dyDescent="0.35">
      <c r="A12" s="6"/>
      <c r="B12" s="6">
        <v>52</v>
      </c>
      <c r="C12" s="6">
        <v>34</v>
      </c>
      <c r="D12" s="6">
        <v>25</v>
      </c>
      <c r="E12" s="6">
        <v>59</v>
      </c>
      <c r="G12" t="str">
        <f>A4</f>
        <v>Conflict</v>
      </c>
      <c r="H12" s="7">
        <f>AVERAGE(B4:B8)</f>
        <v>53.8</v>
      </c>
      <c r="I12" s="8">
        <f>AVERAGE(C4:C8)</f>
        <v>43</v>
      </c>
      <c r="J12" s="8">
        <f>AVERAGE(D4:D8)</f>
        <v>31.8</v>
      </c>
      <c r="K12" s="9">
        <f>AVERAGE(E4:E8)</f>
        <v>49.4</v>
      </c>
      <c r="L12">
        <f>AVERAGE(B4:E8)</f>
        <v>44.5</v>
      </c>
    </row>
    <row r="13" spans="1:20" x14ac:dyDescent="0.35">
      <c r="A13" s="15"/>
      <c r="B13" s="15">
        <v>23</v>
      </c>
      <c r="C13" s="15">
        <v>28</v>
      </c>
      <c r="D13" s="15">
        <v>60</v>
      </c>
      <c r="E13" s="15">
        <v>80</v>
      </c>
      <c r="G13" t="str">
        <f>A9</f>
        <v>Psychol</v>
      </c>
      <c r="H13" s="10">
        <f>AVERAGE(B9:B13)</f>
        <v>45</v>
      </c>
      <c r="I13">
        <f>AVERAGE(C9:C13)</f>
        <v>40.4</v>
      </c>
      <c r="J13">
        <f>AVERAGE(D9:D13)</f>
        <v>56</v>
      </c>
      <c r="K13" s="11">
        <f>AVERAGE(E9:E13)</f>
        <v>70.2</v>
      </c>
      <c r="L13">
        <f>AVERAGE(B9:E13)</f>
        <v>52.9</v>
      </c>
    </row>
    <row r="14" spans="1:20" x14ac:dyDescent="0.35">
      <c r="A14" s="4" t="s">
        <v>24</v>
      </c>
      <c r="B14" s="4">
        <v>80</v>
      </c>
      <c r="C14" s="4">
        <v>75</v>
      </c>
      <c r="D14" s="4">
        <v>55</v>
      </c>
      <c r="E14" s="4">
        <v>53</v>
      </c>
      <c r="G14" t="str">
        <f>A14</f>
        <v>Negot</v>
      </c>
      <c r="H14" s="12">
        <f>AVERAGE(B14:B18)</f>
        <v>60.2</v>
      </c>
      <c r="I14" s="13">
        <f>AVERAGE(C14:C18)</f>
        <v>57.6</v>
      </c>
      <c r="J14" s="13">
        <f>AVERAGE(D14:D18)</f>
        <v>64</v>
      </c>
      <c r="K14" s="14">
        <f>AVERAGE(E14:E18)</f>
        <v>47.4</v>
      </c>
      <c r="L14">
        <f>AVERAGE(B14:E18)</f>
        <v>57.3</v>
      </c>
    </row>
    <row r="15" spans="1:20" x14ac:dyDescent="0.35">
      <c r="A15" s="6"/>
      <c r="B15" s="6">
        <v>39</v>
      </c>
      <c r="C15" s="6">
        <v>57</v>
      </c>
      <c r="D15" s="6">
        <v>73</v>
      </c>
      <c r="E15" s="6">
        <v>51</v>
      </c>
      <c r="H15">
        <f>AVERAGE(B4:B18)</f>
        <v>53</v>
      </c>
      <c r="I15">
        <f>AVERAGE(C4:C18)</f>
        <v>47</v>
      </c>
      <c r="J15">
        <f>AVERAGE(D4:D18)</f>
        <v>50.6</v>
      </c>
      <c r="K15">
        <f>AVERAGE(E4:E18)</f>
        <v>55.666666666666664</v>
      </c>
      <c r="L15">
        <f>AVERAGE(B4:E18)</f>
        <v>51.56666666666667</v>
      </c>
    </row>
    <row r="16" spans="1:20" x14ac:dyDescent="0.35">
      <c r="A16" s="6"/>
      <c r="B16" s="6">
        <v>78</v>
      </c>
      <c r="C16" s="6">
        <v>63</v>
      </c>
      <c r="D16" s="6">
        <v>69</v>
      </c>
      <c r="E16" s="6">
        <v>47</v>
      </c>
    </row>
    <row r="17" spans="1:12" x14ac:dyDescent="0.35">
      <c r="A17" s="6"/>
      <c r="B17" s="6">
        <v>45</v>
      </c>
      <c r="C17" s="6">
        <v>25</v>
      </c>
      <c r="D17" s="6">
        <v>64</v>
      </c>
      <c r="E17" s="6">
        <v>41</v>
      </c>
      <c r="G17" t="s">
        <v>25</v>
      </c>
    </row>
    <row r="18" spans="1:12" x14ac:dyDescent="0.35">
      <c r="A18" s="15"/>
      <c r="B18" s="15">
        <v>59</v>
      </c>
      <c r="C18" s="15">
        <v>68</v>
      </c>
      <c r="D18" s="15">
        <v>59</v>
      </c>
      <c r="E18" s="15">
        <v>45</v>
      </c>
      <c r="H18" s="3" t="str">
        <f>B3</f>
        <v>Office 1</v>
      </c>
      <c r="I18" s="3" t="str">
        <f>C3</f>
        <v>Office 2</v>
      </c>
      <c r="J18" s="3" t="str">
        <f>D3</f>
        <v>Office 3</v>
      </c>
      <c r="K18" s="3" t="str">
        <f>E3</f>
        <v>Office 4</v>
      </c>
    </row>
    <row r="19" spans="1:12" x14ac:dyDescent="0.35">
      <c r="G19" t="str">
        <f>A4</f>
        <v>Conflict</v>
      </c>
      <c r="H19" s="7">
        <f>VAR(B4:B8)</f>
        <v>306.19999999999982</v>
      </c>
      <c r="I19" s="8">
        <f>VAR(C4:C8)</f>
        <v>209</v>
      </c>
      <c r="J19" s="8">
        <f>VAR(D4:D8)</f>
        <v>50.200000000000045</v>
      </c>
      <c r="K19" s="9">
        <f>VAR(E4:E8)</f>
        <v>233.80000000000018</v>
      </c>
      <c r="L19">
        <f>VAR(B4:E8)</f>
        <v>240.36842105263159</v>
      </c>
    </row>
    <row r="20" spans="1:12" x14ac:dyDescent="0.35">
      <c r="G20" t="str">
        <f>A9</f>
        <v>Psychol</v>
      </c>
      <c r="H20" s="10">
        <f>VAR(B9:B13)</f>
        <v>239.5</v>
      </c>
      <c r="I20">
        <f>VAR(C9:C13)</f>
        <v>291.29999999999995</v>
      </c>
      <c r="J20">
        <f>VAR(D9:D13)</f>
        <v>347</v>
      </c>
      <c r="K20" s="11">
        <f>VAR(E9:E13)</f>
        <v>58.7</v>
      </c>
      <c r="L20">
        <f>VAR(B9:E13)</f>
        <v>335.98947368421068</v>
      </c>
    </row>
    <row r="21" spans="1:12" x14ac:dyDescent="0.35">
      <c r="G21" t="str">
        <f>A14</f>
        <v>Negot</v>
      </c>
      <c r="H21" s="12">
        <f>VAR(B14:B18)</f>
        <v>347.69999999999982</v>
      </c>
      <c r="I21" s="13">
        <f>VAR(C14:C18)</f>
        <v>375.80000000000018</v>
      </c>
      <c r="J21" s="13">
        <f>VAR(D14:D18)</f>
        <v>53</v>
      </c>
      <c r="K21" s="14">
        <f>VAR(E14:E18)</f>
        <v>22.799999999999997</v>
      </c>
      <c r="L21">
        <f>VAR(B14:E18)</f>
        <v>208.11578947368406</v>
      </c>
    </row>
    <row r="22" spans="1:12" x14ac:dyDescent="0.35">
      <c r="H22">
        <f>VAR(B4:B18)</f>
        <v>296.85714285714283</v>
      </c>
      <c r="I22">
        <f>VAR(C4:C18)</f>
        <v>311.71428571428572</v>
      </c>
      <c r="J22">
        <f>VAR(D4:D18)</f>
        <v>329.39999999999992</v>
      </c>
      <c r="K22">
        <f>VAR(E4:E18)</f>
        <v>203.95238095238113</v>
      </c>
      <c r="L22">
        <f>VAR(B4:E18)</f>
        <v>281.3005649717515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Rand Anova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2026-01-01T12:43:45Z</dcterms:created>
  <dcterms:modified xsi:type="dcterms:W3CDTF">2026-01-01T12:45:06Z</dcterms:modified>
</cp:coreProperties>
</file>