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AE559D13-DBF3-4984-8972-1D79EB7788E6}" xr6:coauthVersionLast="47" xr6:coauthVersionMax="47" xr10:uidLastSave="{CDE83C6F-F0E7-4EF9-93DC-BB322F5F3225}"/>
  <bookViews>
    <workbookView xWindow="-110" yWindow="-110" windowWidth="19420" windowHeight="10300" xr2:uid="{E5076684-ED7C-4E16-A609-422430593C63}"/>
  </bookViews>
  <sheets>
    <sheet name="Title" sheetId="6" r:id="rId1"/>
    <sheet name="RCB" sheetId="1" r:id="rId2"/>
    <sheet name="RCB 1" sheetId="2" r:id="rId3"/>
    <sheet name="RCB 2" sheetId="3" r:id="rId4"/>
    <sheet name=" CRD" sheetId="4" r:id="rId5"/>
    <sheet name="Int" sheetId="5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4" i="5" l="1"/>
  <c r="AH7" i="5"/>
  <c r="AG7" i="5"/>
  <c r="Z7" i="5"/>
  <c r="Y7" i="5"/>
  <c r="X7" i="5"/>
  <c r="W7" i="5"/>
  <c r="V7" i="5"/>
  <c r="AF6" i="5"/>
  <c r="AG12" i="5" s="1"/>
  <c r="Z6" i="5"/>
  <c r="AA6" i="5" s="1"/>
  <c r="Y6" i="5"/>
  <c r="X6" i="5"/>
  <c r="W6" i="5"/>
  <c r="V6" i="5"/>
  <c r="T6" i="5"/>
  <c r="G6" i="5"/>
  <c r="AF5" i="5"/>
  <c r="Z5" i="5"/>
  <c r="AA5" i="5" s="1"/>
  <c r="Y5" i="5"/>
  <c r="X5" i="5"/>
  <c r="W5" i="5"/>
  <c r="V5" i="5"/>
  <c r="T5" i="5"/>
  <c r="G5" i="5"/>
  <c r="AF4" i="5"/>
  <c r="H4" i="5" a="1"/>
  <c r="H6" i="5" s="1"/>
  <c r="L6" i="5" s="1"/>
  <c r="G4" i="5"/>
  <c r="AF3" i="5"/>
  <c r="AE4" i="5"/>
  <c r="AE3" i="5" a="1"/>
  <c r="AE6" i="5" s="1"/>
  <c r="AF12" i="5" s="1"/>
  <c r="Z3" i="5"/>
  <c r="Y3" i="5"/>
  <c r="X3" i="5"/>
  <c r="W3" i="5"/>
  <c r="V3" i="5"/>
  <c r="K3" i="5"/>
  <c r="J3" i="5"/>
  <c r="I3" i="5"/>
  <c r="H3" i="5"/>
  <c r="G3" i="5"/>
  <c r="J1" i="5"/>
  <c r="N10" i="4" a="1"/>
  <c r="N11" i="4" s="1"/>
  <c r="N28" i="4" s="1"/>
  <c r="AB7" i="4"/>
  <c r="M7" i="4" a="1"/>
  <c r="M9" i="4" s="1"/>
  <c r="M45" i="4" s="1"/>
  <c r="AM6" i="4"/>
  <c r="L4" i="4" a="1"/>
  <c r="L6" i="4" s="1"/>
  <c r="L72" i="4" s="1"/>
  <c r="G3" i="4" a="1"/>
  <c r="H36" i="4" s="1"/>
  <c r="N10" i="3" a="1"/>
  <c r="AB7" i="3"/>
  <c r="M7" i="3" a="1"/>
  <c r="AM6" i="3"/>
  <c r="L4" i="3" a="1"/>
  <c r="G3" i="3" a="1"/>
  <c r="I19" i="3" s="1"/>
  <c r="N10" i="2" a="1"/>
  <c r="N13" i="2" s="1"/>
  <c r="AB7" i="2"/>
  <c r="M7" i="2" a="1"/>
  <c r="AM6" i="2"/>
  <c r="L4" i="2" a="1"/>
  <c r="L6" i="2" s="1"/>
  <c r="L72" i="2" s="1"/>
  <c r="G3" i="2" a="1"/>
  <c r="G25" i="2" s="1"/>
  <c r="N10" i="1" a="1"/>
  <c r="N10" i="1" s="1"/>
  <c r="N23" i="1" s="1"/>
  <c r="AB7" i="1"/>
  <c r="M7" i="1" a="1"/>
  <c r="M9" i="1" s="1"/>
  <c r="AM6" i="1"/>
  <c r="L4" i="1" a="1"/>
  <c r="L5" i="1" s="1"/>
  <c r="G3" i="1" a="1"/>
  <c r="G36" i="1" s="1"/>
  <c r="L75" i="2" l="1"/>
  <c r="L79" i="2"/>
  <c r="L81" i="4"/>
  <c r="L33" i="4"/>
  <c r="H9" i="4"/>
  <c r="J29" i="4"/>
  <c r="H32" i="3"/>
  <c r="G11" i="4"/>
  <c r="I32" i="4"/>
  <c r="M16" i="4"/>
  <c r="J35" i="3"/>
  <c r="J11" i="4"/>
  <c r="G33" i="4"/>
  <c r="M22" i="4"/>
  <c r="J12" i="4"/>
  <c r="G19" i="4"/>
  <c r="I19" i="4"/>
  <c r="G37" i="4"/>
  <c r="L6" i="1"/>
  <c r="L77" i="1" s="1"/>
  <c r="L32" i="2"/>
  <c r="J19" i="4"/>
  <c r="G9" i="4"/>
  <c r="I29" i="4"/>
  <c r="H35" i="4"/>
  <c r="G36" i="4"/>
  <c r="L4" i="1"/>
  <c r="L50" i="1" s="1"/>
  <c r="L31" i="2"/>
  <c r="L73" i="2"/>
  <c r="G20" i="4"/>
  <c r="I21" i="4"/>
  <c r="L76" i="2"/>
  <c r="H6" i="4"/>
  <c r="J22" i="4"/>
  <c r="M7" i="4"/>
  <c r="M17" i="4" s="1"/>
  <c r="L78" i="2"/>
  <c r="I6" i="4"/>
  <c r="I23" i="4"/>
  <c r="M8" i="4"/>
  <c r="M21" i="4" s="1"/>
  <c r="K4" i="5"/>
  <c r="K8" i="5" s="1"/>
  <c r="N32" i="4"/>
  <c r="H5" i="5"/>
  <c r="L5" i="5" s="1"/>
  <c r="I13" i="4"/>
  <c r="G24" i="4"/>
  <c r="I38" i="4"/>
  <c r="J5" i="5"/>
  <c r="L80" i="2"/>
  <c r="J3" i="4"/>
  <c r="Q83" i="4" s="1"/>
  <c r="J13" i="4"/>
  <c r="H27" i="4"/>
  <c r="J38" i="4"/>
  <c r="K5" i="5"/>
  <c r="H7" i="1"/>
  <c r="I4" i="4"/>
  <c r="H14" i="4"/>
  <c r="J28" i="4"/>
  <c r="L75" i="4"/>
  <c r="K6" i="5"/>
  <c r="J25" i="1"/>
  <c r="I31" i="3"/>
  <c r="H5" i="4"/>
  <c r="I15" i="4"/>
  <c r="G29" i="4"/>
  <c r="L78" i="4"/>
  <c r="G32" i="3"/>
  <c r="J5" i="4"/>
  <c r="G16" i="4"/>
  <c r="H29" i="4"/>
  <c r="L79" i="4"/>
  <c r="M43" i="1"/>
  <c r="M55" i="1" s="1"/>
  <c r="M67" i="1" s="1"/>
  <c r="M79" i="1" s="1"/>
  <c r="M45" i="1"/>
  <c r="M57" i="1" s="1"/>
  <c r="M69" i="1" s="1"/>
  <c r="M81" i="1" s="1"/>
  <c r="M16" i="1"/>
  <c r="M46" i="1"/>
  <c r="M58" i="1" s="1"/>
  <c r="M70" i="1" s="1"/>
  <c r="M82" i="1" s="1"/>
  <c r="M19" i="1"/>
  <c r="M44" i="1"/>
  <c r="M56" i="1" s="1"/>
  <c r="M68" i="1" s="1"/>
  <c r="M80" i="1" s="1"/>
  <c r="N10" i="2"/>
  <c r="N27" i="2" s="1"/>
  <c r="H13" i="1"/>
  <c r="J26" i="1"/>
  <c r="N11" i="2"/>
  <c r="N44" i="2" s="1"/>
  <c r="N56" i="2" s="1"/>
  <c r="N68" i="2" s="1"/>
  <c r="N80" i="2" s="1"/>
  <c r="N36" i="4"/>
  <c r="N48" i="4" s="1"/>
  <c r="N60" i="4" s="1"/>
  <c r="N72" i="4" s="1"/>
  <c r="I13" i="1"/>
  <c r="G30" i="1"/>
  <c r="M7" i="1"/>
  <c r="M37" i="1" s="1"/>
  <c r="N12" i="2"/>
  <c r="N37" i="2" s="1"/>
  <c r="N49" i="2" s="1"/>
  <c r="N61" i="2" s="1"/>
  <c r="N73" i="2" s="1"/>
  <c r="N12" i="4"/>
  <c r="N33" i="4" s="1"/>
  <c r="N40" i="4"/>
  <c r="N52" i="4" s="1"/>
  <c r="N64" i="4" s="1"/>
  <c r="N76" i="4" s="1"/>
  <c r="J13" i="1"/>
  <c r="J32" i="1"/>
  <c r="M8" i="1"/>
  <c r="M15" i="1" s="1"/>
  <c r="G17" i="1"/>
  <c r="G33" i="1"/>
  <c r="L34" i="2"/>
  <c r="L82" i="2"/>
  <c r="J7" i="4"/>
  <c r="G15" i="4"/>
  <c r="H23" i="4"/>
  <c r="I31" i="4"/>
  <c r="H19" i="1"/>
  <c r="I10" i="1"/>
  <c r="H26" i="1"/>
  <c r="I12" i="1"/>
  <c r="I26" i="1"/>
  <c r="H33" i="1"/>
  <c r="J3" i="1"/>
  <c r="P83" i="1" s="1"/>
  <c r="J19" i="1"/>
  <c r="I33" i="1"/>
  <c r="G13" i="3"/>
  <c r="L4" i="4"/>
  <c r="L51" i="4" s="1"/>
  <c r="G6" i="1"/>
  <c r="G20" i="1"/>
  <c r="I38" i="1"/>
  <c r="N11" i="1"/>
  <c r="N36" i="1" s="1"/>
  <c r="N48" i="1" s="1"/>
  <c r="N60" i="1" s="1"/>
  <c r="N72" i="1" s="1"/>
  <c r="L5" i="2"/>
  <c r="L59" i="2" s="1"/>
  <c r="L20" i="2"/>
  <c r="H14" i="3"/>
  <c r="I9" i="4"/>
  <c r="I16" i="4"/>
  <c r="J24" i="4"/>
  <c r="H33" i="4"/>
  <c r="L5" i="4"/>
  <c r="L28" i="4" s="1"/>
  <c r="H4" i="5"/>
  <c r="H7" i="5" s="1"/>
  <c r="I6" i="1"/>
  <c r="H20" i="1"/>
  <c r="N12" i="1"/>
  <c r="N41" i="1" s="1"/>
  <c r="N53" i="1" s="1"/>
  <c r="N65" i="1" s="1"/>
  <c r="N77" i="1" s="1"/>
  <c r="L22" i="2"/>
  <c r="G15" i="3"/>
  <c r="G3" i="4"/>
  <c r="J9" i="4"/>
  <c r="I17" i="4"/>
  <c r="I25" i="4"/>
  <c r="J33" i="4"/>
  <c r="I4" i="5"/>
  <c r="I7" i="5" s="1"/>
  <c r="J6" i="1"/>
  <c r="I23" i="1"/>
  <c r="N13" i="1"/>
  <c r="N42" i="1" s="1"/>
  <c r="N54" i="1" s="1"/>
  <c r="N66" i="1" s="1"/>
  <c r="N78" i="1" s="1"/>
  <c r="I3" i="4"/>
  <c r="G10" i="4"/>
  <c r="J18" i="4"/>
  <c r="H26" i="4"/>
  <c r="J34" i="4"/>
  <c r="L71" i="4"/>
  <c r="J4" i="5"/>
  <c r="J7" i="5" s="1"/>
  <c r="L61" i="1"/>
  <c r="L64" i="1"/>
  <c r="L67" i="1"/>
  <c r="L63" i="1"/>
  <c r="L65" i="1"/>
  <c r="L28" i="1"/>
  <c r="L60" i="1"/>
  <c r="L17" i="1"/>
  <c r="L69" i="1"/>
  <c r="L30" i="1"/>
  <c r="L62" i="1"/>
  <c r="L27" i="1"/>
  <c r="L19" i="1"/>
  <c r="L66" i="1"/>
  <c r="L59" i="1"/>
  <c r="L68" i="1"/>
  <c r="L70" i="1"/>
  <c r="L29" i="1"/>
  <c r="L18" i="1"/>
  <c r="J36" i="2"/>
  <c r="I7" i="1"/>
  <c r="G14" i="1"/>
  <c r="I20" i="1"/>
  <c r="G27" i="1"/>
  <c r="H35" i="1"/>
  <c r="J7" i="2"/>
  <c r="H24" i="2"/>
  <c r="G9" i="1"/>
  <c r="I15" i="1"/>
  <c r="H22" i="1"/>
  <c r="J28" i="1"/>
  <c r="N31" i="1"/>
  <c r="G8" i="2"/>
  <c r="I24" i="2"/>
  <c r="G19" i="2"/>
  <c r="G37" i="1"/>
  <c r="G34" i="1"/>
  <c r="G31" i="1"/>
  <c r="G28" i="1"/>
  <c r="G25" i="1"/>
  <c r="G22" i="1"/>
  <c r="G19" i="1"/>
  <c r="G16" i="1"/>
  <c r="G13" i="1"/>
  <c r="G10" i="1"/>
  <c r="G7" i="1"/>
  <c r="G4" i="1"/>
  <c r="J35" i="1"/>
  <c r="I32" i="1"/>
  <c r="H29" i="1"/>
  <c r="G26" i="1"/>
  <c r="J22" i="1"/>
  <c r="I19" i="1"/>
  <c r="H16" i="1"/>
  <c r="J12" i="1"/>
  <c r="I9" i="1"/>
  <c r="H6" i="1"/>
  <c r="G3" i="1"/>
  <c r="J38" i="1"/>
  <c r="I35" i="1"/>
  <c r="H32" i="1"/>
  <c r="H38" i="1"/>
  <c r="G35" i="1"/>
  <c r="J31" i="1"/>
  <c r="I28" i="1"/>
  <c r="H25" i="1"/>
  <c r="J21" i="1"/>
  <c r="I18" i="1"/>
  <c r="H15" i="1"/>
  <c r="G12" i="1"/>
  <c r="J8" i="1"/>
  <c r="I5" i="1"/>
  <c r="G38" i="1"/>
  <c r="J34" i="1"/>
  <c r="I31" i="1"/>
  <c r="H28" i="1"/>
  <c r="J24" i="1"/>
  <c r="I21" i="1"/>
  <c r="H18" i="1"/>
  <c r="G15" i="1"/>
  <c r="J11" i="1"/>
  <c r="I8" i="1"/>
  <c r="H5" i="1"/>
  <c r="H37" i="1"/>
  <c r="J33" i="1"/>
  <c r="I30" i="1"/>
  <c r="G24" i="1"/>
  <c r="J20" i="1"/>
  <c r="I17" i="1"/>
  <c r="H14" i="1"/>
  <c r="J7" i="1"/>
  <c r="J37" i="1"/>
  <c r="I34" i="1"/>
  <c r="H31" i="1"/>
  <c r="J27" i="1"/>
  <c r="I24" i="1"/>
  <c r="H21" i="1"/>
  <c r="G18" i="1"/>
  <c r="J14" i="1"/>
  <c r="I11" i="1"/>
  <c r="H8" i="1"/>
  <c r="G5" i="1"/>
  <c r="H34" i="1"/>
  <c r="I27" i="1"/>
  <c r="H24" i="1"/>
  <c r="J17" i="1"/>
  <c r="I14" i="1"/>
  <c r="G8" i="1"/>
  <c r="J4" i="1"/>
  <c r="I4" i="1"/>
  <c r="I37" i="1"/>
  <c r="J30" i="1"/>
  <c r="G21" i="1"/>
  <c r="H11" i="1"/>
  <c r="H27" i="1"/>
  <c r="G11" i="1"/>
  <c r="H9" i="1"/>
  <c r="J15" i="1"/>
  <c r="I22" i="1"/>
  <c r="G29" i="1"/>
  <c r="H36" i="1"/>
  <c r="J8" i="2"/>
  <c r="H38" i="2"/>
  <c r="H35" i="2"/>
  <c r="H32" i="2"/>
  <c r="H29" i="2"/>
  <c r="H26" i="2"/>
  <c r="H23" i="2"/>
  <c r="H20" i="2"/>
  <c r="H17" i="2"/>
  <c r="H14" i="2"/>
  <c r="H11" i="2"/>
  <c r="H8" i="2"/>
  <c r="H5" i="2"/>
  <c r="I36" i="2"/>
  <c r="H33" i="2"/>
  <c r="G30" i="2"/>
  <c r="J26" i="2"/>
  <c r="I23" i="2"/>
  <c r="G20" i="2"/>
  <c r="J16" i="2"/>
  <c r="I13" i="2"/>
  <c r="H10" i="2"/>
  <c r="G7" i="2"/>
  <c r="J3" i="2"/>
  <c r="H36" i="2"/>
  <c r="G33" i="2"/>
  <c r="J29" i="2"/>
  <c r="I26" i="2"/>
  <c r="G23" i="2"/>
  <c r="J19" i="2"/>
  <c r="I16" i="2"/>
  <c r="H13" i="2"/>
  <c r="G10" i="2"/>
  <c r="J6" i="2"/>
  <c r="I3" i="2"/>
  <c r="J35" i="2"/>
  <c r="I32" i="2"/>
  <c r="G29" i="2"/>
  <c r="J25" i="2"/>
  <c r="I22" i="2"/>
  <c r="H19" i="2"/>
  <c r="I35" i="2"/>
  <c r="H31" i="2"/>
  <c r="H27" i="2"/>
  <c r="H22" i="2"/>
  <c r="H18" i="2"/>
  <c r="I14" i="2"/>
  <c r="I10" i="2"/>
  <c r="H6" i="2"/>
  <c r="J38" i="2"/>
  <c r="I34" i="2"/>
  <c r="I30" i="2"/>
  <c r="I25" i="2"/>
  <c r="I21" i="2"/>
  <c r="I17" i="2"/>
  <c r="G13" i="2"/>
  <c r="H9" i="2"/>
  <c r="I5" i="2"/>
  <c r="J37" i="2"/>
  <c r="J33" i="2"/>
  <c r="J28" i="2"/>
  <c r="J24" i="2"/>
  <c r="J20" i="2"/>
  <c r="G16" i="2"/>
  <c r="H12" i="2"/>
  <c r="I8" i="2"/>
  <c r="I4" i="2"/>
  <c r="J34" i="2"/>
  <c r="I28" i="2"/>
  <c r="J23" i="2"/>
  <c r="J17" i="2"/>
  <c r="G12" i="2"/>
  <c r="H7" i="2"/>
  <c r="H34" i="2"/>
  <c r="H28" i="2"/>
  <c r="J22" i="2"/>
  <c r="G17" i="2"/>
  <c r="J11" i="2"/>
  <c r="I6" i="2"/>
  <c r="G34" i="2"/>
  <c r="G28" i="2"/>
  <c r="G22" i="2"/>
  <c r="H16" i="2"/>
  <c r="I11" i="2"/>
  <c r="G6" i="2"/>
  <c r="I33" i="2"/>
  <c r="J27" i="2"/>
  <c r="J21" i="2"/>
  <c r="J15" i="2"/>
  <c r="G11" i="2"/>
  <c r="J5" i="2"/>
  <c r="I38" i="2"/>
  <c r="J32" i="2"/>
  <c r="I27" i="2"/>
  <c r="H21" i="2"/>
  <c r="I15" i="2"/>
  <c r="J10" i="2"/>
  <c r="G5" i="2"/>
  <c r="H37" i="2"/>
  <c r="I31" i="2"/>
  <c r="H25" i="2"/>
  <c r="I19" i="2"/>
  <c r="J14" i="2"/>
  <c r="G9" i="2"/>
  <c r="G4" i="2"/>
  <c r="G38" i="2"/>
  <c r="G32" i="2"/>
  <c r="G27" i="2"/>
  <c r="G21" i="2"/>
  <c r="H15" i="2"/>
  <c r="J9" i="2"/>
  <c r="J4" i="2"/>
  <c r="I37" i="2"/>
  <c r="J31" i="2"/>
  <c r="G26" i="2"/>
  <c r="I20" i="2"/>
  <c r="G15" i="2"/>
  <c r="I9" i="2"/>
  <c r="H4" i="2"/>
  <c r="G3" i="2"/>
  <c r="J18" i="2"/>
  <c r="H3" i="2"/>
  <c r="G37" i="2"/>
  <c r="Y14" i="5"/>
  <c r="AA8" i="5"/>
  <c r="AA9" i="5"/>
  <c r="AA10" i="5" s="1"/>
  <c r="W14" i="5" s="1"/>
  <c r="I7" i="2"/>
  <c r="G24" i="2"/>
  <c r="H3" i="1"/>
  <c r="J9" i="1"/>
  <c r="I16" i="1"/>
  <c r="G23" i="1"/>
  <c r="I29" i="1"/>
  <c r="I36" i="1"/>
  <c r="N39" i="1"/>
  <c r="N51" i="1" s="1"/>
  <c r="N63" i="1" s="1"/>
  <c r="N75" i="1" s="1"/>
  <c r="I12" i="2"/>
  <c r="I29" i="2"/>
  <c r="I3" i="1"/>
  <c r="H10" i="1"/>
  <c r="J16" i="1"/>
  <c r="H23" i="1"/>
  <c r="J29" i="1"/>
  <c r="J36" i="1"/>
  <c r="J12" i="2"/>
  <c r="H30" i="2"/>
  <c r="I18" i="2"/>
  <c r="G36" i="2"/>
  <c r="N43" i="1"/>
  <c r="N55" i="1" s="1"/>
  <c r="N67" i="1" s="1"/>
  <c r="N79" i="1" s="1"/>
  <c r="N35" i="1"/>
  <c r="N47" i="1" s="1"/>
  <c r="N27" i="1"/>
  <c r="J13" i="2"/>
  <c r="J30" i="2"/>
  <c r="H4" i="1"/>
  <c r="J10" i="1"/>
  <c r="H17" i="1"/>
  <c r="J23" i="1"/>
  <c r="H30" i="1"/>
  <c r="G14" i="2"/>
  <c r="G31" i="2"/>
  <c r="J5" i="1"/>
  <c r="H12" i="1"/>
  <c r="J18" i="1"/>
  <c r="I25" i="1"/>
  <c r="G32" i="1"/>
  <c r="G18" i="2"/>
  <c r="G35" i="2"/>
  <c r="N42" i="2"/>
  <c r="N54" i="2" s="1"/>
  <c r="N66" i="2" s="1"/>
  <c r="N78" i="2" s="1"/>
  <c r="N38" i="2"/>
  <c r="N50" i="2" s="1"/>
  <c r="N62" i="2" s="1"/>
  <c r="N74" i="2" s="1"/>
  <c r="N34" i="2"/>
  <c r="N30" i="2"/>
  <c r="N26" i="2"/>
  <c r="N46" i="2"/>
  <c r="N58" i="2" s="1"/>
  <c r="N70" i="2" s="1"/>
  <c r="N82" i="2" s="1"/>
  <c r="H37" i="3"/>
  <c r="H34" i="3"/>
  <c r="H31" i="3"/>
  <c r="H28" i="3"/>
  <c r="H25" i="3"/>
  <c r="H22" i="3"/>
  <c r="H19" i="3"/>
  <c r="H16" i="3"/>
  <c r="H13" i="3"/>
  <c r="H10" i="3"/>
  <c r="H7" i="3"/>
  <c r="H4" i="3"/>
  <c r="H38" i="3"/>
  <c r="G35" i="3"/>
  <c r="J31" i="3"/>
  <c r="I28" i="3"/>
  <c r="G25" i="3"/>
  <c r="J21" i="3"/>
  <c r="I18" i="3"/>
  <c r="H15" i="3"/>
  <c r="G12" i="3"/>
  <c r="J8" i="3"/>
  <c r="I5" i="3"/>
  <c r="J37" i="3"/>
  <c r="I34" i="3"/>
  <c r="G31" i="3"/>
  <c r="J27" i="3"/>
  <c r="I24" i="3"/>
  <c r="H21" i="3"/>
  <c r="G18" i="3"/>
  <c r="J14" i="3"/>
  <c r="I11" i="3"/>
  <c r="H8" i="3"/>
  <c r="G5" i="3"/>
  <c r="I37" i="3"/>
  <c r="G34" i="3"/>
  <c r="J30" i="3"/>
  <c r="I27" i="3"/>
  <c r="H24" i="3"/>
  <c r="G21" i="3"/>
  <c r="J17" i="3"/>
  <c r="I14" i="3"/>
  <c r="H11" i="3"/>
  <c r="G8" i="3"/>
  <c r="J4" i="3"/>
  <c r="I36" i="3"/>
  <c r="H33" i="3"/>
  <c r="G30" i="3"/>
  <c r="J26" i="3"/>
  <c r="I23" i="3"/>
  <c r="H20" i="3"/>
  <c r="G17" i="3"/>
  <c r="J13" i="3"/>
  <c r="I10" i="3"/>
  <c r="G7" i="3"/>
  <c r="J3" i="3"/>
  <c r="J38" i="3"/>
  <c r="I33" i="3"/>
  <c r="G29" i="3"/>
  <c r="J23" i="3"/>
  <c r="G19" i="3"/>
  <c r="G14" i="3"/>
  <c r="H9" i="3"/>
  <c r="G4" i="3"/>
  <c r="I38" i="3"/>
  <c r="G33" i="3"/>
  <c r="J28" i="3"/>
  <c r="H23" i="3"/>
  <c r="J18" i="3"/>
  <c r="I13" i="3"/>
  <c r="G9" i="3"/>
  <c r="I3" i="3"/>
  <c r="G37" i="3"/>
  <c r="I32" i="3"/>
  <c r="H27" i="3"/>
  <c r="J22" i="3"/>
  <c r="I17" i="3"/>
  <c r="J12" i="3"/>
  <c r="J7" i="3"/>
  <c r="G3" i="3"/>
  <c r="H36" i="3"/>
  <c r="H30" i="3"/>
  <c r="G24" i="3"/>
  <c r="J16" i="3"/>
  <c r="J10" i="3"/>
  <c r="I4" i="3"/>
  <c r="G36" i="3"/>
  <c r="J29" i="3"/>
  <c r="G23" i="3"/>
  <c r="I16" i="3"/>
  <c r="G10" i="3"/>
  <c r="H3" i="3"/>
  <c r="I35" i="3"/>
  <c r="H29" i="3"/>
  <c r="G22" i="3"/>
  <c r="J15" i="3"/>
  <c r="I9" i="3"/>
  <c r="G38" i="3"/>
  <c r="G28" i="3"/>
  <c r="G20" i="3"/>
  <c r="J11" i="3"/>
  <c r="J36" i="3"/>
  <c r="G27" i="3"/>
  <c r="J19" i="3"/>
  <c r="G11" i="3"/>
  <c r="H35" i="3"/>
  <c r="H26" i="3"/>
  <c r="H18" i="3"/>
  <c r="I8" i="3"/>
  <c r="J34" i="3"/>
  <c r="G26" i="3"/>
  <c r="H17" i="3"/>
  <c r="I7" i="3"/>
  <c r="J33" i="3"/>
  <c r="J25" i="3"/>
  <c r="G16" i="3"/>
  <c r="J6" i="3"/>
  <c r="J32" i="3"/>
  <c r="I25" i="3"/>
  <c r="I15" i="3"/>
  <c r="I6" i="3"/>
  <c r="I20" i="3"/>
  <c r="M9" i="2"/>
  <c r="M7" i="2"/>
  <c r="H5" i="3"/>
  <c r="J20" i="3"/>
  <c r="M8" i="2"/>
  <c r="J5" i="3"/>
  <c r="I21" i="3"/>
  <c r="G6" i="3"/>
  <c r="I22" i="3"/>
  <c r="N13" i="3"/>
  <c r="N11" i="3"/>
  <c r="N10" i="3"/>
  <c r="N12" i="3"/>
  <c r="M22" i="1"/>
  <c r="H6" i="3"/>
  <c r="J24" i="3"/>
  <c r="J9" i="3"/>
  <c r="I26" i="3"/>
  <c r="H12" i="3"/>
  <c r="I29" i="3"/>
  <c r="I12" i="3"/>
  <c r="I30" i="3"/>
  <c r="L5" i="3"/>
  <c r="L6" i="3"/>
  <c r="L4" i="3"/>
  <c r="AH12" i="5"/>
  <c r="AL12" i="5" s="1"/>
  <c r="M8" i="3"/>
  <c r="M7" i="3"/>
  <c r="M57" i="4"/>
  <c r="M69" i="4" s="1"/>
  <c r="M81" i="4" s="1"/>
  <c r="M9" i="3"/>
  <c r="L71" i="2"/>
  <c r="L81" i="2"/>
  <c r="L74" i="2"/>
  <c r="L77" i="2"/>
  <c r="L4" i="2"/>
  <c r="L21" i="2"/>
  <c r="L33" i="2"/>
  <c r="AG15" i="5"/>
  <c r="AG11" i="5"/>
  <c r="AE14" i="5"/>
  <c r="AE13" i="5"/>
  <c r="AF10" i="5"/>
  <c r="AK15" i="5"/>
  <c r="AK10" i="5"/>
  <c r="AG10" i="5"/>
  <c r="AI7" i="5"/>
  <c r="AJ7" i="5" s="1"/>
  <c r="AK14" i="5"/>
  <c r="AK11" i="5"/>
  <c r="AG13" i="5"/>
  <c r="AK12" i="5"/>
  <c r="M46" i="4"/>
  <c r="M44" i="4"/>
  <c r="M43" i="4"/>
  <c r="M19" i="4"/>
  <c r="AK13" i="5"/>
  <c r="AG14" i="5"/>
  <c r="G6" i="4"/>
  <c r="I10" i="4"/>
  <c r="J15" i="4"/>
  <c r="H20" i="4"/>
  <c r="J25" i="4"/>
  <c r="G30" i="4"/>
  <c r="I35" i="4"/>
  <c r="AA7" i="5"/>
  <c r="J20" i="4"/>
  <c r="G26" i="4"/>
  <c r="I30" i="4"/>
  <c r="J35" i="4"/>
  <c r="J6" i="4"/>
  <c r="H12" i="4"/>
  <c r="J16" i="4"/>
  <c r="G22" i="4"/>
  <c r="I26" i="4"/>
  <c r="G32" i="4"/>
  <c r="H37" i="4"/>
  <c r="H34" i="4"/>
  <c r="H31" i="4"/>
  <c r="H28" i="4"/>
  <c r="H25" i="4"/>
  <c r="H22" i="4"/>
  <c r="H19" i="4"/>
  <c r="H16" i="4"/>
  <c r="H13" i="4"/>
  <c r="H10" i="4"/>
  <c r="H7" i="4"/>
  <c r="H4" i="4"/>
  <c r="H38" i="4"/>
  <c r="G35" i="4"/>
  <c r="J31" i="4"/>
  <c r="I28" i="4"/>
  <c r="G25" i="4"/>
  <c r="J21" i="4"/>
  <c r="I18" i="4"/>
  <c r="H15" i="4"/>
  <c r="G12" i="4"/>
  <c r="J8" i="4"/>
  <c r="I5" i="4"/>
  <c r="J37" i="4"/>
  <c r="I34" i="4"/>
  <c r="G31" i="4"/>
  <c r="J27" i="4"/>
  <c r="I24" i="4"/>
  <c r="H21" i="4"/>
  <c r="G18" i="4"/>
  <c r="J14" i="4"/>
  <c r="I11" i="4"/>
  <c r="H8" i="4"/>
  <c r="G5" i="4"/>
  <c r="I37" i="4"/>
  <c r="G34" i="4"/>
  <c r="J30" i="4"/>
  <c r="I27" i="4"/>
  <c r="H24" i="4"/>
  <c r="G21" i="4"/>
  <c r="J17" i="4"/>
  <c r="I14" i="4"/>
  <c r="H11" i="4"/>
  <c r="G8" i="4"/>
  <c r="J4" i="4"/>
  <c r="J36" i="4"/>
  <c r="I33" i="4"/>
  <c r="H30" i="4"/>
  <c r="G27" i="4"/>
  <c r="J23" i="4"/>
  <c r="I20" i="4"/>
  <c r="H17" i="4"/>
  <c r="G14" i="4"/>
  <c r="J10" i="4"/>
  <c r="I7" i="4"/>
  <c r="G4" i="4"/>
  <c r="G7" i="4"/>
  <c r="I12" i="4"/>
  <c r="G17" i="4"/>
  <c r="I22" i="4"/>
  <c r="J26" i="4"/>
  <c r="H32" i="4"/>
  <c r="I36" i="4"/>
  <c r="H3" i="4"/>
  <c r="I8" i="4"/>
  <c r="G13" i="4"/>
  <c r="H18" i="4"/>
  <c r="G23" i="4"/>
  <c r="G28" i="4"/>
  <c r="J32" i="4"/>
  <c r="G38" i="4"/>
  <c r="L77" i="4"/>
  <c r="L34" i="4"/>
  <c r="L32" i="4"/>
  <c r="L22" i="4"/>
  <c r="L20" i="4"/>
  <c r="L73" i="4"/>
  <c r="L82" i="4"/>
  <c r="L80" i="4"/>
  <c r="L31" i="4"/>
  <c r="L76" i="4"/>
  <c r="L74" i="4"/>
  <c r="L21" i="4"/>
  <c r="I5" i="5"/>
  <c r="AF15" i="5"/>
  <c r="N10" i="4"/>
  <c r="N24" i="4"/>
  <c r="AE3" i="5"/>
  <c r="N13" i="4"/>
  <c r="N44" i="4"/>
  <c r="N56" i="4" s="1"/>
  <c r="N68" i="4" s="1"/>
  <c r="N80" i="4" s="1"/>
  <c r="AE5" i="5"/>
  <c r="I6" i="5"/>
  <c r="J6" i="5"/>
  <c r="N24" i="2" l="1"/>
  <c r="N32" i="2"/>
  <c r="M39" i="1"/>
  <c r="L22" i="1"/>
  <c r="L33" i="1"/>
  <c r="L74" i="1"/>
  <c r="L20" i="1"/>
  <c r="L31" i="1"/>
  <c r="L79" i="1"/>
  <c r="O79" i="1" s="1"/>
  <c r="L81" i="1"/>
  <c r="L82" i="1"/>
  <c r="O82" i="1" s="1"/>
  <c r="L27" i="4"/>
  <c r="L78" i="1"/>
  <c r="L62" i="4"/>
  <c r="L63" i="4"/>
  <c r="N28" i="1"/>
  <c r="L32" i="1"/>
  <c r="N46" i="1"/>
  <c r="N58" i="1" s="1"/>
  <c r="N70" i="1" s="1"/>
  <c r="N82" i="1" s="1"/>
  <c r="P83" i="4"/>
  <c r="L76" i="1"/>
  <c r="M40" i="4"/>
  <c r="M52" i="4" s="1"/>
  <c r="M64" i="4" s="1"/>
  <c r="M37" i="4"/>
  <c r="M49" i="4" s="1"/>
  <c r="M61" i="4" s="1"/>
  <c r="M73" i="4" s="1"/>
  <c r="M42" i="4"/>
  <c r="M14" i="1"/>
  <c r="L80" i="1"/>
  <c r="L23" i="1"/>
  <c r="N28" i="2"/>
  <c r="L34" i="1"/>
  <c r="M38" i="1"/>
  <c r="M50" i="1" s="1"/>
  <c r="L73" i="1"/>
  <c r="L47" i="1"/>
  <c r="L55" i="4"/>
  <c r="L59" i="4"/>
  <c r="M35" i="1"/>
  <c r="M47" i="1" s="1"/>
  <c r="L72" i="1"/>
  <c r="L56" i="1"/>
  <c r="L21" i="1"/>
  <c r="M36" i="1"/>
  <c r="M48" i="1" s="1"/>
  <c r="M60" i="1" s="1"/>
  <c r="M72" i="1" s="1"/>
  <c r="L75" i="1"/>
  <c r="L16" i="4"/>
  <c r="L71" i="1"/>
  <c r="L24" i="4"/>
  <c r="L26" i="1"/>
  <c r="N39" i="2"/>
  <c r="N51" i="2" s="1"/>
  <c r="N63" i="2" s="1"/>
  <c r="N75" i="2" s="1"/>
  <c r="L24" i="1"/>
  <c r="M20" i="4"/>
  <c r="L53" i="1"/>
  <c r="M41" i="4"/>
  <c r="M53" i="4" s="1"/>
  <c r="M65" i="4" s="1"/>
  <c r="M77" i="4" s="1"/>
  <c r="M14" i="4"/>
  <c r="N23" i="2"/>
  <c r="L25" i="1"/>
  <c r="M15" i="4"/>
  <c r="L16" i="1"/>
  <c r="L55" i="1"/>
  <c r="O55" i="1" s="1"/>
  <c r="Q55" i="1" s="1" a="1"/>
  <c r="Q55" i="1" s="1"/>
  <c r="L57" i="1"/>
  <c r="J8" i="5"/>
  <c r="L14" i="1"/>
  <c r="N31" i="2"/>
  <c r="L48" i="1"/>
  <c r="N25" i="2"/>
  <c r="K7" i="5"/>
  <c r="N43" i="2"/>
  <c r="N55" i="2" s="1"/>
  <c r="N67" i="2" s="1"/>
  <c r="N79" i="2" s="1"/>
  <c r="M36" i="4"/>
  <c r="M48" i="4" s="1"/>
  <c r="M60" i="4" s="1"/>
  <c r="M72" i="4" s="1"/>
  <c r="O72" i="4" s="1"/>
  <c r="M39" i="4"/>
  <c r="M51" i="4" s="1"/>
  <c r="N30" i="1"/>
  <c r="L51" i="1"/>
  <c r="AL3" i="4" a="1"/>
  <c r="L52" i="1"/>
  <c r="L15" i="1"/>
  <c r="L49" i="1"/>
  <c r="M35" i="4"/>
  <c r="M38" i="4"/>
  <c r="M50" i="4" s="1"/>
  <c r="M62" i="4" s="1"/>
  <c r="M74" i="4" s="1"/>
  <c r="M18" i="4"/>
  <c r="L54" i="1"/>
  <c r="N38" i="1"/>
  <c r="N50" i="1" s="1"/>
  <c r="N62" i="1" s="1"/>
  <c r="N74" i="1" s="1"/>
  <c r="L58" i="1"/>
  <c r="BF3" i="4" a="1"/>
  <c r="BF4" i="4" s="1"/>
  <c r="BF11" i="4" s="1"/>
  <c r="L63" i="2"/>
  <c r="AA3" i="1" a="1"/>
  <c r="AA6" i="1" s="1"/>
  <c r="L28" i="2"/>
  <c r="M20" i="1"/>
  <c r="L60" i="2"/>
  <c r="L66" i="2"/>
  <c r="L61" i="2"/>
  <c r="L61" i="4"/>
  <c r="L65" i="2"/>
  <c r="N24" i="1"/>
  <c r="N26" i="1"/>
  <c r="L48" i="4"/>
  <c r="I8" i="5"/>
  <c r="N41" i="4"/>
  <c r="N53" i="4" s="1"/>
  <c r="N65" i="4" s="1"/>
  <c r="N77" i="4" s="1"/>
  <c r="L18" i="4"/>
  <c r="L62" i="2"/>
  <c r="N32" i="1"/>
  <c r="L14" i="4"/>
  <c r="AW3" i="1" a="1"/>
  <c r="N40" i="1"/>
  <c r="N52" i="1" s="1"/>
  <c r="N64" i="1" s="1"/>
  <c r="N76" i="1" s="1"/>
  <c r="L52" i="4"/>
  <c r="N34" i="1"/>
  <c r="O8" i="5"/>
  <c r="P5" i="5"/>
  <c r="O6" i="5" s="1"/>
  <c r="L70" i="4"/>
  <c r="L64" i="4"/>
  <c r="L67" i="4"/>
  <c r="N36" i="2"/>
  <c r="N48" i="2" s="1"/>
  <c r="N60" i="2" s="1"/>
  <c r="N72" i="2" s="1"/>
  <c r="L15" i="4"/>
  <c r="M41" i="1"/>
  <c r="M53" i="1" s="1"/>
  <c r="M65" i="1" s="1"/>
  <c r="M77" i="1" s="1"/>
  <c r="O77" i="1" s="1"/>
  <c r="M42" i="1"/>
  <c r="M54" i="1" s="1"/>
  <c r="M66" i="1" s="1"/>
  <c r="M78" i="1" s="1"/>
  <c r="M18" i="1"/>
  <c r="M21" i="1"/>
  <c r="L29" i="4"/>
  <c r="L69" i="2"/>
  <c r="N40" i="2"/>
  <c r="N52" i="2" s="1"/>
  <c r="N64" i="2" s="1"/>
  <c r="N76" i="2" s="1"/>
  <c r="AA3" i="2" a="1"/>
  <c r="AA5" i="2" s="1"/>
  <c r="M40" i="1"/>
  <c r="M52" i="1" s="1"/>
  <c r="M64" i="1" s="1"/>
  <c r="M76" i="1" s="1"/>
  <c r="AW3" i="2" a="1"/>
  <c r="AW3" i="2" s="1"/>
  <c r="L54" i="4"/>
  <c r="N37" i="4"/>
  <c r="N49" i="4" s="1"/>
  <c r="N61" i="4" s="1"/>
  <c r="N73" i="4" s="1"/>
  <c r="L69" i="4"/>
  <c r="N44" i="1"/>
  <c r="N56" i="1" s="1"/>
  <c r="N68" i="1" s="1"/>
  <c r="N80" i="1" s="1"/>
  <c r="Q83" i="1"/>
  <c r="L57" i="4"/>
  <c r="L25" i="4"/>
  <c r="L19" i="4"/>
  <c r="L60" i="4"/>
  <c r="N35" i="2"/>
  <c r="N47" i="2" s="1"/>
  <c r="N59" i="2" s="1"/>
  <c r="N71" i="2" s="1"/>
  <c r="L23" i="4"/>
  <c r="L58" i="4"/>
  <c r="L49" i="4"/>
  <c r="N45" i="4"/>
  <c r="N57" i="4" s="1"/>
  <c r="N69" i="4" s="1"/>
  <c r="N81" i="4" s="1"/>
  <c r="O81" i="4" s="1"/>
  <c r="N25" i="4"/>
  <c r="N29" i="4"/>
  <c r="H8" i="5"/>
  <c r="L30" i="4"/>
  <c r="L56" i="4"/>
  <c r="L26" i="4"/>
  <c r="L27" i="2"/>
  <c r="L67" i="2"/>
  <c r="L64" i="2"/>
  <c r="L19" i="2"/>
  <c r="L18" i="2"/>
  <c r="L17" i="2"/>
  <c r="L30" i="2"/>
  <c r="L29" i="2"/>
  <c r="L4" i="5"/>
  <c r="L7" i="5" s="1"/>
  <c r="L66" i="4"/>
  <c r="L65" i="4"/>
  <c r="L70" i="2"/>
  <c r="L47" i="4"/>
  <c r="L53" i="4"/>
  <c r="N37" i="1"/>
  <c r="N49" i="1" s="1"/>
  <c r="N61" i="1" s="1"/>
  <c r="N73" i="1" s="1"/>
  <c r="N33" i="1"/>
  <c r="N29" i="1"/>
  <c r="N25" i="1"/>
  <c r="N45" i="1"/>
  <c r="N57" i="1" s="1"/>
  <c r="N69" i="1" s="1"/>
  <c r="N81" i="1" s="1"/>
  <c r="O81" i="1" s="1"/>
  <c r="AL3" i="1" a="1"/>
  <c r="BF3" i="1" a="1"/>
  <c r="M17" i="1"/>
  <c r="L68" i="4"/>
  <c r="N29" i="2"/>
  <c r="N41" i="2"/>
  <c r="N53" i="2" s="1"/>
  <c r="N65" i="2" s="1"/>
  <c r="N77" i="2" s="1"/>
  <c r="N33" i="2"/>
  <c r="P6" i="5"/>
  <c r="L17" i="4"/>
  <c r="L68" i="2"/>
  <c r="N45" i="2"/>
  <c r="N57" i="2" s="1"/>
  <c r="N69" i="2" s="1"/>
  <c r="N81" i="2" s="1"/>
  <c r="L50" i="4"/>
  <c r="AJ12" i="5"/>
  <c r="AI12" i="5"/>
  <c r="L67" i="3"/>
  <c r="L65" i="3"/>
  <c r="L70" i="3"/>
  <c r="L68" i="3"/>
  <c r="L30" i="3"/>
  <c r="L28" i="3"/>
  <c r="L18" i="3"/>
  <c r="L63" i="3"/>
  <c r="L59" i="3"/>
  <c r="L29" i="3"/>
  <c r="L27" i="3"/>
  <c r="L19" i="3"/>
  <c r="L17" i="3"/>
  <c r="L60" i="3"/>
  <c r="L62" i="3"/>
  <c r="L61" i="3"/>
  <c r="L64" i="3"/>
  <c r="L69" i="3"/>
  <c r="L66" i="3"/>
  <c r="M38" i="3"/>
  <c r="M36" i="3"/>
  <c r="M14" i="3"/>
  <c r="M37" i="3"/>
  <c r="M35" i="3"/>
  <c r="AL3" i="3" a="1"/>
  <c r="M17" i="3"/>
  <c r="BF3" i="3" a="1"/>
  <c r="M20" i="3"/>
  <c r="M18" i="2"/>
  <c r="M40" i="2"/>
  <c r="M42" i="2"/>
  <c r="M39" i="2"/>
  <c r="M21" i="2"/>
  <c r="M41" i="2"/>
  <c r="M15" i="2"/>
  <c r="N27" i="4"/>
  <c r="N31" i="4"/>
  <c r="N39" i="4"/>
  <c r="N51" i="4" s="1"/>
  <c r="N63" i="4" s="1"/>
  <c r="N75" i="4" s="1"/>
  <c r="N43" i="4"/>
  <c r="N55" i="4" s="1"/>
  <c r="N67" i="4" s="1"/>
  <c r="N79" i="4" s="1"/>
  <c r="N35" i="4"/>
  <c r="N47" i="4" s="1"/>
  <c r="N23" i="4"/>
  <c r="AA3" i="4" a="1"/>
  <c r="AW3" i="4" a="1"/>
  <c r="N40" i="3"/>
  <c r="N52" i="3" s="1"/>
  <c r="N64" i="3" s="1"/>
  <c r="N76" i="3" s="1"/>
  <c r="N32" i="3"/>
  <c r="N24" i="3"/>
  <c r="N44" i="3"/>
  <c r="N56" i="3" s="1"/>
  <c r="N68" i="3" s="1"/>
  <c r="N80" i="3" s="1"/>
  <c r="N28" i="3"/>
  <c r="N36" i="3"/>
  <c r="N48" i="3" s="1"/>
  <c r="N60" i="3" s="1"/>
  <c r="N72" i="3" s="1"/>
  <c r="P83" i="2"/>
  <c r="Q83" i="2"/>
  <c r="M49" i="1"/>
  <c r="M61" i="1" s="1"/>
  <c r="M73" i="1" s="1"/>
  <c r="M42" i="3"/>
  <c r="M40" i="3"/>
  <c r="M41" i="3"/>
  <c r="M39" i="3"/>
  <c r="M18" i="3"/>
  <c r="M15" i="3"/>
  <c r="M21" i="3"/>
  <c r="AJ14" i="5"/>
  <c r="AI14" i="5"/>
  <c r="AH14" i="5"/>
  <c r="AL14" i="5" s="1"/>
  <c r="N46" i="3"/>
  <c r="N58" i="3" s="1"/>
  <c r="N70" i="3" s="1"/>
  <c r="N82" i="3" s="1"/>
  <c r="N38" i="3"/>
  <c r="N50" i="3" s="1"/>
  <c r="N62" i="3" s="1"/>
  <c r="N74" i="3" s="1"/>
  <c r="N30" i="3"/>
  <c r="N42" i="3"/>
  <c r="N54" i="3" s="1"/>
  <c r="N66" i="3" s="1"/>
  <c r="N78" i="3" s="1"/>
  <c r="N34" i="3"/>
  <c r="N26" i="3"/>
  <c r="M47" i="4"/>
  <c r="M54" i="4"/>
  <c r="M66" i="4" s="1"/>
  <c r="M78" i="4" s="1"/>
  <c r="M46" i="3"/>
  <c r="M44" i="3"/>
  <c r="M45" i="3"/>
  <c r="M43" i="3"/>
  <c r="M22" i="3"/>
  <c r="M16" i="3"/>
  <c r="M19" i="3"/>
  <c r="L81" i="3"/>
  <c r="L79" i="3"/>
  <c r="L77" i="3"/>
  <c r="L34" i="3"/>
  <c r="L32" i="3"/>
  <c r="L22" i="3"/>
  <c r="L20" i="3"/>
  <c r="L33" i="3"/>
  <c r="L31" i="3"/>
  <c r="L21" i="3"/>
  <c r="L74" i="3"/>
  <c r="L80" i="3"/>
  <c r="L76" i="3"/>
  <c r="L82" i="3"/>
  <c r="L73" i="3"/>
  <c r="L72" i="3"/>
  <c r="L71" i="3"/>
  <c r="L75" i="3"/>
  <c r="L78" i="3"/>
  <c r="V14" i="5"/>
  <c r="AB14" i="5"/>
  <c r="AE11" i="5"/>
  <c r="AE12" i="5"/>
  <c r="AE10" i="5"/>
  <c r="N39" i="3"/>
  <c r="N51" i="3" s="1"/>
  <c r="N63" i="3" s="1"/>
  <c r="N75" i="3" s="1"/>
  <c r="N23" i="3"/>
  <c r="N43" i="3"/>
  <c r="N55" i="3" s="1"/>
  <c r="N67" i="3" s="1"/>
  <c r="N79" i="3" s="1"/>
  <c r="N27" i="3"/>
  <c r="N35" i="3"/>
  <c r="N47" i="3" s="1"/>
  <c r="N59" i="3" s="1"/>
  <c r="N71" i="3" s="1"/>
  <c r="AW3" i="3" a="1"/>
  <c r="N31" i="3"/>
  <c r="AA3" i="3" a="1"/>
  <c r="M55" i="4"/>
  <c r="M67" i="4" s="1"/>
  <c r="M79" i="4" s="1"/>
  <c r="L50" i="2"/>
  <c r="L55" i="2"/>
  <c r="L16" i="2"/>
  <c r="L15" i="2"/>
  <c r="L14" i="2"/>
  <c r="L57" i="2"/>
  <c r="L47" i="2"/>
  <c r="L56" i="2"/>
  <c r="L53" i="2"/>
  <c r="L52" i="2"/>
  <c r="L49" i="2"/>
  <c r="L23" i="2"/>
  <c r="L26" i="2"/>
  <c r="L48" i="2"/>
  <c r="L25" i="2"/>
  <c r="L54" i="2"/>
  <c r="L24" i="2"/>
  <c r="L51" i="2"/>
  <c r="L58" i="2"/>
  <c r="P83" i="3"/>
  <c r="Q83" i="3"/>
  <c r="AH11" i="5"/>
  <c r="AL11" i="5" s="1"/>
  <c r="AJ11" i="5"/>
  <c r="AI11" i="5"/>
  <c r="M51" i="1"/>
  <c r="M63" i="1" s="1"/>
  <c r="M75" i="1" s="1"/>
  <c r="AJ10" i="5"/>
  <c r="AI10" i="5"/>
  <c r="AH10" i="5"/>
  <c r="AL10" i="5" s="1"/>
  <c r="N41" i="3"/>
  <c r="N53" i="3" s="1"/>
  <c r="N65" i="3" s="1"/>
  <c r="N77" i="3" s="1"/>
  <c r="N33" i="3"/>
  <c r="N25" i="3"/>
  <c r="N37" i="3"/>
  <c r="N49" i="3" s="1"/>
  <c r="N61" i="3" s="1"/>
  <c r="N73" i="3" s="1"/>
  <c r="N29" i="3"/>
  <c r="N45" i="3"/>
  <c r="N57" i="3" s="1"/>
  <c r="N69" i="3" s="1"/>
  <c r="N81" i="3" s="1"/>
  <c r="M56" i="4"/>
  <c r="M68" i="4" s="1"/>
  <c r="M80" i="4" s="1"/>
  <c r="O80" i="4" s="1"/>
  <c r="N38" i="4"/>
  <c r="N50" i="4" s="1"/>
  <c r="N62" i="4" s="1"/>
  <c r="N74" i="4" s="1"/>
  <c r="N42" i="4"/>
  <c r="N54" i="4" s="1"/>
  <c r="N66" i="4" s="1"/>
  <c r="N78" i="4" s="1"/>
  <c r="N26" i="4"/>
  <c r="N46" i="4"/>
  <c r="N58" i="4" s="1"/>
  <c r="N70" i="4" s="1"/>
  <c r="N82" i="4" s="1"/>
  <c r="N34" i="4"/>
  <c r="N30" i="4"/>
  <c r="AJ15" i="5"/>
  <c r="AI15" i="5"/>
  <c r="AH15" i="5"/>
  <c r="AL15" i="5" s="1"/>
  <c r="M58" i="4"/>
  <c r="M70" i="4" s="1"/>
  <c r="M20" i="2"/>
  <c r="BF3" i="2" a="1"/>
  <c r="AL3" i="2" a="1"/>
  <c r="M37" i="2"/>
  <c r="M17" i="2"/>
  <c r="M36" i="2"/>
  <c r="M14" i="2"/>
  <c r="M35" i="2"/>
  <c r="M38" i="2"/>
  <c r="AF11" i="5"/>
  <c r="AF13" i="5"/>
  <c r="AE15" i="5"/>
  <c r="AJ13" i="5"/>
  <c r="AH13" i="5"/>
  <c r="AL13" i="5" s="1"/>
  <c r="AI13" i="5"/>
  <c r="N59" i="1"/>
  <c r="N71" i="1" s="1"/>
  <c r="L53" i="3"/>
  <c r="L26" i="3"/>
  <c r="L24" i="3"/>
  <c r="L16" i="3"/>
  <c r="L56" i="3"/>
  <c r="L47" i="3"/>
  <c r="L25" i="3"/>
  <c r="L23" i="3"/>
  <c r="L14" i="3"/>
  <c r="L55" i="3"/>
  <c r="L15" i="3"/>
  <c r="L57" i="3"/>
  <c r="L48" i="3"/>
  <c r="L52" i="3"/>
  <c r="L54" i="3"/>
  <c r="L49" i="3"/>
  <c r="L50" i="3"/>
  <c r="L51" i="3"/>
  <c r="L58" i="3"/>
  <c r="M22" i="2"/>
  <c r="M16" i="2"/>
  <c r="M46" i="2"/>
  <c r="M43" i="2"/>
  <c r="M19" i="2"/>
  <c r="M45" i="2"/>
  <c r="M44" i="2"/>
  <c r="O67" i="1"/>
  <c r="AA5" i="1" l="1"/>
  <c r="O73" i="4"/>
  <c r="O72" i="1"/>
  <c r="O75" i="1"/>
  <c r="O77" i="4"/>
  <c r="Q77" i="4" s="1" a="1"/>
  <c r="Q77" i="4" s="1"/>
  <c r="O63" i="1"/>
  <c r="P63" i="1" s="1"/>
  <c r="O79" i="4"/>
  <c r="Q79" i="4" s="1" a="1"/>
  <c r="Q79" i="4" s="1"/>
  <c r="O53" i="4"/>
  <c r="P53" i="4" s="1"/>
  <c r="O51" i="1"/>
  <c r="P51" i="1" s="1"/>
  <c r="O58" i="1"/>
  <c r="P58" i="1" s="1"/>
  <c r="O68" i="4"/>
  <c r="P68" i="4" s="1"/>
  <c r="AA3" i="2"/>
  <c r="O80" i="1"/>
  <c r="P80" i="1" s="1"/>
  <c r="O78" i="1"/>
  <c r="P78" i="1" s="1"/>
  <c r="O70" i="1"/>
  <c r="P70" i="1" s="1"/>
  <c r="AA3" i="1"/>
  <c r="AA6" i="2"/>
  <c r="AA4" i="1"/>
  <c r="AA4" i="2"/>
  <c r="O65" i="4"/>
  <c r="P65" i="4" s="1"/>
  <c r="BF3" i="4"/>
  <c r="BF9" i="4" s="1"/>
  <c r="O61" i="4"/>
  <c r="P61" i="4" s="1"/>
  <c r="O49" i="4"/>
  <c r="P49" i="4" s="1"/>
  <c r="BG9" i="4"/>
  <c r="BF5" i="4"/>
  <c r="BG11" i="4" s="1"/>
  <c r="AW4" i="2"/>
  <c r="AW14" i="2" s="1"/>
  <c r="AL4" i="4"/>
  <c r="AL3" i="4"/>
  <c r="AL5" i="4"/>
  <c r="L8" i="5"/>
  <c r="O56" i="1"/>
  <c r="Q56" i="1" s="1" a="1"/>
  <c r="Q56" i="1" s="1"/>
  <c r="O5" i="5"/>
  <c r="Q5" i="5" s="1"/>
  <c r="AW6" i="1"/>
  <c r="AW3" i="1"/>
  <c r="AW4" i="1"/>
  <c r="AW5" i="1"/>
  <c r="O76" i="1"/>
  <c r="P76" i="1" s="1"/>
  <c r="O53" i="1"/>
  <c r="Q53" i="1" s="1" a="1"/>
  <c r="Q53" i="1" s="1"/>
  <c r="O67" i="4"/>
  <c r="P67" i="4" s="1"/>
  <c r="O74" i="4"/>
  <c r="P74" i="4" s="1"/>
  <c r="AW5" i="2"/>
  <c r="AX13" i="2" s="1"/>
  <c r="P55" i="1"/>
  <c r="O78" i="4"/>
  <c r="Q78" i="4" s="1" a="1"/>
  <c r="Q78" i="4" s="1"/>
  <c r="AW6" i="2"/>
  <c r="AX14" i="2" s="1"/>
  <c r="O47" i="4"/>
  <c r="Q47" i="4" s="1" a="1"/>
  <c r="Q47" i="4" s="1"/>
  <c r="O69" i="1"/>
  <c r="P69" i="1" s="1"/>
  <c r="O56" i="4"/>
  <c r="Q56" i="4" s="1" a="1"/>
  <c r="Q56" i="4" s="1"/>
  <c r="O57" i="1"/>
  <c r="P57" i="1" s="1"/>
  <c r="O68" i="1"/>
  <c r="Q68" i="1" s="1" a="1"/>
  <c r="Q68" i="1" s="1"/>
  <c r="P81" i="4"/>
  <c r="Q81" i="4" a="1"/>
  <c r="Q81" i="4" s="1"/>
  <c r="O69" i="4"/>
  <c r="O54" i="1"/>
  <c r="P54" i="1" s="1"/>
  <c r="O73" i="1"/>
  <c r="Q73" i="1" s="1" a="1"/>
  <c r="Q73" i="1" s="1"/>
  <c r="O57" i="4"/>
  <c r="P57" i="4" s="1"/>
  <c r="Q6" i="5"/>
  <c r="O66" i="1"/>
  <c r="Q66" i="1" s="1" a="1"/>
  <c r="Q66" i="1" s="1"/>
  <c r="O52" i="1"/>
  <c r="P52" i="1" s="1"/>
  <c r="BF5" i="1"/>
  <c r="BF4" i="1"/>
  <c r="BF3" i="1"/>
  <c r="P8" i="5"/>
  <c r="P7" i="5" s="1"/>
  <c r="O64" i="1"/>
  <c r="Q64" i="1" s="1" a="1"/>
  <c r="Q64" i="1" s="1"/>
  <c r="AL3" i="1"/>
  <c r="AL5" i="1"/>
  <c r="AL4" i="1"/>
  <c r="O65" i="1"/>
  <c r="Q65" i="1" s="1" a="1"/>
  <c r="Q65" i="1" s="1"/>
  <c r="O52" i="4"/>
  <c r="Q52" i="4" s="1" a="1"/>
  <c r="Q52" i="4" s="1"/>
  <c r="O55" i="4"/>
  <c r="Q55" i="4" s="1" a="1"/>
  <c r="Q55" i="4" s="1"/>
  <c r="P72" i="1"/>
  <c r="Q72" i="1" a="1"/>
  <c r="Q72" i="1" s="1"/>
  <c r="P77" i="4"/>
  <c r="AA6" i="4"/>
  <c r="AA5" i="4"/>
  <c r="AA4" i="4"/>
  <c r="AA3" i="4"/>
  <c r="M59" i="1"/>
  <c r="M47" i="3"/>
  <c r="O47" i="3" s="1"/>
  <c r="M57" i="2"/>
  <c r="M69" i="2" s="1"/>
  <c r="M47" i="2"/>
  <c r="O47" i="2" s="1"/>
  <c r="AL4" i="3"/>
  <c r="AL3" i="3"/>
  <c r="AL5" i="3"/>
  <c r="M55" i="2"/>
  <c r="M67" i="2" s="1"/>
  <c r="AW4" i="3"/>
  <c r="AW5" i="3"/>
  <c r="AW6" i="3"/>
  <c r="AW3" i="3"/>
  <c r="M55" i="3"/>
  <c r="M67" i="3" s="1"/>
  <c r="M79" i="3" s="1"/>
  <c r="O79" i="3" s="1"/>
  <c r="M49" i="3"/>
  <c r="M61" i="3" s="1"/>
  <c r="M73" i="3" s="1"/>
  <c r="O73" i="3" s="1"/>
  <c r="O50" i="4"/>
  <c r="O61" i="1"/>
  <c r="O48" i="1"/>
  <c r="M57" i="3"/>
  <c r="M69" i="3" s="1"/>
  <c r="M81" i="3" s="1"/>
  <c r="O81" i="3" s="1"/>
  <c r="P73" i="4"/>
  <c r="Q73" i="4" a="1"/>
  <c r="Q73" i="4" s="1"/>
  <c r="P80" i="4"/>
  <c r="Q80" i="4" a="1"/>
  <c r="Q80" i="4" s="1"/>
  <c r="M48" i="2"/>
  <c r="M60" i="2" s="1"/>
  <c r="Q77" i="1" a="1"/>
  <c r="Q77" i="1" s="1"/>
  <c r="P77" i="1"/>
  <c r="M53" i="2"/>
  <c r="M65" i="2" s="1"/>
  <c r="O47" i="1"/>
  <c r="M49" i="2"/>
  <c r="M61" i="2" s="1"/>
  <c r="Q81" i="1" a="1"/>
  <c r="Q81" i="1" s="1"/>
  <c r="P81" i="1"/>
  <c r="O58" i="4"/>
  <c r="O49" i="1"/>
  <c r="M51" i="2"/>
  <c r="M63" i="2" s="1"/>
  <c r="M48" i="3"/>
  <c r="M60" i="3" s="1"/>
  <c r="M72" i="3" s="1"/>
  <c r="O72" i="3" s="1"/>
  <c r="O54" i="4"/>
  <c r="O62" i="4"/>
  <c r="AW4" i="4"/>
  <c r="AW6" i="4"/>
  <c r="AW5" i="4"/>
  <c r="AW3" i="4"/>
  <c r="AA5" i="3"/>
  <c r="AA6" i="3"/>
  <c r="AA4" i="3"/>
  <c r="AA3" i="3"/>
  <c r="P67" i="1"/>
  <c r="Q67" i="1" a="1"/>
  <c r="Q67" i="1" s="1"/>
  <c r="Q72" i="4" a="1"/>
  <c r="Q72" i="4" s="1"/>
  <c r="P72" i="4"/>
  <c r="M58" i="2"/>
  <c r="M70" i="2" s="1"/>
  <c r="O48" i="4"/>
  <c r="N59" i="4"/>
  <c r="N71" i="4" s="1"/>
  <c r="AL3" i="2"/>
  <c r="AL5" i="2"/>
  <c r="AL4" i="2"/>
  <c r="M82" i="4"/>
  <c r="O82" i="4" s="1"/>
  <c r="O70" i="4"/>
  <c r="M56" i="3"/>
  <c r="M68" i="3" s="1"/>
  <c r="M80" i="3" s="1"/>
  <c r="O80" i="3" s="1"/>
  <c r="M54" i="2"/>
  <c r="M66" i="2" s="1"/>
  <c r="M50" i="3"/>
  <c r="M62" i="3" s="1"/>
  <c r="M74" i="3" s="1"/>
  <c r="O74" i="3" s="1"/>
  <c r="M50" i="2"/>
  <c r="M62" i="2" s="1"/>
  <c r="BF5" i="2"/>
  <c r="BF4" i="2"/>
  <c r="BF3" i="2"/>
  <c r="M53" i="3"/>
  <c r="M65" i="3" s="1"/>
  <c r="M77" i="3" s="1"/>
  <c r="O77" i="3" s="1"/>
  <c r="AC14" i="5"/>
  <c r="X14" i="5"/>
  <c r="Z14" i="5" s="1"/>
  <c r="AA14" i="5" s="1"/>
  <c r="M52" i="3"/>
  <c r="M64" i="3" s="1"/>
  <c r="M76" i="3" s="1"/>
  <c r="O76" i="3" s="1"/>
  <c r="AW12" i="2"/>
  <c r="AW11" i="2"/>
  <c r="AW10" i="2"/>
  <c r="O60" i="4"/>
  <c r="M62" i="1"/>
  <c r="O50" i="1"/>
  <c r="O60" i="1"/>
  <c r="M59" i="4"/>
  <c r="M54" i="3"/>
  <c r="M66" i="3" s="1"/>
  <c r="M78" i="3" s="1"/>
  <c r="O78" i="3" s="1"/>
  <c r="O66" i="4"/>
  <c r="M63" i="4"/>
  <c r="O51" i="4"/>
  <c r="M58" i="3"/>
  <c r="M70" i="3" s="1"/>
  <c r="M82" i="3" s="1"/>
  <c r="O82" i="3" s="1"/>
  <c r="M51" i="3"/>
  <c r="M63" i="3" s="1"/>
  <c r="M75" i="3" s="1"/>
  <c r="O75" i="3" s="1"/>
  <c r="M52" i="2"/>
  <c r="M64" i="2" s="1"/>
  <c r="M76" i="4"/>
  <c r="O76" i="4" s="1"/>
  <c r="O64" i="4"/>
  <c r="P75" i="1"/>
  <c r="Q75" i="1" a="1"/>
  <c r="Q75" i="1" s="1"/>
  <c r="Q79" i="1" a="1"/>
  <c r="Q79" i="1" s="1"/>
  <c r="P79" i="1"/>
  <c r="M56" i="2"/>
  <c r="M68" i="2" s="1"/>
  <c r="Q82" i="1" a="1"/>
  <c r="Q82" i="1" s="1"/>
  <c r="P82" i="1"/>
  <c r="BF3" i="3"/>
  <c r="BF4" i="3"/>
  <c r="BF5" i="3"/>
  <c r="Q53" i="4" l="1" a="1"/>
  <c r="Q53" i="4" s="1"/>
  <c r="Q70" i="1" a="1"/>
  <c r="Q70" i="1" s="1"/>
  <c r="Q58" i="1" a="1"/>
  <c r="Q58" i="1" s="1"/>
  <c r="Q65" i="4" a="1"/>
  <c r="Q65" i="4" s="1"/>
  <c r="P79" i="4"/>
  <c r="Q63" i="1" a="1"/>
  <c r="Q63" i="1" s="1"/>
  <c r="BF10" i="4"/>
  <c r="Q57" i="4" a="1"/>
  <c r="Q57" i="4" s="1"/>
  <c r="Q68" i="4" a="1"/>
  <c r="Q68" i="4" s="1"/>
  <c r="O58" i="3"/>
  <c r="P58" i="3" s="1"/>
  <c r="O50" i="2"/>
  <c r="Q50" i="2" s="1" a="1"/>
  <c r="Q50" i="2" s="1"/>
  <c r="AX15" i="2"/>
  <c r="AX12" i="2"/>
  <c r="Q51" i="1" a="1"/>
  <c r="Q51" i="1" s="1"/>
  <c r="Q78" i="1" a="1"/>
  <c r="Q78" i="1" s="1"/>
  <c r="Q80" i="1" a="1"/>
  <c r="Q80" i="1" s="1"/>
  <c r="AW13" i="2"/>
  <c r="AX10" i="2"/>
  <c r="Q49" i="4" a="1"/>
  <c r="Q49" i="4" s="1"/>
  <c r="Q61" i="4" a="1"/>
  <c r="Q61" i="4" s="1"/>
  <c r="BG10" i="4"/>
  <c r="Q57" i="1" a="1"/>
  <c r="Q57" i="1" s="1"/>
  <c r="P56" i="1"/>
  <c r="Q54" i="1" a="1"/>
  <c r="Q54" i="1" s="1"/>
  <c r="P47" i="4"/>
  <c r="Q76" i="1" a="1"/>
  <c r="Q76" i="1" s="1"/>
  <c r="P78" i="4"/>
  <c r="P73" i="1"/>
  <c r="O56" i="3"/>
  <c r="P56" i="3" s="1"/>
  <c r="P68" i="1"/>
  <c r="O52" i="3"/>
  <c r="P52" i="3" s="1"/>
  <c r="AX11" i="2"/>
  <c r="Q74" i="4" a="1"/>
  <c r="Q74" i="4" s="1"/>
  <c r="AW15" i="2"/>
  <c r="O65" i="3"/>
  <c r="Q65" i="3" s="1" a="1"/>
  <c r="Q65" i="3" s="1"/>
  <c r="Q67" i="4" a="1"/>
  <c r="Q67" i="4" s="1"/>
  <c r="AX11" i="1"/>
  <c r="AW15" i="1"/>
  <c r="AX13" i="1"/>
  <c r="AX10" i="1"/>
  <c r="AW13" i="1"/>
  <c r="AW14" i="1"/>
  <c r="AW11" i="1"/>
  <c r="AW12" i="1"/>
  <c r="AW10" i="1"/>
  <c r="Q69" i="1" a="1"/>
  <c r="Q69" i="1" s="1"/>
  <c r="Q52" i="1" a="1"/>
  <c r="Q52" i="1" s="1"/>
  <c r="AX14" i="1"/>
  <c r="AX15" i="1"/>
  <c r="AX12" i="1"/>
  <c r="O68" i="3"/>
  <c r="Q68" i="3" s="1" a="1"/>
  <c r="Q68" i="3" s="1"/>
  <c r="O7" i="5"/>
  <c r="Q7" i="5" s="1"/>
  <c r="R5" i="5" s="1"/>
  <c r="S5" i="5" s="1"/>
  <c r="P56" i="4"/>
  <c r="P53" i="1"/>
  <c r="O58" i="2"/>
  <c r="P58" i="2" s="1"/>
  <c r="O61" i="3"/>
  <c r="P61" i="3" s="1"/>
  <c r="O48" i="2"/>
  <c r="Q48" i="2" s="1" a="1"/>
  <c r="Q48" i="2" s="1"/>
  <c r="O49" i="3"/>
  <c r="Q49" i="3" s="1" a="1"/>
  <c r="Q49" i="3" s="1"/>
  <c r="O55" i="3"/>
  <c r="P55" i="3" s="1"/>
  <c r="O67" i="3"/>
  <c r="Q67" i="3" s="1" a="1"/>
  <c r="Q67" i="3" s="1"/>
  <c r="O52" i="2"/>
  <c r="Q52" i="2" s="1" a="1"/>
  <c r="Q52" i="2" s="1"/>
  <c r="P64" i="1"/>
  <c r="P65" i="1"/>
  <c r="O49" i="2"/>
  <c r="Q49" i="2" s="1" a="1"/>
  <c r="Q49" i="2" s="1"/>
  <c r="O64" i="3"/>
  <c r="Q64" i="3" s="1" a="1"/>
  <c r="Q64" i="3" s="1"/>
  <c r="O56" i="2"/>
  <c r="Q56" i="2" s="1" a="1"/>
  <c r="Q56" i="2" s="1"/>
  <c r="P55" i="4"/>
  <c r="O55" i="2"/>
  <c r="Q55" i="2" s="1" a="1"/>
  <c r="Q55" i="2" s="1"/>
  <c r="P66" i="1"/>
  <c r="O57" i="3"/>
  <c r="Q57" i="3" s="1" a="1"/>
  <c r="Q57" i="3" s="1"/>
  <c r="P52" i="4"/>
  <c r="BF11" i="1"/>
  <c r="BG9" i="1"/>
  <c r="BG10" i="1"/>
  <c r="BG11" i="1"/>
  <c r="R6" i="5"/>
  <c r="S6" i="5" s="1"/>
  <c r="Q69" i="4" a="1"/>
  <c r="Q69" i="4" s="1"/>
  <c r="P69" i="4"/>
  <c r="O53" i="2"/>
  <c r="P53" i="2" s="1"/>
  <c r="BF9" i="1"/>
  <c r="BF10" i="1"/>
  <c r="P74" i="3"/>
  <c r="Q74" i="3" a="1"/>
  <c r="Q74" i="3" s="1"/>
  <c r="Q76" i="3" a="1"/>
  <c r="Q76" i="3" s="1"/>
  <c r="P76" i="3"/>
  <c r="Q75" i="3" a="1"/>
  <c r="Q75" i="3" s="1"/>
  <c r="P75" i="3"/>
  <c r="Q72" i="3" a="1"/>
  <c r="Q72" i="3" s="1"/>
  <c r="P72" i="3"/>
  <c r="P81" i="3"/>
  <c r="Q81" i="3" a="1"/>
  <c r="Q81" i="3" s="1"/>
  <c r="P82" i="3"/>
  <c r="Q82" i="3" a="1"/>
  <c r="Q82" i="3" s="1"/>
  <c r="P78" i="3"/>
  <c r="Q78" i="3" a="1"/>
  <c r="Q78" i="3" s="1"/>
  <c r="BF11" i="3"/>
  <c r="BG9" i="3"/>
  <c r="Q70" i="4" a="1"/>
  <c r="Q70" i="4" s="1"/>
  <c r="P70" i="4"/>
  <c r="P60" i="1"/>
  <c r="Q60" i="1" a="1"/>
  <c r="Q60" i="1" s="1"/>
  <c r="Q48" i="4" a="1"/>
  <c r="Q48" i="4" s="1"/>
  <c r="P48" i="4"/>
  <c r="AX14" i="4"/>
  <c r="AX12" i="4"/>
  <c r="AX15" i="4"/>
  <c r="M75" i="2"/>
  <c r="O75" i="2" s="1"/>
  <c r="O63" i="2"/>
  <c r="M72" i="2"/>
  <c r="O72" i="2" s="1"/>
  <c r="O60" i="2"/>
  <c r="P50" i="4"/>
  <c r="Q50" i="4" a="1"/>
  <c r="Q50" i="4" s="1"/>
  <c r="Q47" i="2" a="1"/>
  <c r="Q47" i="2" s="1"/>
  <c r="P47" i="2"/>
  <c r="Q51" i="4" a="1"/>
  <c r="Q51" i="4" s="1"/>
  <c r="P51" i="4"/>
  <c r="BF10" i="3"/>
  <c r="BF9" i="3"/>
  <c r="BG9" i="2"/>
  <c r="BF11" i="2"/>
  <c r="Q76" i="4" a="1"/>
  <c r="Q76" i="4" s="1"/>
  <c r="P76" i="4"/>
  <c r="M79" i="2"/>
  <c r="O79" i="2" s="1"/>
  <c r="O67" i="2"/>
  <c r="Q80" i="3" a="1"/>
  <c r="Q80" i="3" s="1"/>
  <c r="P80" i="3"/>
  <c r="Q49" i="1" a="1"/>
  <c r="Q49" i="1" s="1"/>
  <c r="P49" i="1"/>
  <c r="O69" i="3"/>
  <c r="BG11" i="3"/>
  <c r="BG10" i="3"/>
  <c r="M78" i="2"/>
  <c r="O78" i="2" s="1"/>
  <c r="O66" i="2"/>
  <c r="P77" i="3"/>
  <c r="Q77" i="3" a="1"/>
  <c r="Q77" i="3" s="1"/>
  <c r="AW13" i="4"/>
  <c r="AX10" i="4"/>
  <c r="AW14" i="4"/>
  <c r="O51" i="3"/>
  <c r="M59" i="2"/>
  <c r="BF10" i="2"/>
  <c r="BF9" i="2"/>
  <c r="AW12" i="4"/>
  <c r="AW10" i="4"/>
  <c r="AW11" i="4"/>
  <c r="Q64" i="4" a="1"/>
  <c r="Q64" i="4" s="1"/>
  <c r="P64" i="4"/>
  <c r="Q82" i="4" a="1"/>
  <c r="Q82" i="4" s="1"/>
  <c r="P82" i="4"/>
  <c r="AX11" i="4"/>
  <c r="AX13" i="4"/>
  <c r="AW15" i="4"/>
  <c r="BG10" i="2"/>
  <c r="BG11" i="2"/>
  <c r="M73" i="2"/>
  <c r="O73" i="2" s="1"/>
  <c r="O61" i="2"/>
  <c r="O62" i="3"/>
  <c r="O50" i="3"/>
  <c r="M74" i="2"/>
  <c r="O74" i="2" s="1"/>
  <c r="O62" i="2"/>
  <c r="Q62" i="4" a="1"/>
  <c r="Q62" i="4" s="1"/>
  <c r="P62" i="4"/>
  <c r="P58" i="4"/>
  <c r="Q58" i="4" a="1"/>
  <c r="Q58" i="4" s="1"/>
  <c r="Q47" i="1" a="1"/>
  <c r="Q47" i="1" s="1"/>
  <c r="P47" i="1"/>
  <c r="M80" i="2"/>
  <c r="O80" i="2" s="1"/>
  <c r="O68" i="2"/>
  <c r="M76" i="2"/>
  <c r="O76" i="2" s="1"/>
  <c r="O64" i="2"/>
  <c r="M71" i="4"/>
  <c r="O71" i="4" s="1"/>
  <c r="O59" i="4"/>
  <c r="O53" i="3"/>
  <c r="O63" i="3"/>
  <c r="O48" i="3"/>
  <c r="Q47" i="3" a="1"/>
  <c r="Q47" i="3" s="1"/>
  <c r="P47" i="3"/>
  <c r="Q66" i="4" a="1"/>
  <c r="Q66" i="4" s="1"/>
  <c r="P66" i="4"/>
  <c r="Q79" i="3" a="1"/>
  <c r="Q79" i="3" s="1"/>
  <c r="P79" i="3"/>
  <c r="O60" i="3"/>
  <c r="M77" i="2"/>
  <c r="O77" i="2" s="1"/>
  <c r="O65" i="2"/>
  <c r="O51" i="2"/>
  <c r="P48" i="1"/>
  <c r="Q48" i="1" a="1"/>
  <c r="Q48" i="1" s="1"/>
  <c r="M81" i="2"/>
  <c r="O81" i="2" s="1"/>
  <c r="O69" i="2"/>
  <c r="O54" i="3"/>
  <c r="O70" i="3"/>
  <c r="Q50" i="1" a="1"/>
  <c r="Q50" i="1" s="1"/>
  <c r="P50" i="1"/>
  <c r="P73" i="3"/>
  <c r="Q73" i="3" a="1"/>
  <c r="Q73" i="3" s="1"/>
  <c r="O66" i="3"/>
  <c r="M82" i="2"/>
  <c r="O82" i="2" s="1"/>
  <c r="O70" i="2"/>
  <c r="O57" i="2"/>
  <c r="AW12" i="3"/>
  <c r="AW11" i="3"/>
  <c r="AW10" i="3"/>
  <c r="M74" i="1"/>
  <c r="O74" i="1" s="1"/>
  <c r="O62" i="1"/>
  <c r="AX12" i="3"/>
  <c r="AX15" i="3"/>
  <c r="AX14" i="3"/>
  <c r="P48" i="2"/>
  <c r="M75" i="4"/>
  <c r="O75" i="4" s="1"/>
  <c r="O63" i="4"/>
  <c r="Q60" i="4" a="1"/>
  <c r="Q60" i="4" s="1"/>
  <c r="P60" i="4"/>
  <c r="O54" i="2"/>
  <c r="AX13" i="3"/>
  <c r="AW15" i="3"/>
  <c r="AX11" i="3"/>
  <c r="M59" i="3"/>
  <c r="M71" i="1"/>
  <c r="O71" i="1" s="1"/>
  <c r="O59" i="1"/>
  <c r="Q54" i="4" a="1"/>
  <c r="Q54" i="4" s="1"/>
  <c r="P54" i="4"/>
  <c r="P61" i="1"/>
  <c r="Q61" i="1" a="1"/>
  <c r="Q61" i="1" s="1"/>
  <c r="AW13" i="3"/>
  <c r="AX10" i="3"/>
  <c r="AW14" i="3"/>
  <c r="Q61" i="3" l="1" a="1"/>
  <c r="Q61" i="3" s="1"/>
  <c r="Q58" i="3" a="1"/>
  <c r="Q58" i="3" s="1"/>
  <c r="P50" i="2"/>
  <c r="O31" i="1"/>
  <c r="P55" i="2"/>
  <c r="P67" i="3"/>
  <c r="Q56" i="3" a="1"/>
  <c r="Q56" i="3" s="1"/>
  <c r="P49" i="3"/>
  <c r="Q52" i="3" a="1"/>
  <c r="Q52" i="3" s="1"/>
  <c r="Q55" i="3" a="1"/>
  <c r="Q55" i="3" s="1"/>
  <c r="P52" i="2"/>
  <c r="Q58" i="2" a="1"/>
  <c r="Q58" i="2" s="1"/>
  <c r="O46" i="1"/>
  <c r="P46" i="1" s="1"/>
  <c r="O10" i="1"/>
  <c r="Q10" i="1" s="1" a="1"/>
  <c r="Q10" i="1" s="1"/>
  <c r="P68" i="3"/>
  <c r="O43" i="4"/>
  <c r="Q43" i="4" s="1" a="1"/>
  <c r="Q43" i="4" s="1"/>
  <c r="P65" i="3"/>
  <c r="P49" i="2"/>
  <c r="O22" i="4"/>
  <c r="P22" i="4" s="1"/>
  <c r="O23" i="4"/>
  <c r="Q23" i="4" s="1" a="1"/>
  <c r="Q23" i="4" s="1"/>
  <c r="P56" i="2"/>
  <c r="P64" i="3"/>
  <c r="O5" i="1"/>
  <c r="Q5" i="1" s="1" a="1"/>
  <c r="Q5" i="1" s="1"/>
  <c r="O25" i="1"/>
  <c r="Q25" i="1" s="1" a="1"/>
  <c r="Q25" i="1" s="1"/>
  <c r="O15" i="1"/>
  <c r="P15" i="1" s="1"/>
  <c r="P57" i="3"/>
  <c r="Q53" i="2" a="1"/>
  <c r="Q53" i="2" s="1"/>
  <c r="O40" i="4"/>
  <c r="O17" i="4"/>
  <c r="O26" i="4"/>
  <c r="O39" i="4"/>
  <c r="O36" i="4"/>
  <c r="O37" i="4"/>
  <c r="O16" i="4"/>
  <c r="Q71" i="1" a="1"/>
  <c r="Q71" i="1" s="1"/>
  <c r="P71" i="1"/>
  <c r="P59" i="4"/>
  <c r="Q59" i="4" a="1"/>
  <c r="Q59" i="4" s="1"/>
  <c r="Q51" i="2" a="1"/>
  <c r="Q51" i="2" s="1"/>
  <c r="P51" i="2"/>
  <c r="O34" i="1"/>
  <c r="P62" i="3"/>
  <c r="Q62" i="3" a="1"/>
  <c r="Q62" i="3" s="1"/>
  <c r="O10" i="4"/>
  <c r="O27" i="4"/>
  <c r="Q64" i="2" a="1"/>
  <c r="Q64" i="2" s="1"/>
  <c r="P64" i="2"/>
  <c r="O23" i="1"/>
  <c r="O13" i="1"/>
  <c r="O38" i="4"/>
  <c r="Q48" i="3" a="1"/>
  <c r="Q48" i="3" s="1"/>
  <c r="P48" i="3"/>
  <c r="P76" i="2"/>
  <c r="Q76" i="2" a="1"/>
  <c r="Q76" i="2" s="1"/>
  <c r="O12" i="1"/>
  <c r="O29" i="1"/>
  <c r="O41" i="4"/>
  <c r="O83" i="4"/>
  <c r="U10" i="4" s="1"/>
  <c r="O31" i="4"/>
  <c r="O32" i="4"/>
  <c r="P57" i="2"/>
  <c r="Q57" i="2" a="1"/>
  <c r="Q57" i="2" s="1"/>
  <c r="O19" i="4"/>
  <c r="O44" i="4"/>
  <c r="P65" i="2"/>
  <c r="Q65" i="2" a="1"/>
  <c r="Q65" i="2" s="1"/>
  <c r="O25" i="4"/>
  <c r="Q62" i="1" a="1"/>
  <c r="Q62" i="1" s="1"/>
  <c r="P62" i="1"/>
  <c r="Q70" i="2" a="1"/>
  <c r="Q70" i="2" s="1"/>
  <c r="P70" i="2"/>
  <c r="O14" i="4"/>
  <c r="P77" i="2"/>
  <c r="Q77" i="2" a="1"/>
  <c r="Q77" i="2" s="1"/>
  <c r="Q63" i="3" a="1"/>
  <c r="Q63" i="3" s="1"/>
  <c r="P63" i="3"/>
  <c r="O24" i="1"/>
  <c r="P61" i="2"/>
  <c r="Q61" i="2" a="1"/>
  <c r="Q61" i="2" s="1"/>
  <c r="M71" i="2"/>
  <c r="O71" i="2" s="1"/>
  <c r="O59" i="2"/>
  <c r="O5" i="2" s="1"/>
  <c r="Q60" i="2" a="1"/>
  <c r="Q60" i="2" s="1"/>
  <c r="P60" i="2"/>
  <c r="O29" i="4"/>
  <c r="O15" i="4"/>
  <c r="Q59" i="1" a="1"/>
  <c r="Q59" i="1" s="1"/>
  <c r="P59" i="1"/>
  <c r="O7" i="1"/>
  <c r="O18" i="1"/>
  <c r="O16" i="1"/>
  <c r="O35" i="1"/>
  <c r="O40" i="1"/>
  <c r="O22" i="1"/>
  <c r="O38" i="1"/>
  <c r="O43" i="1"/>
  <c r="O17" i="1"/>
  <c r="O21" i="1"/>
  <c r="O37" i="1"/>
  <c r="O14" i="1"/>
  <c r="O41" i="1"/>
  <c r="O28" i="4"/>
  <c r="O30" i="1"/>
  <c r="Q54" i="2" a="1"/>
  <c r="Q54" i="2" s="1"/>
  <c r="P54" i="2"/>
  <c r="P70" i="3"/>
  <c r="Q70" i="3" a="1"/>
  <c r="Q70" i="3" s="1"/>
  <c r="O19" i="1"/>
  <c r="O21" i="4"/>
  <c r="O33" i="4"/>
  <c r="P74" i="1"/>
  <c r="Q74" i="1" a="1"/>
  <c r="Q74" i="1" s="1"/>
  <c r="P82" i="2"/>
  <c r="Q82" i="2" a="1"/>
  <c r="Q82" i="2" s="1"/>
  <c r="P68" i="2"/>
  <c r="Q68" i="2" a="1"/>
  <c r="Q68" i="2" s="1"/>
  <c r="O26" i="1"/>
  <c r="O6" i="1"/>
  <c r="P62" i="2"/>
  <c r="Q62" i="2" a="1"/>
  <c r="Q62" i="2" s="1"/>
  <c r="P73" i="2"/>
  <c r="Q73" i="2" a="1"/>
  <c r="Q73" i="2" s="1"/>
  <c r="O42" i="4"/>
  <c r="O18" i="4"/>
  <c r="P67" i="2"/>
  <c r="Q67" i="2" a="1"/>
  <c r="Q67" i="2" s="1"/>
  <c r="Q72" i="2" a="1"/>
  <c r="Q72" i="2" s="1"/>
  <c r="P72" i="2"/>
  <c r="M71" i="3"/>
  <c r="O71" i="3" s="1"/>
  <c r="O59" i="3"/>
  <c r="O9" i="3" s="1"/>
  <c r="Q53" i="3" a="1"/>
  <c r="Q53" i="3" s="1"/>
  <c r="P53" i="3"/>
  <c r="Q51" i="3" a="1"/>
  <c r="Q51" i="3" s="1"/>
  <c r="P51" i="3"/>
  <c r="O42" i="1"/>
  <c r="O11" i="4"/>
  <c r="O33" i="1"/>
  <c r="Q63" i="2" a="1"/>
  <c r="Q63" i="2" s="1"/>
  <c r="P63" i="2"/>
  <c r="P69" i="2"/>
  <c r="Q69" i="2" a="1"/>
  <c r="Q69" i="2" s="1"/>
  <c r="O11" i="1"/>
  <c r="Q63" i="4" a="1"/>
  <c r="Q63" i="4" s="1"/>
  <c r="P63" i="4"/>
  <c r="Q60" i="3" a="1"/>
  <c r="Q60" i="3" s="1"/>
  <c r="P60" i="3"/>
  <c r="O35" i="4"/>
  <c r="Q78" i="2" a="1"/>
  <c r="Q78" i="2" s="1"/>
  <c r="P78" i="2"/>
  <c r="O13" i="4"/>
  <c r="Q75" i="4" a="1"/>
  <c r="Q75" i="4" s="1"/>
  <c r="P75" i="4"/>
  <c r="Q71" i="4" a="1"/>
  <c r="Q71" i="4" s="1"/>
  <c r="P71" i="4"/>
  <c r="O8" i="4"/>
  <c r="O45" i="4"/>
  <c r="Q54" i="3" a="1"/>
  <c r="Q54" i="3" s="1"/>
  <c r="P54" i="3"/>
  <c r="O44" i="1"/>
  <c r="P74" i="2"/>
  <c r="Q74" i="2" a="1"/>
  <c r="Q74" i="2" s="1"/>
  <c r="O4" i="4"/>
  <c r="O8" i="1"/>
  <c r="O45" i="1"/>
  <c r="O5" i="4"/>
  <c r="O39" i="1"/>
  <c r="O30" i="4"/>
  <c r="Q69" i="3" a="1"/>
  <c r="Q69" i="3" s="1"/>
  <c r="P69" i="3"/>
  <c r="O46" i="4"/>
  <c r="O36" i="1"/>
  <c r="O7" i="4"/>
  <c r="Q75" i="2" a="1"/>
  <c r="Q75" i="2" s="1"/>
  <c r="P75" i="2"/>
  <c r="O12" i="4"/>
  <c r="P81" i="2"/>
  <c r="Q81" i="2" a="1"/>
  <c r="Q81" i="2" s="1"/>
  <c r="O28" i="1"/>
  <c r="O32" i="1"/>
  <c r="O83" i="1"/>
  <c r="U11" i="1" s="1"/>
  <c r="O6" i="4"/>
  <c r="O9" i="4"/>
  <c r="Q31" i="1" a="1"/>
  <c r="Q31" i="1" s="1"/>
  <c r="P31" i="1"/>
  <c r="Q66" i="3" a="1"/>
  <c r="Q66" i="3" s="1"/>
  <c r="P66" i="3"/>
  <c r="Q80" i="2" a="1"/>
  <c r="Q80" i="2" s="1"/>
  <c r="P80" i="2"/>
  <c r="O4" i="1"/>
  <c r="P79" i="2"/>
  <c r="Q79" i="2" a="1"/>
  <c r="Q79" i="2" s="1"/>
  <c r="O20" i="4"/>
  <c r="O24" i="4"/>
  <c r="O34" i="4"/>
  <c r="O20" i="1"/>
  <c r="O27" i="1"/>
  <c r="Q50" i="3" a="1"/>
  <c r="Q50" i="3" s="1"/>
  <c r="P50" i="3"/>
  <c r="Q66" i="2" a="1"/>
  <c r="Q66" i="2" s="1"/>
  <c r="P66" i="2"/>
  <c r="O9" i="1"/>
  <c r="P25" i="1" l="1"/>
  <c r="Q15" i="1" a="1"/>
  <c r="Q15" i="1" s="1"/>
  <c r="Q46" i="1" a="1"/>
  <c r="Q46" i="1" s="1"/>
  <c r="P43" i="4"/>
  <c r="AY3" i="1" a="1"/>
  <c r="AY4" i="1" s="1"/>
  <c r="Q22" i="4" a="1"/>
  <c r="Q22" i="4" s="1"/>
  <c r="O28" i="3"/>
  <c r="Q28" i="3" s="1" a="1"/>
  <c r="Q28" i="3" s="1"/>
  <c r="P23" i="4"/>
  <c r="O36" i="2"/>
  <c r="P10" i="1"/>
  <c r="T6" i="1" s="1"/>
  <c r="O22" i="3"/>
  <c r="Q22" i="3" s="1" a="1"/>
  <c r="Q22" i="3" s="1"/>
  <c r="O32" i="2"/>
  <c r="Q32" i="2" s="1" a="1"/>
  <c r="Q32" i="2" s="1"/>
  <c r="O24" i="2"/>
  <c r="P24" i="2" s="1"/>
  <c r="O16" i="3"/>
  <c r="Q16" i="3" s="1" a="1"/>
  <c r="Q16" i="3" s="1"/>
  <c r="O8" i="3"/>
  <c r="P8" i="3" s="1"/>
  <c r="O37" i="2"/>
  <c r="Q37" i="2" s="1" a="1"/>
  <c r="Q37" i="2" s="1"/>
  <c r="O39" i="2"/>
  <c r="P39" i="2" s="1"/>
  <c r="O19" i="2"/>
  <c r="Q19" i="2" s="1" a="1"/>
  <c r="Q19" i="2" s="1"/>
  <c r="O15" i="3"/>
  <c r="P15" i="3" s="1"/>
  <c r="O33" i="3"/>
  <c r="P33" i="3" s="1"/>
  <c r="O46" i="3"/>
  <c r="P46" i="3" s="1"/>
  <c r="O40" i="2"/>
  <c r="P40" i="2" s="1"/>
  <c r="O17" i="3"/>
  <c r="P17" i="3" s="1"/>
  <c r="O22" i="2"/>
  <c r="Q22" i="2" s="1" a="1"/>
  <c r="Q22" i="2" s="1"/>
  <c r="O23" i="3"/>
  <c r="P23" i="3" s="1"/>
  <c r="O34" i="2"/>
  <c r="Q34" i="2" s="1" a="1"/>
  <c r="Q34" i="2" s="1"/>
  <c r="O19" i="3"/>
  <c r="Q19" i="3" s="1" a="1"/>
  <c r="Q19" i="3" s="1"/>
  <c r="O15" i="2"/>
  <c r="Q15" i="2" s="1" a="1"/>
  <c r="Q15" i="2" s="1"/>
  <c r="P5" i="1"/>
  <c r="O35" i="3"/>
  <c r="P35" i="3" s="1"/>
  <c r="O25" i="2"/>
  <c r="P25" i="2" s="1"/>
  <c r="O29" i="3"/>
  <c r="Q29" i="3" s="1" a="1"/>
  <c r="Q29" i="3" s="1"/>
  <c r="O34" i="3"/>
  <c r="Q34" i="3" s="1" a="1"/>
  <c r="Q34" i="3" s="1"/>
  <c r="O6" i="3"/>
  <c r="Q6" i="3" s="1" a="1"/>
  <c r="Q6" i="3" s="1"/>
  <c r="P28" i="3"/>
  <c r="Q5" i="2" a="1"/>
  <c r="Q5" i="2" s="1"/>
  <c r="P5" i="2"/>
  <c r="Q21" i="4" a="1"/>
  <c r="Q21" i="4" s="1"/>
  <c r="P21" i="4"/>
  <c r="Q17" i="1" a="1"/>
  <c r="Q17" i="1" s="1"/>
  <c r="P17" i="1"/>
  <c r="P15" i="4"/>
  <c r="Q15" i="4" a="1"/>
  <c r="Q15" i="4" s="1"/>
  <c r="Q32" i="1" a="1"/>
  <c r="Q32" i="1" s="1"/>
  <c r="P32" i="1"/>
  <c r="O12" i="2"/>
  <c r="Q43" i="1" a="1"/>
  <c r="Q43" i="1" s="1"/>
  <c r="P43" i="1"/>
  <c r="Q29" i="4" a="1"/>
  <c r="Q29" i="4" s="1"/>
  <c r="P29" i="4"/>
  <c r="O13" i="3"/>
  <c r="P31" i="4"/>
  <c r="Q31" i="4" a="1"/>
  <c r="Q31" i="4" s="1"/>
  <c r="Q34" i="1" a="1"/>
  <c r="Q34" i="1" s="1"/>
  <c r="P34" i="1"/>
  <c r="AY5" i="1"/>
  <c r="AY6" i="1"/>
  <c r="Q34" i="4" a="1"/>
  <c r="Q34" i="4" s="1"/>
  <c r="P34" i="4"/>
  <c r="Q30" i="4" a="1"/>
  <c r="Q30" i="4" s="1"/>
  <c r="P30" i="4"/>
  <c r="O20" i="3"/>
  <c r="O25" i="3"/>
  <c r="T10" i="4"/>
  <c r="O43" i="3"/>
  <c r="AO3" i="4" a="1"/>
  <c r="Q7" i="4" a="1"/>
  <c r="Q7" i="4" s="1"/>
  <c r="BH3" i="4" a="1"/>
  <c r="P7" i="4"/>
  <c r="T7" i="4" s="1"/>
  <c r="Q44" i="1" a="1"/>
  <c r="Q44" i="1" s="1"/>
  <c r="P44" i="1"/>
  <c r="Q11" i="1" a="1"/>
  <c r="Q11" i="1" s="1"/>
  <c r="P11" i="1"/>
  <c r="O10" i="3"/>
  <c r="Q22" i="1" a="1"/>
  <c r="Q22" i="1" s="1"/>
  <c r="P22" i="1"/>
  <c r="Q44" i="4" a="1"/>
  <c r="Q44" i="4" s="1"/>
  <c r="P44" i="4"/>
  <c r="O11" i="2"/>
  <c r="Q13" i="1" a="1"/>
  <c r="Q13" i="1" s="1"/>
  <c r="P13" i="1"/>
  <c r="O11" i="3"/>
  <c r="AD3" i="1" a="1"/>
  <c r="Q33" i="1" a="1"/>
  <c r="Q33" i="1" s="1"/>
  <c r="P33" i="1"/>
  <c r="Q33" i="4" a="1"/>
  <c r="Q33" i="4" s="1"/>
  <c r="P33" i="4"/>
  <c r="Q11" i="4" a="1"/>
  <c r="Q11" i="4" s="1"/>
  <c r="P11" i="4"/>
  <c r="O5" i="3"/>
  <c r="Q42" i="1" a="1"/>
  <c r="Q42" i="1" s="1"/>
  <c r="P42" i="1"/>
  <c r="Q38" i="1" a="1"/>
  <c r="Q38" i="1" s="1"/>
  <c r="P38" i="1"/>
  <c r="Q38" i="4" a="1"/>
  <c r="Q38" i="4" s="1"/>
  <c r="P38" i="4"/>
  <c r="O31" i="3"/>
  <c r="O28" i="2"/>
  <c r="Q9" i="1" a="1"/>
  <c r="Q9" i="1" s="1"/>
  <c r="P9" i="1"/>
  <c r="Q24" i="4" a="1"/>
  <c r="Q24" i="4" s="1"/>
  <c r="P24" i="4"/>
  <c r="Q36" i="1" a="1"/>
  <c r="Q36" i="1" s="1"/>
  <c r="P36" i="1"/>
  <c r="O41" i="3"/>
  <c r="O4" i="3"/>
  <c r="O38" i="2"/>
  <c r="P18" i="4"/>
  <c r="Q18" i="4" a="1"/>
  <c r="Q18" i="4" s="1"/>
  <c r="O44" i="2"/>
  <c r="Q40" i="1" a="1"/>
  <c r="Q40" i="1" s="1"/>
  <c r="P40" i="1"/>
  <c r="O10" i="2"/>
  <c r="O16" i="2"/>
  <c r="O7" i="2"/>
  <c r="Q23" i="1" a="1"/>
  <c r="Q23" i="1" s="1"/>
  <c r="P23" i="1"/>
  <c r="Q16" i="4" a="1"/>
  <c r="Q16" i="4" s="1"/>
  <c r="P16" i="4"/>
  <c r="T11" i="1"/>
  <c r="Q32" i="4" a="1"/>
  <c r="Q32" i="4" s="1"/>
  <c r="P32" i="4"/>
  <c r="Q26" i="4" a="1"/>
  <c r="Q26" i="4" s="1"/>
  <c r="P26" i="4"/>
  <c r="Q20" i="1" a="1"/>
  <c r="Q20" i="1" s="1"/>
  <c r="P20" i="1"/>
  <c r="Q19" i="1" a="1"/>
  <c r="Q19" i="1" s="1"/>
  <c r="P19" i="1"/>
  <c r="O26" i="2"/>
  <c r="O20" i="2"/>
  <c r="Q28" i="1" a="1"/>
  <c r="Q28" i="1" s="1"/>
  <c r="P28" i="1"/>
  <c r="O37" i="3"/>
  <c r="O6" i="2"/>
  <c r="O29" i="2"/>
  <c r="O30" i="2"/>
  <c r="O83" i="3"/>
  <c r="U12" i="3" s="1"/>
  <c r="Q39" i="1" a="1"/>
  <c r="Q39" i="1" s="1"/>
  <c r="P39" i="1"/>
  <c r="Q13" i="4" a="1"/>
  <c r="Q13" i="4" s="1"/>
  <c r="P13" i="4"/>
  <c r="P42" i="4"/>
  <c r="Q42" i="4" a="1"/>
  <c r="Q42" i="4" s="1"/>
  <c r="O46" i="2"/>
  <c r="Q35" i="1" a="1"/>
  <c r="Q35" i="1" s="1"/>
  <c r="P35" i="1"/>
  <c r="P59" i="2"/>
  <c r="Q59" i="2" a="1"/>
  <c r="Q59" i="2" s="1"/>
  <c r="O35" i="2"/>
  <c r="O43" i="2"/>
  <c r="O4" i="2"/>
  <c r="Q14" i="4" a="1"/>
  <c r="Q14" i="4" s="1"/>
  <c r="P14" i="4"/>
  <c r="Q19" i="4" a="1"/>
  <c r="Q19" i="4" s="1"/>
  <c r="P19" i="4"/>
  <c r="P41" i="4"/>
  <c r="Q41" i="4" a="1"/>
  <c r="Q41" i="4" s="1"/>
  <c r="O33" i="2"/>
  <c r="O42" i="2"/>
  <c r="Q26" i="1" a="1"/>
  <c r="Q26" i="1" s="1"/>
  <c r="P26" i="1"/>
  <c r="Q30" i="1" a="1"/>
  <c r="Q30" i="1" s="1"/>
  <c r="P30" i="1"/>
  <c r="Q16" i="1" a="1"/>
  <c r="Q16" i="1" s="1"/>
  <c r="P16" i="1"/>
  <c r="Q9" i="4" a="1"/>
  <c r="Q9" i="4" s="1"/>
  <c r="P9" i="4"/>
  <c r="P45" i="1"/>
  <c r="Q45" i="1" a="1"/>
  <c r="Q45" i="1" s="1"/>
  <c r="P59" i="3"/>
  <c r="Q59" i="3" a="1"/>
  <c r="Q59" i="3" s="1"/>
  <c r="O36" i="3"/>
  <c r="O27" i="3"/>
  <c r="O45" i="3"/>
  <c r="O24" i="3"/>
  <c r="O40" i="3"/>
  <c r="O42" i="3"/>
  <c r="P28" i="4"/>
  <c r="Q28" i="4" a="1"/>
  <c r="Q28" i="4" s="1"/>
  <c r="Q18" i="1" a="1"/>
  <c r="Q18" i="1" s="1"/>
  <c r="P18" i="1"/>
  <c r="O8" i="2"/>
  <c r="P29" i="1"/>
  <c r="Q29" i="1" a="1"/>
  <c r="Q29" i="1" s="1"/>
  <c r="O12" i="3"/>
  <c r="O18" i="2"/>
  <c r="O21" i="2"/>
  <c r="Q40" i="4" a="1"/>
  <c r="Q40" i="4" s="1"/>
  <c r="P40" i="4"/>
  <c r="O39" i="3"/>
  <c r="Q20" i="4" a="1"/>
  <c r="Q20" i="4" s="1"/>
  <c r="P20" i="4"/>
  <c r="O14" i="2"/>
  <c r="O14" i="3"/>
  <c r="O30" i="3"/>
  <c r="P35" i="4"/>
  <c r="Q35" i="4" a="1"/>
  <c r="Q35" i="4" s="1"/>
  <c r="Q71" i="3" a="1"/>
  <c r="Q71" i="3" s="1"/>
  <c r="P71" i="3"/>
  <c r="Q41" i="1" a="1"/>
  <c r="Q41" i="1" s="1"/>
  <c r="P41" i="1"/>
  <c r="AO3" i="1" a="1"/>
  <c r="Q7" i="1" a="1"/>
  <c r="Q7" i="1" s="1"/>
  <c r="P7" i="1"/>
  <c r="T8" i="1" s="1"/>
  <c r="BH3" i="1" a="1"/>
  <c r="Q12" i="1" a="1"/>
  <c r="Q12" i="1" s="1"/>
  <c r="P12" i="1"/>
  <c r="Q27" i="4" a="1"/>
  <c r="Q27" i="4" s="1"/>
  <c r="P27" i="4"/>
  <c r="O9" i="2"/>
  <c r="Q71" i="2" a="1"/>
  <c r="Q71" i="2" s="1"/>
  <c r="P71" i="2"/>
  <c r="O17" i="2"/>
  <c r="P9" i="3"/>
  <c r="Q9" i="3" a="1"/>
  <c r="Q9" i="3" s="1"/>
  <c r="O23" i="2"/>
  <c r="P6" i="4"/>
  <c r="Q6" i="4" a="1"/>
  <c r="Q6" i="4" s="1"/>
  <c r="O32" i="3"/>
  <c r="Q14" i="1" a="1"/>
  <c r="Q14" i="1" s="1"/>
  <c r="P14" i="1"/>
  <c r="O44" i="3"/>
  <c r="Q37" i="4" a="1"/>
  <c r="Q37" i="4" s="1"/>
  <c r="P37" i="4"/>
  <c r="Q4" i="1" a="1"/>
  <c r="Q4" i="1" s="1"/>
  <c r="P4" i="1"/>
  <c r="T5" i="1" s="1"/>
  <c r="P36" i="2"/>
  <c r="Q36" i="2" a="1"/>
  <c r="Q36" i="2" s="1"/>
  <c r="P21" i="1"/>
  <c r="Q21" i="1" a="1"/>
  <c r="Q21" i="1" s="1"/>
  <c r="Q39" i="4" a="1"/>
  <c r="Q39" i="4" s="1"/>
  <c r="P39" i="4"/>
  <c r="Q27" i="1" a="1"/>
  <c r="Q27" i="1" s="1"/>
  <c r="P27" i="1"/>
  <c r="Q4" i="4" a="1"/>
  <c r="Q4" i="4" s="1"/>
  <c r="P4" i="4"/>
  <c r="P12" i="4"/>
  <c r="Q12" i="4" a="1"/>
  <c r="Q12" i="4" s="1"/>
  <c r="P46" i="4"/>
  <c r="Q46" i="4" a="1"/>
  <c r="Q46" i="4" s="1"/>
  <c r="Q5" i="4" a="1"/>
  <c r="Q5" i="4" s="1"/>
  <c r="P5" i="4"/>
  <c r="P17" i="4"/>
  <c r="Q17" i="4" a="1"/>
  <c r="Q17" i="4" s="1"/>
  <c r="O31" i="2"/>
  <c r="O45" i="2"/>
  <c r="O21" i="3"/>
  <c r="Q8" i="1" a="1"/>
  <c r="Q8" i="1" s="1"/>
  <c r="P8" i="1"/>
  <c r="Q45" i="4" a="1"/>
  <c r="Q45" i="4" s="1"/>
  <c r="P45" i="4"/>
  <c r="O41" i="2"/>
  <c r="O18" i="3"/>
  <c r="O83" i="2"/>
  <c r="U11" i="2" s="1"/>
  <c r="O26" i="3"/>
  <c r="O38" i="3"/>
  <c r="P8" i="4"/>
  <c r="Q8" i="4" a="1"/>
  <c r="Q8" i="4" s="1"/>
  <c r="O13" i="2"/>
  <c r="O27" i="2"/>
  <c r="Q6" i="1" a="1"/>
  <c r="Q6" i="1" s="1"/>
  <c r="P6" i="1"/>
  <c r="Q37" i="1" a="1"/>
  <c r="Q37" i="1" s="1"/>
  <c r="P37" i="1"/>
  <c r="Q24" i="1" a="1"/>
  <c r="Q24" i="1" s="1"/>
  <c r="P24" i="1"/>
  <c r="Q25" i="4" a="1"/>
  <c r="Q25" i="4" s="1"/>
  <c r="P25" i="4"/>
  <c r="Q10" i="4" a="1"/>
  <c r="Q10" i="4" s="1"/>
  <c r="AD3" i="4" a="1"/>
  <c r="P10" i="4"/>
  <c r="AY3" i="4" a="1"/>
  <c r="P36" i="4"/>
  <c r="Q36" i="4" a="1"/>
  <c r="Q36" i="4" s="1"/>
  <c r="O7" i="3"/>
  <c r="Q46" i="3" l="1" a="1"/>
  <c r="Q46" i="3" s="1"/>
  <c r="P22" i="3"/>
  <c r="AY3" i="1"/>
  <c r="BC11" i="1" s="1"/>
  <c r="P32" i="2"/>
  <c r="Q15" i="3" a="1"/>
  <c r="Q15" i="3" s="1"/>
  <c r="P19" i="3"/>
  <c r="T9" i="1"/>
  <c r="P34" i="2"/>
  <c r="Q23" i="3" a="1"/>
  <c r="Q23" i="3" s="1"/>
  <c r="Q17" i="3" a="1"/>
  <c r="Q17" i="3" s="1"/>
  <c r="AX3" i="1" a="1"/>
  <c r="AX6" i="1" s="1"/>
  <c r="P37" i="2"/>
  <c r="Q35" i="3" a="1"/>
  <c r="Q35" i="3" s="1"/>
  <c r="P15" i="2"/>
  <c r="AC3" i="1" a="1"/>
  <c r="AC5" i="1" s="1"/>
  <c r="P22" i="2"/>
  <c r="Q24" i="2" a="1"/>
  <c r="Q24" i="2" s="1"/>
  <c r="T7" i="1"/>
  <c r="Y5" i="1" s="1"/>
  <c r="Q40" i="2" a="1"/>
  <c r="Q40" i="2" s="1"/>
  <c r="P29" i="3"/>
  <c r="Q25" i="2" a="1"/>
  <c r="Q25" i="2" s="1"/>
  <c r="Q8" i="3" a="1"/>
  <c r="Q8" i="3" s="1"/>
  <c r="P19" i="2"/>
  <c r="P34" i="3"/>
  <c r="Q33" i="3" a="1"/>
  <c r="Q33" i="3" s="1"/>
  <c r="P16" i="3"/>
  <c r="Q39" i="2" a="1"/>
  <c r="Q39" i="2" s="1"/>
  <c r="P6" i="3"/>
  <c r="Q38" i="2" a="1"/>
  <c r="Q38" i="2" s="1"/>
  <c r="P38" i="2"/>
  <c r="P41" i="3"/>
  <c r="Q41" i="3" a="1"/>
  <c r="Q41" i="3" s="1"/>
  <c r="BC10" i="1"/>
  <c r="BC12" i="1"/>
  <c r="BC13" i="1"/>
  <c r="P12" i="2"/>
  <c r="Q12" i="2" a="1"/>
  <c r="Q12" i="2" s="1"/>
  <c r="Q13" i="2" a="1"/>
  <c r="Q13" i="2" s="1"/>
  <c r="P13" i="2"/>
  <c r="P14" i="2"/>
  <c r="Q14" i="2" a="1"/>
  <c r="Q14" i="2" s="1"/>
  <c r="U7" i="4"/>
  <c r="V7" i="4" s="1"/>
  <c r="BG3" i="4" a="1"/>
  <c r="AN3" i="4" a="1"/>
  <c r="U6" i="1"/>
  <c r="V6" i="1" s="1"/>
  <c r="Q11" i="2" a="1"/>
  <c r="Q11" i="2" s="1"/>
  <c r="P11" i="2"/>
  <c r="P38" i="3"/>
  <c r="Q38" i="3" a="1"/>
  <c r="Q38" i="3" s="1"/>
  <c r="P37" i="3"/>
  <c r="Q37" i="3" a="1"/>
  <c r="Q37" i="3" s="1"/>
  <c r="Q26" i="3" a="1"/>
  <c r="Q26" i="3" s="1"/>
  <c r="P26" i="3"/>
  <c r="Q42" i="3" a="1"/>
  <c r="Q42" i="3" s="1"/>
  <c r="P42" i="3"/>
  <c r="P46" i="2"/>
  <c r="Q46" i="2" a="1"/>
  <c r="Q46" i="2" s="1"/>
  <c r="AO5" i="4"/>
  <c r="AO4" i="4"/>
  <c r="AO3" i="4"/>
  <c r="P6" i="2"/>
  <c r="Q6" i="2" a="1"/>
  <c r="Q6" i="2" s="1"/>
  <c r="U5" i="1"/>
  <c r="V5" i="1" s="1"/>
  <c r="Q9" i="2" a="1"/>
  <c r="Q9" i="2" s="1"/>
  <c r="P9" i="2"/>
  <c r="Q40" i="3" a="1"/>
  <c r="Q40" i="3" s="1"/>
  <c r="P40" i="3"/>
  <c r="P7" i="2"/>
  <c r="Q7" i="2" a="1"/>
  <c r="Q7" i="2" s="1"/>
  <c r="BH3" i="2" a="1"/>
  <c r="AO3" i="2" a="1"/>
  <c r="P43" i="3"/>
  <c r="Q43" i="3" a="1"/>
  <c r="Q43" i="3" s="1"/>
  <c r="AC3" i="4" a="1"/>
  <c r="AX3" i="4" a="1"/>
  <c r="U5" i="4"/>
  <c r="P42" i="2"/>
  <c r="Q42" i="2" a="1"/>
  <c r="Q42" i="2" s="1"/>
  <c r="AD6" i="4"/>
  <c r="AD4" i="4"/>
  <c r="AD3" i="4"/>
  <c r="AD5" i="4"/>
  <c r="Q32" i="3" a="1"/>
  <c r="Q32" i="3" s="1"/>
  <c r="P32" i="3"/>
  <c r="P39" i="3"/>
  <c r="Q39" i="3" a="1"/>
  <c r="Q39" i="3" s="1"/>
  <c r="T11" i="2"/>
  <c r="Q18" i="3" a="1"/>
  <c r="Q18" i="3" s="1"/>
  <c r="P18" i="3"/>
  <c r="P21" i="2"/>
  <c r="Q21" i="2" a="1"/>
  <c r="Q21" i="2" s="1"/>
  <c r="Q24" i="3" a="1"/>
  <c r="Q24" i="3" s="1"/>
  <c r="P24" i="3"/>
  <c r="P20" i="2"/>
  <c r="Q20" i="2" a="1"/>
  <c r="Q20" i="2" s="1"/>
  <c r="V11" i="1"/>
  <c r="T10" i="1"/>
  <c r="Q16" i="2" a="1"/>
  <c r="Q16" i="2" s="1"/>
  <c r="P16" i="2"/>
  <c r="P21" i="3"/>
  <c r="Q21" i="3" a="1"/>
  <c r="Q21" i="3" s="1"/>
  <c r="Q29" i="2" a="1"/>
  <c r="Q29" i="2" s="1"/>
  <c r="P29" i="2"/>
  <c r="Q4" i="3" a="1"/>
  <c r="Q4" i="3" s="1"/>
  <c r="P4" i="3"/>
  <c r="T5" i="3"/>
  <c r="Q41" i="2" a="1"/>
  <c r="Q41" i="2" s="1"/>
  <c r="P41" i="2"/>
  <c r="Q18" i="2" a="1"/>
  <c r="Q18" i="2" s="1"/>
  <c r="P18" i="2"/>
  <c r="P45" i="3"/>
  <c r="Q45" i="3" a="1"/>
  <c r="Q45" i="3" s="1"/>
  <c r="Q26" i="2" a="1"/>
  <c r="Q26" i="2" s="1"/>
  <c r="P26" i="2"/>
  <c r="P10" i="2"/>
  <c r="T6" i="2" s="1"/>
  <c r="AY3" i="2" a="1"/>
  <c r="AD3" i="2" a="1"/>
  <c r="Q10" i="2" a="1"/>
  <c r="Q10" i="2" s="1"/>
  <c r="AD3" i="3" a="1"/>
  <c r="AY3" i="3" a="1"/>
  <c r="Q10" i="3" a="1"/>
  <c r="Q10" i="3" s="1"/>
  <c r="P10" i="3"/>
  <c r="T6" i="3" s="1"/>
  <c r="V10" i="4"/>
  <c r="Q12" i="3" a="1"/>
  <c r="Q12" i="3" s="1"/>
  <c r="P12" i="3"/>
  <c r="P27" i="3"/>
  <c r="Q27" i="3" a="1"/>
  <c r="Q27" i="3" s="1"/>
  <c r="Q4" i="2" a="1"/>
  <c r="Q4" i="2" s="1"/>
  <c r="P4" i="2"/>
  <c r="P25" i="3"/>
  <c r="Q25" i="3" a="1"/>
  <c r="Q25" i="3" s="1"/>
  <c r="P33" i="2"/>
  <c r="Q33" i="2" a="1"/>
  <c r="Q33" i="2" s="1"/>
  <c r="Q36" i="3" a="1"/>
  <c r="Q36" i="3" s="1"/>
  <c r="P36" i="3"/>
  <c r="Q43" i="2" a="1"/>
  <c r="Q43" i="2" s="1"/>
  <c r="P43" i="2"/>
  <c r="Q5" i="3" a="1"/>
  <c r="Q5" i="3" s="1"/>
  <c r="P5" i="3"/>
  <c r="Q20" i="3" a="1"/>
  <c r="Q20" i="3" s="1"/>
  <c r="P20" i="3"/>
  <c r="P31" i="2"/>
  <c r="Q31" i="2" a="1"/>
  <c r="Q31" i="2" s="1"/>
  <c r="AO5" i="1"/>
  <c r="AO4" i="1"/>
  <c r="AO3" i="1"/>
  <c r="AO3" i="3" a="1"/>
  <c r="P7" i="3"/>
  <c r="T8" i="3" s="1"/>
  <c r="Q7" i="3" a="1"/>
  <c r="Q7" i="3" s="1"/>
  <c r="BH3" i="3" a="1"/>
  <c r="AY6" i="4"/>
  <c r="AY3" i="4"/>
  <c r="AY5" i="4"/>
  <c r="AY4" i="4"/>
  <c r="Q35" i="2" a="1"/>
  <c r="Q35" i="2" s="1"/>
  <c r="P35" i="2"/>
  <c r="P44" i="2"/>
  <c r="Q44" i="2" a="1"/>
  <c r="Q44" i="2" s="1"/>
  <c r="Q28" i="2" a="1"/>
  <c r="Q28" i="2" s="1"/>
  <c r="P28" i="2"/>
  <c r="AD5" i="1"/>
  <c r="AD4" i="1"/>
  <c r="AD6" i="1"/>
  <c r="AD3" i="1"/>
  <c r="P13" i="3"/>
  <c r="Q13" i="3" a="1"/>
  <c r="Q13" i="3" s="1"/>
  <c r="Q30" i="2" a="1"/>
  <c r="Q30" i="2" s="1"/>
  <c r="P30" i="2"/>
  <c r="Q45" i="2" a="1"/>
  <c r="Q45" i="2" s="1"/>
  <c r="P45" i="2"/>
  <c r="BH5" i="4"/>
  <c r="BH3" i="4"/>
  <c r="BH4" i="4"/>
  <c r="Q23" i="2" a="1"/>
  <c r="Q23" i="2" s="1"/>
  <c r="P23" i="2"/>
  <c r="Q44" i="3" a="1"/>
  <c r="Q44" i="3" s="1"/>
  <c r="P44" i="3"/>
  <c r="Q17" i="2" a="1"/>
  <c r="Q17" i="2" s="1"/>
  <c r="P17" i="2"/>
  <c r="BH4" i="1"/>
  <c r="BH5" i="1"/>
  <c r="BH3" i="1"/>
  <c r="Q30" i="3" a="1"/>
  <c r="Q30" i="3" s="1"/>
  <c r="P30" i="3"/>
  <c r="T5" i="4"/>
  <c r="T9" i="4" s="1"/>
  <c r="P27" i="2"/>
  <c r="Q27" i="2" a="1"/>
  <c r="Q27" i="2" s="1"/>
  <c r="U8" i="1"/>
  <c r="V8" i="1" s="1"/>
  <c r="AN3" i="1" a="1"/>
  <c r="BG3" i="1" a="1"/>
  <c r="Q14" i="3" a="1"/>
  <c r="Q14" i="3" s="1"/>
  <c r="P14" i="3"/>
  <c r="P8" i="2"/>
  <c r="Q8" i="2" a="1"/>
  <c r="Q8" i="2" s="1"/>
  <c r="T12" i="3"/>
  <c r="P31" i="3"/>
  <c r="Q31" i="3" a="1"/>
  <c r="Q31" i="3" s="1"/>
  <c r="Q11" i="3" a="1"/>
  <c r="Q11" i="3" s="1"/>
  <c r="P11" i="3"/>
  <c r="Y6" i="1" l="1"/>
  <c r="Y9" i="1"/>
  <c r="AY7" i="1"/>
  <c r="BC14" i="1"/>
  <c r="BB7" i="1"/>
  <c r="BC15" i="1"/>
  <c r="AX3" i="1"/>
  <c r="AX5" i="1"/>
  <c r="AY15" i="1" s="1"/>
  <c r="AC6" i="1"/>
  <c r="AD7" i="1"/>
  <c r="AX4" i="1"/>
  <c r="AY10" i="1" s="1"/>
  <c r="Y7" i="1"/>
  <c r="AC3" i="1"/>
  <c r="AC7" i="1" s="1"/>
  <c r="U5" i="2"/>
  <c r="AC4" i="1"/>
  <c r="Y8" i="1"/>
  <c r="T10" i="3"/>
  <c r="AN4" i="4"/>
  <c r="AN3" i="4"/>
  <c r="AN6" i="4" s="1"/>
  <c r="AN5" i="4"/>
  <c r="BC15" i="4"/>
  <c r="BC13" i="4"/>
  <c r="BC10" i="4"/>
  <c r="BC14" i="4"/>
  <c r="BC11" i="4"/>
  <c r="BB7" i="4"/>
  <c r="BC12" i="4"/>
  <c r="AY7" i="4"/>
  <c r="V11" i="2"/>
  <c r="U6" i="4"/>
  <c r="U8" i="4"/>
  <c r="BG5" i="4"/>
  <c r="BG3" i="4"/>
  <c r="BG4" i="4"/>
  <c r="U9" i="1"/>
  <c r="V9" i="1" s="1"/>
  <c r="AD5" i="3"/>
  <c r="AD6" i="3"/>
  <c r="AD3" i="3"/>
  <c r="AD4" i="3"/>
  <c r="AX6" i="4"/>
  <c r="AX4" i="4"/>
  <c r="AX3" i="4"/>
  <c r="AX5" i="4"/>
  <c r="AY15" i="4" s="1"/>
  <c r="V5" i="4"/>
  <c r="T6" i="4"/>
  <c r="T8" i="4"/>
  <c r="AY6" i="3"/>
  <c r="AY3" i="3"/>
  <c r="AY4" i="3"/>
  <c r="AY5" i="3"/>
  <c r="BH5" i="3"/>
  <c r="BH4" i="3"/>
  <c r="BH3" i="3"/>
  <c r="T5" i="2"/>
  <c r="T10" i="2" s="1"/>
  <c r="AC5" i="4"/>
  <c r="AC4" i="4"/>
  <c r="AC3" i="4"/>
  <c r="AC7" i="4" s="1"/>
  <c r="AC6" i="4"/>
  <c r="U7" i="1"/>
  <c r="U10" i="1"/>
  <c r="Y7" i="4"/>
  <c r="AC3" i="3" a="1"/>
  <c r="AX3" i="3" a="1"/>
  <c r="U6" i="3"/>
  <c r="AD5" i="2"/>
  <c r="AD6" i="2"/>
  <c r="AD4" i="2"/>
  <c r="AD3" i="2"/>
  <c r="T7" i="3"/>
  <c r="Y6" i="3" s="1"/>
  <c r="T9" i="3"/>
  <c r="Y8" i="3" s="1"/>
  <c r="BG3" i="3" a="1"/>
  <c r="AN3" i="3" a="1"/>
  <c r="U8" i="3"/>
  <c r="V8" i="3" s="1"/>
  <c r="AY6" i="2"/>
  <c r="AY4" i="2"/>
  <c r="AY3" i="2"/>
  <c r="AY5" i="2"/>
  <c r="U5" i="3"/>
  <c r="V5" i="3" s="1"/>
  <c r="AY12" i="1"/>
  <c r="AY11" i="1"/>
  <c r="T11" i="3"/>
  <c r="V12" i="3"/>
  <c r="U8" i="2"/>
  <c r="AN3" i="2" a="1"/>
  <c r="BG3" i="2" a="1"/>
  <c r="T8" i="2"/>
  <c r="BK6" i="4"/>
  <c r="BL11" i="4"/>
  <c r="BH6" i="4"/>
  <c r="BL9" i="4"/>
  <c r="BL10" i="4"/>
  <c r="BL9" i="1"/>
  <c r="BK6" i="1"/>
  <c r="BH6" i="1"/>
  <c r="BL11" i="1"/>
  <c r="BL10" i="1"/>
  <c r="BG5" i="1"/>
  <c r="BG4" i="1"/>
  <c r="BG3" i="1"/>
  <c r="AO5" i="3"/>
  <c r="AO3" i="3"/>
  <c r="AO4" i="3"/>
  <c r="AC3" i="2" a="1"/>
  <c r="AX3" i="2" a="1"/>
  <c r="U6" i="2"/>
  <c r="AO5" i="2"/>
  <c r="AO4" i="2"/>
  <c r="AO3" i="2"/>
  <c r="AN5" i="1"/>
  <c r="AN4" i="1"/>
  <c r="AN3" i="1"/>
  <c r="AN6" i="1" s="1"/>
  <c r="AO6" i="1"/>
  <c r="AD7" i="4"/>
  <c r="BH4" i="2"/>
  <c r="BH3" i="2"/>
  <c r="BH5" i="2"/>
  <c r="AO6" i="4"/>
  <c r="U9" i="2" l="1"/>
  <c r="BJ6" i="2" s="1"/>
  <c r="AY14" i="1"/>
  <c r="AY13" i="1"/>
  <c r="AO6" i="2"/>
  <c r="V6" i="2"/>
  <c r="BH11" i="1"/>
  <c r="AD7" i="2"/>
  <c r="U9" i="4"/>
  <c r="AN9" i="4" s="1"/>
  <c r="AP9" i="4" s="1"/>
  <c r="U7" i="2"/>
  <c r="U10" i="2" s="1"/>
  <c r="V10" i="2" s="1"/>
  <c r="BJ6" i="1"/>
  <c r="AN9" i="1"/>
  <c r="AP9" i="1" s="1"/>
  <c r="Y6" i="4"/>
  <c r="V6" i="4"/>
  <c r="AI10" i="4" s="1"/>
  <c r="AD7" i="3"/>
  <c r="BK6" i="2"/>
  <c r="BH6" i="2"/>
  <c r="BL11" i="2"/>
  <c r="BL9" i="2"/>
  <c r="BL10" i="2"/>
  <c r="Y5" i="4"/>
  <c r="BH11" i="4"/>
  <c r="BA7" i="2"/>
  <c r="AC10" i="2"/>
  <c r="AE10" i="2" s="1"/>
  <c r="U7" i="3"/>
  <c r="V7" i="3" s="1"/>
  <c r="U9" i="3"/>
  <c r="V9" i="3" s="1"/>
  <c r="AN9" i="2"/>
  <c r="AP9" i="2" s="1"/>
  <c r="BC12" i="2"/>
  <c r="BB7" i="2"/>
  <c r="AY7" i="2"/>
  <c r="BC14" i="2"/>
  <c r="BC15" i="2"/>
  <c r="BC10" i="2"/>
  <c r="BC13" i="2"/>
  <c r="BC11" i="2"/>
  <c r="V10" i="1"/>
  <c r="W9" i="1" s="1"/>
  <c r="X9" i="1" s="1"/>
  <c r="W5" i="4"/>
  <c r="X5" i="4" s="1"/>
  <c r="BH9" i="4"/>
  <c r="BH10" i="4"/>
  <c r="Y8" i="2"/>
  <c r="V8" i="2"/>
  <c r="T9" i="2"/>
  <c r="AC6" i="2"/>
  <c r="AC4" i="2"/>
  <c r="AC3" i="2"/>
  <c r="AC7" i="2" s="1"/>
  <c r="AC5" i="2"/>
  <c r="BG5" i="2"/>
  <c r="BG4" i="2"/>
  <c r="BG3" i="2"/>
  <c r="U10" i="3"/>
  <c r="V10" i="3" s="1"/>
  <c r="BL11" i="3"/>
  <c r="BK6" i="3"/>
  <c r="BH6" i="3"/>
  <c r="BL10" i="3"/>
  <c r="BL9" i="3"/>
  <c r="AY11" i="4"/>
  <c r="AY10" i="4"/>
  <c r="AY12" i="4"/>
  <c r="Y10" i="3"/>
  <c r="BH9" i="1"/>
  <c r="BH10" i="1"/>
  <c r="Y8" i="4"/>
  <c r="V8" i="4"/>
  <c r="AX3" i="2"/>
  <c r="AX5" i="2"/>
  <c r="AX4" i="2"/>
  <c r="AX6" i="2"/>
  <c r="V5" i="2"/>
  <c r="T7" i="2"/>
  <c r="AN4" i="2"/>
  <c r="AN5" i="2"/>
  <c r="AN3" i="2"/>
  <c r="AN6" i="2" s="1"/>
  <c r="AX6" i="3"/>
  <c r="AX4" i="3"/>
  <c r="AX3" i="3"/>
  <c r="AX5" i="3"/>
  <c r="AY14" i="4"/>
  <c r="AY13" i="4"/>
  <c r="BA7" i="1"/>
  <c r="AC10" i="1"/>
  <c r="AE10" i="1" s="1"/>
  <c r="V7" i="1"/>
  <c r="BD12" i="1" s="1"/>
  <c r="BB7" i="3"/>
  <c r="AY7" i="3"/>
  <c r="BC13" i="3"/>
  <c r="BC14" i="3"/>
  <c r="BC11" i="3"/>
  <c r="BC10" i="3"/>
  <c r="BC12" i="3"/>
  <c r="BC15" i="3"/>
  <c r="AO6" i="3"/>
  <c r="AN4" i="3"/>
  <c r="AN3" i="3"/>
  <c r="AN6" i="3" s="1"/>
  <c r="AN5" i="3"/>
  <c r="AC5" i="3"/>
  <c r="AC4" i="3"/>
  <c r="AC6" i="3"/>
  <c r="AC3" i="3"/>
  <c r="AC7" i="3" s="1"/>
  <c r="AC10" i="4"/>
  <c r="AE10" i="4" s="1"/>
  <c r="BA7" i="4"/>
  <c r="V6" i="3"/>
  <c r="BG5" i="3"/>
  <c r="BG3" i="3"/>
  <c r="BG4" i="3"/>
  <c r="AY15" i="3" l="1"/>
  <c r="BD15" i="3" s="1"/>
  <c r="BH11" i="3"/>
  <c r="BM11" i="3" s="1"/>
  <c r="U11" i="3"/>
  <c r="V11" i="3" s="1"/>
  <c r="W10" i="3" s="1"/>
  <c r="X10" i="3" s="1"/>
  <c r="AT9" i="1"/>
  <c r="BD14" i="1"/>
  <c r="W6" i="3"/>
  <c r="X6" i="3" s="1"/>
  <c r="V9" i="4"/>
  <c r="BM9" i="4" s="1"/>
  <c r="BJ6" i="4"/>
  <c r="BD13" i="1"/>
  <c r="V7" i="2"/>
  <c r="AI10" i="2" s="1"/>
  <c r="Y6" i="2"/>
  <c r="BI6" i="4"/>
  <c r="BL6" i="4" s="1"/>
  <c r="BK11" i="4" s="1"/>
  <c r="AL9" i="1"/>
  <c r="BI6" i="1"/>
  <c r="BI9" i="1" s="1"/>
  <c r="W8" i="1"/>
  <c r="X8" i="1" s="1"/>
  <c r="AI10" i="3"/>
  <c r="AY12" i="3"/>
  <c r="AY10" i="3"/>
  <c r="AY11" i="3"/>
  <c r="BM11" i="4"/>
  <c r="AL9" i="3"/>
  <c r="BI6" i="3"/>
  <c r="BL6" i="3" s="1"/>
  <c r="BJ11" i="3" s="1"/>
  <c r="AZ7" i="3"/>
  <c r="BC7" i="3" s="1"/>
  <c r="AA10" i="3"/>
  <c r="AB10" i="3" s="1"/>
  <c r="AY15" i="2"/>
  <c r="BM10" i="1"/>
  <c r="BM11" i="1"/>
  <c r="AY14" i="3"/>
  <c r="AY13" i="3"/>
  <c r="AY12" i="2"/>
  <c r="AY10" i="2"/>
  <c r="AY11" i="2"/>
  <c r="BM9" i="1"/>
  <c r="BH9" i="2"/>
  <c r="BH10" i="2"/>
  <c r="BH11" i="2"/>
  <c r="Y5" i="2"/>
  <c r="AA10" i="1"/>
  <c r="W7" i="1"/>
  <c r="X7" i="1" s="1"/>
  <c r="AZ7" i="1"/>
  <c r="W6" i="1"/>
  <c r="X6" i="1" s="1"/>
  <c r="BD15" i="1"/>
  <c r="W5" i="1"/>
  <c r="X5" i="1" s="1"/>
  <c r="AI10" i="1"/>
  <c r="BD13" i="4"/>
  <c r="W8" i="3"/>
  <c r="X8" i="3" s="1"/>
  <c r="BD14" i="4"/>
  <c r="BD11" i="1"/>
  <c r="AN9" i="3"/>
  <c r="AP9" i="3" s="1"/>
  <c r="BJ6" i="3"/>
  <c r="BD15" i="4"/>
  <c r="AY13" i="2"/>
  <c r="AY14" i="2"/>
  <c r="AC10" i="3"/>
  <c r="AE10" i="3" s="1"/>
  <c r="BA7" i="3"/>
  <c r="BD12" i="4"/>
  <c r="V9" i="2"/>
  <c r="AT9" i="2" s="1"/>
  <c r="Y9" i="2"/>
  <c r="BD10" i="1"/>
  <c r="AT9" i="3"/>
  <c r="BD10" i="4"/>
  <c r="BD11" i="4"/>
  <c r="BH10" i="3"/>
  <c r="BH9" i="3"/>
  <c r="AZ7" i="4"/>
  <c r="AZ10" i="4" s="1"/>
  <c r="AA10" i="4"/>
  <c r="BI10" i="1" l="1"/>
  <c r="AG10" i="3"/>
  <c r="BI11" i="4"/>
  <c r="W5" i="2"/>
  <c r="X5" i="2" s="1"/>
  <c r="BK11" i="3"/>
  <c r="W6" i="4"/>
  <c r="X6" i="4" s="1"/>
  <c r="W8" i="4"/>
  <c r="X8" i="4" s="1"/>
  <c r="BA15" i="3"/>
  <c r="BJ11" i="4"/>
  <c r="AT9" i="4"/>
  <c r="BM10" i="4"/>
  <c r="W7" i="4"/>
  <c r="X7" i="4" s="1"/>
  <c r="AL9" i="4"/>
  <c r="AR9" i="4" s="1"/>
  <c r="AQ9" i="3"/>
  <c r="AZ11" i="4"/>
  <c r="W8" i="2"/>
  <c r="X8" i="2" s="1"/>
  <c r="BI9" i="4"/>
  <c r="AZ13" i="4"/>
  <c r="BJ9" i="4"/>
  <c r="AF10" i="3"/>
  <c r="BJ10" i="4"/>
  <c r="AR9" i="3"/>
  <c r="BK9" i="4"/>
  <c r="AM9" i="3"/>
  <c r="AO9" i="3" s="1"/>
  <c r="AS9" i="3" s="1"/>
  <c r="BK10" i="4"/>
  <c r="BM9" i="3"/>
  <c r="BJ9" i="3"/>
  <c r="BK9" i="3"/>
  <c r="BI9" i="3"/>
  <c r="BD15" i="2"/>
  <c r="BB15" i="3"/>
  <c r="BD10" i="2"/>
  <c r="BD12" i="2"/>
  <c r="BM10" i="3"/>
  <c r="BK10" i="3"/>
  <c r="BI10" i="3"/>
  <c r="BJ10" i="3"/>
  <c r="AD10" i="3"/>
  <c r="AH10" i="3" s="1"/>
  <c r="AJ10" i="3"/>
  <c r="BC7" i="4"/>
  <c r="AZ15" i="4"/>
  <c r="BI11" i="3"/>
  <c r="BB13" i="3"/>
  <c r="BA13" i="3"/>
  <c r="BD13" i="3"/>
  <c r="AZ13" i="3"/>
  <c r="BL6" i="1"/>
  <c r="BI11" i="1"/>
  <c r="AZ15" i="3"/>
  <c r="BM11" i="2"/>
  <c r="BD14" i="3"/>
  <c r="BA14" i="3"/>
  <c r="AZ14" i="3"/>
  <c r="BB14" i="3"/>
  <c r="AM9" i="1"/>
  <c r="AQ9" i="1"/>
  <c r="AR9" i="1"/>
  <c r="AZ14" i="4"/>
  <c r="AG10" i="4"/>
  <c r="AF10" i="4"/>
  <c r="AB10" i="4"/>
  <c r="BD11" i="2"/>
  <c r="BM9" i="2"/>
  <c r="AZ12" i="4"/>
  <c r="BD14" i="2"/>
  <c r="BD10" i="3"/>
  <c r="BB10" i="3"/>
  <c r="BA10" i="3"/>
  <c r="AZ10" i="3"/>
  <c r="BM10" i="2"/>
  <c r="AL9" i="2"/>
  <c r="W9" i="2"/>
  <c r="X9" i="2" s="1"/>
  <c r="BI6" i="2"/>
  <c r="BL6" i="2" s="1"/>
  <c r="BK10" i="2" s="1"/>
  <c r="BC7" i="1"/>
  <c r="AZ15" i="1"/>
  <c r="AZ13" i="1"/>
  <c r="AZ14" i="1"/>
  <c r="AZ10" i="1"/>
  <c r="AZ12" i="1"/>
  <c r="AZ11" i="1"/>
  <c r="BD11" i="3"/>
  <c r="BB11" i="3"/>
  <c r="AZ11" i="3"/>
  <c r="BA11" i="3"/>
  <c r="BI10" i="4"/>
  <c r="BD13" i="2"/>
  <c r="AG10" i="1"/>
  <c r="AF10" i="1"/>
  <c r="AB10" i="1"/>
  <c r="BB12" i="3"/>
  <c r="AZ12" i="3"/>
  <c r="BD12" i="3"/>
  <c r="BA12" i="3"/>
  <c r="AZ7" i="2"/>
  <c r="BC7" i="2" s="1"/>
  <c r="BB12" i="2" s="1"/>
  <c r="AA10" i="2"/>
  <c r="W6" i="2"/>
  <c r="X6" i="2" s="1"/>
  <c r="AQ9" i="4" l="1"/>
  <c r="AM9" i="4"/>
  <c r="BJ9" i="2"/>
  <c r="BK9" i="2"/>
  <c r="BJ10" i="2"/>
  <c r="BI10" i="2"/>
  <c r="AU9" i="3"/>
  <c r="BA10" i="2"/>
  <c r="AZ11" i="2"/>
  <c r="BJ11" i="2"/>
  <c r="BB14" i="2"/>
  <c r="BB10" i="2"/>
  <c r="AZ13" i="2"/>
  <c r="BK11" i="1"/>
  <c r="BJ11" i="1"/>
  <c r="BJ10" i="1"/>
  <c r="BJ9" i="1"/>
  <c r="BK10" i="1"/>
  <c r="BK9" i="1"/>
  <c r="BA13" i="2"/>
  <c r="AU9" i="4"/>
  <c r="AO9" i="4"/>
  <c r="AS9" i="4" s="1"/>
  <c r="AO9" i="1"/>
  <c r="AS9" i="1" s="1"/>
  <c r="AU9" i="1"/>
  <c r="AZ15" i="2"/>
  <c r="BB15" i="4"/>
  <c r="BA15" i="4"/>
  <c r="BA12" i="4"/>
  <c r="BB14" i="4"/>
  <c r="BA14" i="4"/>
  <c r="BA11" i="4"/>
  <c r="BA13" i="4"/>
  <c r="BA10" i="4"/>
  <c r="BB13" i="4"/>
  <c r="BB11" i="4"/>
  <c r="BB10" i="4"/>
  <c r="BB12" i="4"/>
  <c r="BB13" i="2"/>
  <c r="BA15" i="2"/>
  <c r="AB10" i="2"/>
  <c r="AG10" i="2"/>
  <c r="AF10" i="2"/>
  <c r="BB15" i="1"/>
  <c r="BA15" i="1"/>
  <c r="BA13" i="1"/>
  <c r="BB14" i="1"/>
  <c r="BA14" i="1"/>
  <c r="BA10" i="1"/>
  <c r="BB12" i="1"/>
  <c r="BB11" i="1"/>
  <c r="BA11" i="1"/>
  <c r="BA12" i="1"/>
  <c r="BB10" i="1"/>
  <c r="BB13" i="1"/>
  <c r="AZ14" i="2"/>
  <c r="BA11" i="2"/>
  <c r="BB15" i="2"/>
  <c r="BA14" i="2"/>
  <c r="BB11" i="2"/>
  <c r="BA12" i="2"/>
  <c r="AD10" i="1"/>
  <c r="AH10" i="1" s="1"/>
  <c r="AJ10" i="1"/>
  <c r="AQ9" i="2"/>
  <c r="AR9" i="2"/>
  <c r="AM9" i="2"/>
  <c r="BK11" i="2"/>
  <c r="AZ12" i="2"/>
  <c r="AD10" i="4"/>
  <c r="AH10" i="4" s="1"/>
  <c r="AJ10" i="4"/>
  <c r="BI9" i="2"/>
  <c r="BI11" i="2"/>
  <c r="AZ10" i="2"/>
  <c r="AO9" i="2" l="1"/>
  <c r="AS9" i="2" s="1"/>
  <c r="AU9" i="2"/>
  <c r="AJ10" i="2"/>
  <c r="AD10" i="2"/>
  <c r="AH10" i="2" s="1"/>
</calcChain>
</file>

<file path=xl/sharedStrings.xml><?xml version="1.0" encoding="utf-8"?>
<sst xmlns="http://schemas.openxmlformats.org/spreadsheetml/2006/main" count="445" uniqueCount="75">
  <si>
    <t>Split-plot Design</t>
  </si>
  <si>
    <t>Input data in standard format</t>
  </si>
  <si>
    <t>Descriptive Statistics</t>
  </si>
  <si>
    <t>Split-Plot Anova (RCB)</t>
  </si>
  <si>
    <t>CONTRASTS: WHOLE PLOTS</t>
  </si>
  <si>
    <t>CONTRASTS: SUB-PLOTS</t>
  </si>
  <si>
    <t>TUKEY HSD: WHOLE PLOTS</t>
  </si>
  <si>
    <t>Alpha</t>
  </si>
  <si>
    <t>TUKEY HSD: SUB-PLOTS</t>
  </si>
  <si>
    <t>group</t>
  </si>
  <si>
    <t>contrast</t>
  </si>
  <si>
    <t>mean</t>
  </si>
  <si>
    <t>size</t>
  </si>
  <si>
    <t>std err</t>
  </si>
  <si>
    <t>df</t>
  </si>
  <si>
    <t>q-crit</t>
  </si>
  <si>
    <t>mean-crit</t>
  </si>
  <si>
    <t>A</t>
  </si>
  <si>
    <t>B</t>
  </si>
  <si>
    <t>C</t>
  </si>
  <si>
    <t>D</t>
  </si>
  <si>
    <t>Count</t>
  </si>
  <si>
    <t>Mean</t>
  </si>
  <si>
    <t>Variance</t>
  </si>
  <si>
    <t>ANOVA</t>
  </si>
  <si>
    <t>SS</t>
  </si>
  <si>
    <t>MS</t>
  </si>
  <si>
    <t>F</t>
  </si>
  <si>
    <t>p-value</t>
  </si>
  <si>
    <t>p eta-sq</t>
  </si>
  <si>
    <t>Block</t>
  </si>
  <si>
    <t>Whole-Plot (Col)</t>
  </si>
  <si>
    <t>Whole x Block</t>
  </si>
  <si>
    <t>T TEST</t>
  </si>
  <si>
    <t>Q TEST</t>
  </si>
  <si>
    <t>Split-Plot (Row)</t>
  </si>
  <si>
    <t>t-stat</t>
  </si>
  <si>
    <t>t-crit</t>
  </si>
  <si>
    <t>lower</t>
  </si>
  <si>
    <t>upper</t>
  </si>
  <si>
    <t>sig</t>
  </si>
  <si>
    <t>Cohen d</t>
  </si>
  <si>
    <t>effect r</t>
  </si>
  <si>
    <t>group 1</t>
  </si>
  <si>
    <t>group 2</t>
  </si>
  <si>
    <t>q-stat</t>
  </si>
  <si>
    <t>Whole x Split</t>
  </si>
  <si>
    <t>Split-plot Error</t>
  </si>
  <si>
    <t>Total</t>
  </si>
  <si>
    <t>Split-Plot Anova (RCB 1)</t>
  </si>
  <si>
    <t>Whole-Plot Error</t>
  </si>
  <si>
    <t>Split-Plot Anova (RCB 2)</t>
  </si>
  <si>
    <t>Block x Split</t>
  </si>
  <si>
    <t>Split-Plot Anova (CRD)</t>
  </si>
  <si>
    <t>alpha</t>
  </si>
  <si>
    <t>Whole-plot Error</t>
  </si>
  <si>
    <t>DESCRIPTION</t>
  </si>
  <si>
    <t>Missing</t>
  </si>
  <si>
    <t>Randomized Complete Block Design</t>
  </si>
  <si>
    <t>Contrast: RCBD Anova</t>
  </si>
  <si>
    <t>TUKEY HSD: RCBD Anova</t>
  </si>
  <si>
    <t>Sources</t>
  </si>
  <si>
    <t>P value</t>
  </si>
  <si>
    <t>Adj SS</t>
  </si>
  <si>
    <t>Contrast</t>
  </si>
  <si>
    <t>Diff</t>
  </si>
  <si>
    <t>Blocks</t>
  </si>
  <si>
    <t>Groups</t>
  </si>
  <si>
    <t>Error</t>
  </si>
  <si>
    <t>std dev</t>
  </si>
  <si>
    <t>effect d</t>
  </si>
  <si>
    <t>Real Statistics Using Excel</t>
  </si>
  <si>
    <t>Updated</t>
  </si>
  <si>
    <t>Copyright © 2013 - 2026 Charles Zaiontz</t>
  </si>
  <si>
    <t>Split-plot Follow-up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</si>
</sst>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2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0" fillId="0" borderId="14" xfId="0" applyBorder="1"/>
    <xf numFmtId="0" fontId="0" fillId="0" borderId="15" xfId="0" applyBorder="1"/>
    <xf numFmtId="0" fontId="0" fillId="2" borderId="11" xfId="0" applyFill="1" applyBorder="1"/>
    <xf numFmtId="0" fontId="0" fillId="0" borderId="16" xfId="0" applyBorder="1"/>
    <xf numFmtId="0" fontId="0" fillId="0" borderId="11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0" fillId="0" borderId="41" xfId="0" applyBorder="1" applyAlignment="1">
      <alignment horizontal="right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1" xfId="0" applyBorder="1" applyAlignment="1">
      <alignment horizontal="center"/>
    </xf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XRealStatsX"/>
    </sheetNames>
    <definedNames>
      <definedName name="dfWF"/>
      <definedName name="MSWF"/>
      <definedName name="QCRIT"/>
      <definedName name="QDIST"/>
      <definedName name="RCBDAdjSS"/>
      <definedName name="RCBDMissing"/>
      <definedName name="SortUnique"/>
      <definedName name="Split2St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D66E-3979-445D-A574-C4C18E39F3C2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71</v>
      </c>
    </row>
    <row r="2" spans="1:13" x14ac:dyDescent="0.35">
      <c r="A2" t="s">
        <v>74</v>
      </c>
    </row>
    <row r="4" spans="1:13" x14ac:dyDescent="0.35">
      <c r="A4" t="s">
        <v>72</v>
      </c>
      <c r="B4" s="65">
        <v>46023</v>
      </c>
    </row>
    <row r="6" spans="1:13" x14ac:dyDescent="0.35">
      <c r="A6" s="66" t="s">
        <v>73</v>
      </c>
    </row>
    <row r="10" spans="1:13" ht="18.5" x14ac:dyDescent="0.45">
      <c r="M10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DA793-AC15-45CE-9C43-35D2885091B4}">
  <sheetPr codeName="Sheet17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1" max="11" width="2.1796875" customWidth="1"/>
    <col min="12" max="14" width="5.453125" customWidth="1"/>
    <col min="15" max="15" width="6.453125" customWidth="1"/>
    <col min="18" max="18" width="3.90625" customWidth="1"/>
    <col min="19" max="19" width="14.54296875" customWidth="1"/>
    <col min="21" max="21" width="4.81640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3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4" t="e">
        <f t="array" aca="1" ref="G3:J38" ca="1">[1]!Split2Std(A3:E12, 3)</f>
        <v>#NAME?</v>
      </c>
      <c r="H3" s="5" t="e">
        <f ca="1"/>
        <v>#NAME?</v>
      </c>
      <c r="I3" s="5" t="e">
        <f ca="1"/>
        <v>#NAME?</v>
      </c>
      <c r="J3" s="6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16">
        <v>217</v>
      </c>
      <c r="C4" s="13">
        <v>158</v>
      </c>
      <c r="D4" s="13">
        <v>229</v>
      </c>
      <c r="E4" s="17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4" t="e">
        <f t="array" aca="1" ref="L4:L6" ca="1">[1]!SortUnique(G3:G38)</f>
        <v>#NAME?</v>
      </c>
      <c r="M4" s="5"/>
      <c r="N4" s="6"/>
      <c r="O4" s="4">
        <f ca="1">SUMIF($L$47:$L$82,L4,$O$47:$O$82)</f>
        <v>1296</v>
      </c>
      <c r="P4" s="5" t="e">
        <f ca="1">IF(O4=0,"",AVERAGEIF($G$3:$G$38,$L4,$J$3:$J$38))</f>
        <v>#NAME?</v>
      </c>
      <c r="Q4" s="6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1" ca="1" si="2">T5/U5</f>
        <v>#NAME?</v>
      </c>
      <c r="W5" t="e">
        <f ca="1">V5/V7</f>
        <v>#NAME?</v>
      </c>
      <c r="X5" t="e">
        <f ca="1">FDIST(W5,U5,U7)</f>
        <v>#NAME?</v>
      </c>
      <c r="Y5" s="2" t="e">
        <f ca="1">T5/(T5+T7)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SQRT(V10/BH6)</f>
        <v>#NAME?</v>
      </c>
      <c r="BJ6">
        <f ca="1">U10</f>
        <v>1296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16">
        <v>188</v>
      </c>
      <c r="C7" s="13">
        <v>126</v>
      </c>
      <c r="D7" s="13">
        <v>160</v>
      </c>
      <c r="E7" s="22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32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 t="e">
        <f ca="1">V7/V10</f>
        <v>#NAME?</v>
      </c>
      <c r="X7" s="14" t="e">
        <f ca="1">FDIST(W7,U7,U10)</f>
        <v>#NAME?</v>
      </c>
      <c r="Y7" s="23" t="e">
        <f ca="1">T7/(T7+T10)</f>
        <v>#NAME?</v>
      </c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V8/V10</f>
        <v>#NAME?</v>
      </c>
      <c r="X8" t="e">
        <f ca="1">FDIST(W8,U8,U10)</f>
        <v>#NAME?</v>
      </c>
      <c r="Y8" s="2" t="e">
        <f ca="1">T8/(T8+T10)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4">
        <v>195</v>
      </c>
      <c r="C9" s="14">
        <v>147</v>
      </c>
      <c r="D9" s="14">
        <v>161</v>
      </c>
      <c r="E9" s="25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46</v>
      </c>
      <c r="T9" t="e">
        <f ca="1">DEVSQ(P35:P46)*O35-T6-T8</f>
        <v>#NAME?</v>
      </c>
      <c r="U9">
        <f ca="1">U6*U8</f>
        <v>1</v>
      </c>
      <c r="V9" t="e">
        <f t="shared" ca="1" si="2"/>
        <v>#NAME?</v>
      </c>
      <c r="W9" t="e">
        <f ca="1">V9/V10</f>
        <v>#NAME?</v>
      </c>
      <c r="X9" t="e">
        <f ca="1">FDIST(W9,U9,U10)</f>
        <v>#NAME?</v>
      </c>
      <c r="Y9" s="2" t="e">
        <f ca="1">T9/(T9+T10)</f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26" t="e">
        <f ca="1">SQRT(V10*SUMPRODUCT(AM3:AM5^2,1/AO3:AO5))</f>
        <v>#NAME?</v>
      </c>
      <c r="AM9" s="26" t="e">
        <f ca="1">AN6/AL9</f>
        <v>#NAME?</v>
      </c>
      <c r="AN9" s="26">
        <f ca="1">U10</f>
        <v>1296</v>
      </c>
      <c r="AO9" s="26" t="e">
        <f ca="1">TDIST(ABS(AM9),AN9,2)</f>
        <v>#NAME?</v>
      </c>
      <c r="AP9" s="26">
        <f ca="1">TINV(AR7,AN9)</f>
        <v>1.961796122353757</v>
      </c>
      <c r="AQ9" s="26" t="e">
        <f ca="1">AN6-AL9*AP9</f>
        <v>#NAME?</v>
      </c>
      <c r="AR9" s="26" t="e">
        <f ca="1">AN6+AL9*AP9</f>
        <v>#NAME?</v>
      </c>
      <c r="AS9" s="27" t="e">
        <f ca="1">IF(AO9&lt;AR7,"yes","no")</f>
        <v>#NAME?</v>
      </c>
      <c r="AT9" s="26" t="e">
        <f ca="1">ABS(AN6)/SQRT(V10)</f>
        <v>#NAME?</v>
      </c>
      <c r="AU9" s="26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ABS(BH9)/SQRT(V$10)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47</v>
      </c>
      <c r="T10" t="e">
        <f ca="1">T11-SUM(T5:T9)</f>
        <v>#NAME?</v>
      </c>
      <c r="U10">
        <f ca="1">U11-SUM(U5:U9)</f>
        <v>1296</v>
      </c>
      <c r="V10" t="e">
        <f t="shared" ca="1" si="2"/>
        <v>#NAME?</v>
      </c>
      <c r="AA10" s="26" t="e">
        <f ca="1">SQRT(V7*SUMPRODUCT(AB3:AB6^2,1/AD3:AD6))</f>
        <v>#NAME?</v>
      </c>
      <c r="AB10" s="26" t="e">
        <f ca="1">AC7/AA10</f>
        <v>#NAME?</v>
      </c>
      <c r="AC10" s="26">
        <f ca="1">U7</f>
        <v>1</v>
      </c>
      <c r="AD10" s="26" t="e">
        <f ca="1">TDIST(ABS(AB10),AC10,2)</f>
        <v>#NAME?</v>
      </c>
      <c r="AE10" s="26">
        <f ca="1">TINV(AG8,AC10)</f>
        <v>12.706204736174707</v>
      </c>
      <c r="AF10" s="26" t="e">
        <f ca="1">AC7-AA10*AE10</f>
        <v>#NAME?</v>
      </c>
      <c r="AG10" s="26" t="e">
        <f ca="1">AC7+AA10*AE10</f>
        <v>#NAME?</v>
      </c>
      <c r="AH10" s="27" t="e">
        <f ca="1">IF(AD10&lt;AG8,"yes","no")</f>
        <v>#NAME?</v>
      </c>
      <c r="AI10" s="26" t="e">
        <f ca="1">ABS(AC7)/SQRT(V7)</f>
        <v>#NAME?</v>
      </c>
      <c r="AJ10" s="26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ca="1">ABS(BH10)/SQRT(V$10)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8">SUMIF($N$47:$N$82,N11,$O$47:$O$82)</f>
        <v>1296</v>
      </c>
      <c r="P11" t="e">
        <f t="shared" ref="P11:P13" ca="1" si="9">IF(O11=0,"",AVERAGEIF($I$3:$I$38,$N11,$J$3:$J$38))</f>
        <v>#NAME?</v>
      </c>
      <c r="Q11" s="8" t="e">
        <f t="array" aca="1" ref="Q11" ca="1">IF(O11&lt;2,"",VAR(IF($I$3:$I$38=$N11,$J$3:$J$38,"")))</f>
        <v>#NAME?</v>
      </c>
      <c r="S11" s="14" t="s">
        <v>48</v>
      </c>
      <c r="T11" s="14" t="e">
        <f ca="1">Q83*U11</f>
        <v>#NAME?</v>
      </c>
      <c r="U11" s="14">
        <f ca="1">O83-1</f>
        <v>1295</v>
      </c>
      <c r="V11" s="14" t="e">
        <f t="shared" ca="1" si="2"/>
        <v>#NAME?</v>
      </c>
      <c r="W11" s="14"/>
      <c r="X11" s="14"/>
      <c r="Y11" s="14"/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0">AY11/AZ$7</f>
        <v>#NAME?</v>
      </c>
      <c r="BA11" t="e">
        <f t="shared" ref="BA11:BA15" ca="1" si="11">AY11-BC$7</f>
        <v>#NAME?</v>
      </c>
      <c r="BB11" t="e">
        <f t="shared" ref="BB11:BB15" ca="1" si="12">AY11+BC$7</f>
        <v>#NAME?</v>
      </c>
      <c r="BC11" t="e">
        <f ca="1">[1]!QDIST(AZ11,COUNT(AY$3:AY$6),BA$7)</f>
        <v>#NAME?</v>
      </c>
      <c r="BD11" t="e">
        <f t="shared" ref="BD11:BD15" ca="1" si="13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ca="1">ABS(BH11)/SQRT(V$10)</f>
        <v>#NAME?</v>
      </c>
    </row>
    <row r="12" spans="1:65" x14ac:dyDescent="0.35">
      <c r="A12" s="2">
        <v>620</v>
      </c>
      <c r="B12" s="24">
        <v>213</v>
      </c>
      <c r="C12" s="14">
        <v>180</v>
      </c>
      <c r="D12" s="14">
        <v>182</v>
      </c>
      <c r="E12" s="25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8"/>
        <v>1296</v>
      </c>
      <c r="P12" t="e">
        <f t="shared" ca="1" si="9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0"/>
        <v>#NAME?</v>
      </c>
      <c r="BA12" t="e">
        <f t="shared" ca="1" si="11"/>
        <v>#NAME?</v>
      </c>
      <c r="BB12" t="e">
        <f t="shared" ca="1" si="12"/>
        <v>#NAME?</v>
      </c>
      <c r="BC12" t="e">
        <f ca="1">[1]!QDIST(AZ12,COUNT(AY$3:AY$6),BA$7)</f>
        <v>#NAME?</v>
      </c>
      <c r="BD12" t="e">
        <f t="shared" ca="1" si="13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8"/>
        <v>1296</v>
      </c>
      <c r="P13" s="10" t="e">
        <f t="shared" ca="1" si="9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0"/>
        <v>#NAME?</v>
      </c>
      <c r="BA13" t="e">
        <f t="shared" ca="1" si="11"/>
        <v>#NAME?</v>
      </c>
      <c r="BB13" t="e">
        <f t="shared" ca="1" si="12"/>
        <v>#NAME?</v>
      </c>
      <c r="BC13" t="e">
        <f ca="1">[1]!QDIST(AZ13,COUNT(AY$3:AY$6),BA$7)</f>
        <v>#NAME?</v>
      </c>
      <c r="BD13" t="e">
        <f t="shared" ca="1" si="13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28" t="e">
        <f ca="1">$L$4</f>
        <v>#NAME?</v>
      </c>
      <c r="M14" s="29" t="e">
        <f ca="1">$M7</f>
        <v>#NAME?</v>
      </c>
      <c r="N14" s="30"/>
      <c r="O14" s="28">
        <f ca="1">SUMIFS($O$47:$O$82,$L$47:$L$82,L14,$M$47:$M$82,M14)</f>
        <v>1296</v>
      </c>
      <c r="P14" s="29" t="e">
        <f ca="1">IF(O14=0,"",AVERAGEIFS($J$3:$J$38,$G$3:$G$38,$L14,$H$3:$H$38,$M14))</f>
        <v>#NAME?</v>
      </c>
      <c r="Q14" s="30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0"/>
        <v>#NAME?</v>
      </c>
      <c r="BA14" t="e">
        <f t="shared" ca="1" si="11"/>
        <v>#NAME?</v>
      </c>
      <c r="BB14" t="e">
        <f t="shared" ca="1" si="12"/>
        <v>#NAME?</v>
      </c>
      <c r="BC14" t="e">
        <f ca="1">[1]!QDIST(AZ14,COUNT(AY$3:AY$6),BA$7)</f>
        <v>#NAME?</v>
      </c>
      <c r="BD14" t="e">
        <f t="shared" ca="1" si="13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4">$L$4</f>
        <v>#NAME?</v>
      </c>
      <c r="M15" t="e">
        <f t="shared" ref="M15:M16" ca="1" si="15">$M8</f>
        <v>#NAME?</v>
      </c>
      <c r="N15" s="8"/>
      <c r="O15" s="7">
        <f t="shared" ref="O15:O22" ca="1" si="16">SUMIFS($O$47:$O$82,$L$47:$L$82,L15,$M$47:$M$82,M15)</f>
        <v>1296</v>
      </c>
      <c r="P15" t="e">
        <f t="shared" ref="P15:P22" ca="1" si="17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0"/>
        <v>#NAME?</v>
      </c>
      <c r="BA15" s="14" t="e">
        <f t="shared" ca="1" si="11"/>
        <v>#NAME?</v>
      </c>
      <c r="BB15" s="14" t="e">
        <f t="shared" ca="1" si="12"/>
        <v>#NAME?</v>
      </c>
      <c r="BC15" s="14" t="e">
        <f ca="1">[1]!QDIST(AZ15,COUNT(AY$3:AY$6),BA$7)</f>
        <v>#NAME?</v>
      </c>
      <c r="BD15" s="14" t="e">
        <f t="shared" ca="1" si="13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4"/>
        <v>#NAME?</v>
      </c>
      <c r="M16" t="e">
        <f t="shared" ca="1" si="15"/>
        <v>#NAME?</v>
      </c>
      <c r="N16" s="8"/>
      <c r="O16" s="7">
        <f t="shared" ca="1" si="16"/>
        <v>1296</v>
      </c>
      <c r="P16" t="e">
        <f t="shared" ca="1" si="17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6"/>
        <v>1296</v>
      </c>
      <c r="P17" t="e">
        <f t="shared" ca="1" si="17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8">$L$5</f>
        <v>#NAME?</v>
      </c>
      <c r="M18" t="e">
        <f t="shared" ref="M18:M19" ca="1" si="19">$M8</f>
        <v>#NAME?</v>
      </c>
      <c r="N18" s="8"/>
      <c r="O18" s="7">
        <f t="shared" ca="1" si="16"/>
        <v>1296</v>
      </c>
      <c r="P18" t="e">
        <f t="shared" ca="1" si="17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8"/>
        <v>#NAME?</v>
      </c>
      <c r="M19" t="e">
        <f t="shared" ca="1" si="19"/>
        <v>#NAME?</v>
      </c>
      <c r="N19" s="8"/>
      <c r="O19" s="7">
        <f t="shared" ca="1" si="16"/>
        <v>1296</v>
      </c>
      <c r="P19" t="e">
        <f t="shared" ca="1" si="17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6"/>
        <v>1296</v>
      </c>
      <c r="P20" t="e">
        <f t="shared" ca="1" si="17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0">$L$6</f>
        <v>#NAME?</v>
      </c>
      <c r="M21" t="e">
        <f t="shared" ref="M21:M22" ca="1" si="21">$M8</f>
        <v>#NAME?</v>
      </c>
      <c r="N21" s="8"/>
      <c r="O21" s="7">
        <f t="shared" ca="1" si="16"/>
        <v>1296</v>
      </c>
      <c r="P21" t="e">
        <f t="shared" ca="1" si="17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0"/>
        <v>#NAME?</v>
      </c>
      <c r="M22" s="10" t="e">
        <f t="shared" ca="1" si="21"/>
        <v>#NAME?</v>
      </c>
      <c r="N22" s="11"/>
      <c r="O22" s="9">
        <f t="shared" ca="1" si="16"/>
        <v>1296</v>
      </c>
      <c r="P22" s="10" t="e">
        <f t="shared" ca="1" si="17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28" t="e">
        <f ca="1">$L$4</f>
        <v>#NAME?</v>
      </c>
      <c r="M23" s="29"/>
      <c r="N23" s="30" t="e">
        <f ca="1">$N10</f>
        <v>#NAME?</v>
      </c>
      <c r="O23" s="28">
        <f ca="1">SUMIFS($O$47:$O$82,$L$47:$L$82,L23,$N$47:$N$82,N23)</f>
        <v>1296</v>
      </c>
      <c r="P23" s="29" t="e">
        <f ca="1">IF(O23=0,"",AVERAGEIFS($J$3:$J$38,$G$3:$G$38,$L23,$I$3:$I$38,$N23))</f>
        <v>#NAME?</v>
      </c>
      <c r="Q23" s="30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2">$L$4</f>
        <v>#NAME?</v>
      </c>
      <c r="N24" s="8" t="e">
        <f t="shared" ref="N24:N26" ca="1" si="23">$N11</f>
        <v>#NAME?</v>
      </c>
      <c r="O24" s="7">
        <f t="shared" ref="O24:O34" ca="1" si="24">SUMIFS($O$47:$O$82,$L$47:$L$82,L24,$N$47:$N$82,N24)</f>
        <v>1296</v>
      </c>
      <c r="P24" t="e">
        <f t="shared" ref="P24:P34" ca="1" si="25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2"/>
        <v>#NAME?</v>
      </c>
      <c r="N25" s="8" t="e">
        <f t="shared" ca="1" si="23"/>
        <v>#NAME?</v>
      </c>
      <c r="O25" s="7">
        <f t="shared" ca="1" si="24"/>
        <v>1296</v>
      </c>
      <c r="P25" t="e">
        <f t="shared" ca="1" si="25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2"/>
        <v>#NAME?</v>
      </c>
      <c r="N26" s="8" t="e">
        <f t="shared" ca="1" si="23"/>
        <v>#NAME?</v>
      </c>
      <c r="O26" s="7">
        <f t="shared" ca="1" si="24"/>
        <v>1296</v>
      </c>
      <c r="P26" t="e">
        <f t="shared" ca="1" si="25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4"/>
        <v>1296</v>
      </c>
      <c r="P27" t="e">
        <f t="shared" ca="1" si="25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6">$L$5</f>
        <v>#NAME?</v>
      </c>
      <c r="N28" s="8" t="e">
        <f t="shared" ref="N28:N30" ca="1" si="27">$N11</f>
        <v>#NAME?</v>
      </c>
      <c r="O28" s="7">
        <f t="shared" ca="1" si="24"/>
        <v>1296</v>
      </c>
      <c r="P28" t="e">
        <f t="shared" ca="1" si="25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6"/>
        <v>#NAME?</v>
      </c>
      <c r="N29" s="8" t="e">
        <f t="shared" ca="1" si="27"/>
        <v>#NAME?</v>
      </c>
      <c r="O29" s="7">
        <f t="shared" ca="1" si="24"/>
        <v>1296</v>
      </c>
      <c r="P29" t="e">
        <f t="shared" ca="1" si="25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6"/>
        <v>#NAME?</v>
      </c>
      <c r="N30" s="8" t="e">
        <f t="shared" ca="1" si="27"/>
        <v>#NAME?</v>
      </c>
      <c r="O30" s="7">
        <f t="shared" ca="1" si="24"/>
        <v>1296</v>
      </c>
      <c r="P30" t="e">
        <f t="shared" ca="1" si="25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4"/>
        <v>1296</v>
      </c>
      <c r="P31" t="e">
        <f t="shared" ca="1" si="25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8">$L$6</f>
        <v>#NAME?</v>
      </c>
      <c r="N32" s="8" t="e">
        <f t="shared" ref="N32:N34" ca="1" si="29">$N11</f>
        <v>#NAME?</v>
      </c>
      <c r="O32" s="7">
        <f t="shared" ca="1" si="24"/>
        <v>1296</v>
      </c>
      <c r="P32" t="e">
        <f t="shared" ca="1" si="25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8"/>
        <v>#NAME?</v>
      </c>
      <c r="N33" s="8" t="e">
        <f t="shared" ca="1" si="29"/>
        <v>#NAME?</v>
      </c>
      <c r="O33" s="7">
        <f t="shared" ca="1" si="24"/>
        <v>1296</v>
      </c>
      <c r="P33" t="e">
        <f t="shared" ca="1" si="25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8"/>
        <v>#NAME?</v>
      </c>
      <c r="M34" s="10"/>
      <c r="N34" s="11" t="e">
        <f t="shared" ca="1" si="29"/>
        <v>#NAME?</v>
      </c>
      <c r="O34" s="9">
        <f t="shared" ca="1" si="24"/>
        <v>1296</v>
      </c>
      <c r="P34" s="10" t="e">
        <f t="shared" ca="1" si="25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28"/>
      <c r="M35" s="29" t="e">
        <f ca="1">$M$7</f>
        <v>#NAME?</v>
      </c>
      <c r="N35" s="30" t="e">
        <f ca="1">$N10</f>
        <v>#NAME?</v>
      </c>
      <c r="O35" s="28">
        <f ca="1">SUMIFS($O$47:$O$82,$M$47:$M$82,M35,$N$47:$N$82,N35)</f>
        <v>1296</v>
      </c>
      <c r="P35" s="29" t="e">
        <f ca="1">IF(O35=0,"",AVERAGEIFS($J$3:$J$38,$H$3:$H$38,$M35,$I$3:$I$38,$N35))</f>
        <v>#NAME?</v>
      </c>
      <c r="Q35" s="30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0">$M$7</f>
        <v>#NAME?</v>
      </c>
      <c r="N36" s="8" t="e">
        <f t="shared" ref="N36:N38" ca="1" si="31">$N11</f>
        <v>#NAME?</v>
      </c>
      <c r="O36" s="7">
        <f t="shared" ref="O36:O46" ca="1" si="32">SUMIFS($O$47:$O$82,$M$47:$M$82,M36,$N$47:$N$82,N36)</f>
        <v>1296</v>
      </c>
      <c r="P36" t="e">
        <f t="shared" ref="P36:P46" ca="1" si="33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0"/>
        <v>#NAME?</v>
      </c>
      <c r="N37" s="8" t="e">
        <f t="shared" ca="1" si="31"/>
        <v>#NAME?</v>
      </c>
      <c r="O37" s="7">
        <f t="shared" ca="1" si="32"/>
        <v>1296</v>
      </c>
      <c r="P37" t="e">
        <f t="shared" ca="1" si="33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0"/>
        <v>#NAME?</v>
      </c>
      <c r="N38" s="8" t="e">
        <f t="shared" ca="1" si="31"/>
        <v>#NAME?</v>
      </c>
      <c r="O38" s="7">
        <f t="shared" ca="1" si="32"/>
        <v>1296</v>
      </c>
      <c r="P38" t="e">
        <f t="shared" ca="1" si="33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2"/>
        <v>1296</v>
      </c>
      <c r="P39" t="e">
        <f t="shared" ca="1" si="33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4">$M$8</f>
        <v>#NAME?</v>
      </c>
      <c r="N40" s="8" t="e">
        <f t="shared" ref="N40:N42" ca="1" si="35">$N11</f>
        <v>#NAME?</v>
      </c>
      <c r="O40" s="7">
        <f t="shared" ca="1" si="32"/>
        <v>1296</v>
      </c>
      <c r="P40" t="e">
        <f t="shared" ca="1" si="33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4"/>
        <v>#NAME?</v>
      </c>
      <c r="N41" s="8" t="e">
        <f t="shared" ca="1" si="35"/>
        <v>#NAME?</v>
      </c>
      <c r="O41" s="7">
        <f t="shared" ca="1" si="32"/>
        <v>1296</v>
      </c>
      <c r="P41" t="e">
        <f t="shared" ca="1" si="33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4"/>
        <v>#NAME?</v>
      </c>
      <c r="N42" s="8" t="e">
        <f t="shared" ca="1" si="35"/>
        <v>#NAME?</v>
      </c>
      <c r="O42" s="7">
        <f t="shared" ca="1" si="32"/>
        <v>1296</v>
      </c>
      <c r="P42" t="e">
        <f t="shared" ca="1" si="33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2"/>
        <v>1296</v>
      </c>
      <c r="P43" t="e">
        <f t="shared" ca="1" si="33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6">$M$9</f>
        <v>#NAME?</v>
      </c>
      <c r="N44" s="8" t="e">
        <f t="shared" ref="N44:N46" ca="1" si="37">$N11</f>
        <v>#NAME?</v>
      </c>
      <c r="O44" s="7">
        <f t="shared" ca="1" si="32"/>
        <v>1296</v>
      </c>
      <c r="P44" t="e">
        <f t="shared" ca="1" si="33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6"/>
        <v>#NAME?</v>
      </c>
      <c r="N45" s="8" t="e">
        <f t="shared" ca="1" si="37"/>
        <v>#NAME?</v>
      </c>
      <c r="O45" s="7">
        <f t="shared" ca="1" si="32"/>
        <v>1296</v>
      </c>
      <c r="P45" t="e">
        <f t="shared" ca="1" si="33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6"/>
        <v>#NAME?</v>
      </c>
      <c r="N46" s="11" t="e">
        <f t="shared" ca="1" si="37"/>
        <v>#NAME?</v>
      </c>
      <c r="O46" s="9">
        <f t="shared" ca="1" si="32"/>
        <v>1296</v>
      </c>
      <c r="P46" s="10" t="e">
        <f t="shared" ca="1" si="33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28" t="e">
        <f ca="1">$L$4</f>
        <v>#NAME?</v>
      </c>
      <c r="M47" s="29" t="e">
        <f ca="1">M35</f>
        <v>#NAME?</v>
      </c>
      <c r="N47" s="30" t="e">
        <f ca="1">N35</f>
        <v>#NAME?</v>
      </c>
      <c r="O47" s="28">
        <f ca="1">COUNTIFS($G$3:$G$38,$L47,$H$3:$H$38,$M47,$I$3:$I$38,$N47)</f>
        <v>36</v>
      </c>
      <c r="P47" s="29" t="e">
        <f ca="1">IF(O47=0,"",AVERAGEIFS($J$3:$J$38,$G$3:$G$38,$L47,$H$3:$H$38,$M47,$I$3:$I$38,$N47))</f>
        <v>#NAME?</v>
      </c>
      <c r="Q47" s="30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8">$L$4</f>
        <v>#NAME?</v>
      </c>
      <c r="M48" t="e">
        <f t="shared" ref="M48:N63" ca="1" si="39">M36</f>
        <v>#NAME?</v>
      </c>
      <c r="N48" s="8" t="e">
        <f t="shared" ca="1" si="39"/>
        <v>#NAME?</v>
      </c>
      <c r="O48" s="7">
        <f t="shared" ref="O48:O82" ca="1" si="40">COUNTIFS($G$3:$G$38,$L48,$H$3:$H$38,$M48,$I$3:$I$38,$N48)</f>
        <v>36</v>
      </c>
      <c r="P48" t="e">
        <f t="shared" ref="P48:P82" ca="1" si="41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8"/>
        <v>#NAME?</v>
      </c>
      <c r="M49" t="e">
        <f t="shared" ca="1" si="39"/>
        <v>#NAME?</v>
      </c>
      <c r="N49" s="8" t="e">
        <f t="shared" ca="1" si="39"/>
        <v>#NAME?</v>
      </c>
      <c r="O49" s="7">
        <f t="shared" ca="1" si="40"/>
        <v>36</v>
      </c>
      <c r="P49" t="e">
        <f t="shared" ca="1" si="41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8"/>
        <v>#NAME?</v>
      </c>
      <c r="M50" t="e">
        <f t="shared" ca="1" si="39"/>
        <v>#NAME?</v>
      </c>
      <c r="N50" s="8" t="e">
        <f t="shared" ca="1" si="39"/>
        <v>#NAME?</v>
      </c>
      <c r="O50" s="7">
        <f t="shared" ca="1" si="40"/>
        <v>36</v>
      </c>
      <c r="P50" t="e">
        <f t="shared" ca="1" si="41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8"/>
        <v>#NAME?</v>
      </c>
      <c r="M51" t="e">
        <f t="shared" ca="1" si="39"/>
        <v>#NAME?</v>
      </c>
      <c r="N51" s="8" t="e">
        <f t="shared" ca="1" si="39"/>
        <v>#NAME?</v>
      </c>
      <c r="O51" s="7">
        <f t="shared" ca="1" si="40"/>
        <v>36</v>
      </c>
      <c r="P51" t="e">
        <f t="shared" ca="1" si="41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8"/>
        <v>#NAME?</v>
      </c>
      <c r="M52" t="e">
        <f t="shared" ca="1" si="39"/>
        <v>#NAME?</v>
      </c>
      <c r="N52" s="8" t="e">
        <f t="shared" ca="1" si="39"/>
        <v>#NAME?</v>
      </c>
      <c r="O52" s="7">
        <f t="shared" ca="1" si="40"/>
        <v>36</v>
      </c>
      <c r="P52" t="e">
        <f t="shared" ca="1" si="41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8"/>
        <v>#NAME?</v>
      </c>
      <c r="M53" t="e">
        <f t="shared" ca="1" si="39"/>
        <v>#NAME?</v>
      </c>
      <c r="N53" s="8" t="e">
        <f t="shared" ca="1" si="39"/>
        <v>#NAME?</v>
      </c>
      <c r="O53" s="7">
        <f t="shared" ca="1" si="40"/>
        <v>36</v>
      </c>
      <c r="P53" t="e">
        <f t="shared" ca="1" si="41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8"/>
        <v>#NAME?</v>
      </c>
      <c r="M54" t="e">
        <f t="shared" ca="1" si="39"/>
        <v>#NAME?</v>
      </c>
      <c r="N54" s="8" t="e">
        <f t="shared" ca="1" si="39"/>
        <v>#NAME?</v>
      </c>
      <c r="O54" s="7">
        <f t="shared" ca="1" si="40"/>
        <v>36</v>
      </c>
      <c r="P54" t="e">
        <f t="shared" ca="1" si="41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8"/>
        <v>#NAME?</v>
      </c>
      <c r="M55" t="e">
        <f t="shared" ca="1" si="39"/>
        <v>#NAME?</v>
      </c>
      <c r="N55" s="8" t="e">
        <f t="shared" ca="1" si="39"/>
        <v>#NAME?</v>
      </c>
      <c r="O55" s="7">
        <f t="shared" ca="1" si="40"/>
        <v>36</v>
      </c>
      <c r="P55" t="e">
        <f t="shared" ca="1" si="41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8"/>
        <v>#NAME?</v>
      </c>
      <c r="M56" t="e">
        <f t="shared" ca="1" si="39"/>
        <v>#NAME?</v>
      </c>
      <c r="N56" s="8" t="e">
        <f t="shared" ca="1" si="39"/>
        <v>#NAME?</v>
      </c>
      <c r="O56" s="7">
        <f t="shared" ca="1" si="40"/>
        <v>36</v>
      </c>
      <c r="P56" t="e">
        <f t="shared" ca="1" si="41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8"/>
        <v>#NAME?</v>
      </c>
      <c r="M57" t="e">
        <f t="shared" ca="1" si="39"/>
        <v>#NAME?</v>
      </c>
      <c r="N57" s="8" t="e">
        <f t="shared" ca="1" si="39"/>
        <v>#NAME?</v>
      </c>
      <c r="O57" s="7">
        <f t="shared" ca="1" si="40"/>
        <v>36</v>
      </c>
      <c r="P57" t="e">
        <f t="shared" ca="1" si="41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8"/>
        <v>#NAME?</v>
      </c>
      <c r="M58" t="e">
        <f t="shared" ca="1" si="39"/>
        <v>#NAME?</v>
      </c>
      <c r="N58" s="8" t="e">
        <f t="shared" ca="1" si="39"/>
        <v>#NAME?</v>
      </c>
      <c r="O58" s="7">
        <f t="shared" ca="1" si="40"/>
        <v>36</v>
      </c>
      <c r="P58" t="e">
        <f t="shared" ca="1" si="41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39"/>
        <v>#NAME?</v>
      </c>
      <c r="N59" s="8" t="e">
        <f t="shared" ca="1" si="39"/>
        <v>#NAME?</v>
      </c>
      <c r="O59" s="7">
        <f t="shared" ca="1" si="40"/>
        <v>36</v>
      </c>
      <c r="P59" t="e">
        <f t="shared" ca="1" si="41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2">$L$5</f>
        <v>#NAME?</v>
      </c>
      <c r="M60" t="e">
        <f t="shared" ca="1" si="39"/>
        <v>#NAME?</v>
      </c>
      <c r="N60" s="8" t="e">
        <f t="shared" ca="1" si="39"/>
        <v>#NAME?</v>
      </c>
      <c r="O60" s="7">
        <f t="shared" ca="1" si="40"/>
        <v>36</v>
      </c>
      <c r="P60" t="e">
        <f t="shared" ca="1" si="41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2"/>
        <v>#NAME?</v>
      </c>
      <c r="M61" t="e">
        <f t="shared" ca="1" si="39"/>
        <v>#NAME?</v>
      </c>
      <c r="N61" s="8" t="e">
        <f t="shared" ca="1" si="39"/>
        <v>#NAME?</v>
      </c>
      <c r="O61" s="7">
        <f t="shared" ca="1" si="40"/>
        <v>36</v>
      </c>
      <c r="P61" t="e">
        <f t="shared" ca="1" si="41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2"/>
        <v>#NAME?</v>
      </c>
      <c r="M62" t="e">
        <f t="shared" ca="1" si="39"/>
        <v>#NAME?</v>
      </c>
      <c r="N62" s="8" t="e">
        <f t="shared" ca="1" si="39"/>
        <v>#NAME?</v>
      </c>
      <c r="O62" s="7">
        <f t="shared" ca="1" si="40"/>
        <v>36</v>
      </c>
      <c r="P62" t="e">
        <f t="shared" ca="1" si="41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2"/>
        <v>#NAME?</v>
      </c>
      <c r="M63" t="e">
        <f t="shared" ca="1" si="39"/>
        <v>#NAME?</v>
      </c>
      <c r="N63" s="8" t="e">
        <f t="shared" ca="1" si="39"/>
        <v>#NAME?</v>
      </c>
      <c r="O63" s="7">
        <f t="shared" ca="1" si="40"/>
        <v>36</v>
      </c>
      <c r="P63" t="e">
        <f t="shared" ca="1" si="41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2"/>
        <v>#NAME?</v>
      </c>
      <c r="M64" t="e">
        <f t="shared" ref="M64:N79" ca="1" si="43">M52</f>
        <v>#NAME?</v>
      </c>
      <c r="N64" s="8" t="e">
        <f t="shared" ca="1" si="43"/>
        <v>#NAME?</v>
      </c>
      <c r="O64" s="7">
        <f t="shared" ca="1" si="40"/>
        <v>36</v>
      </c>
      <c r="P64" t="e">
        <f t="shared" ca="1" si="41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2"/>
        <v>#NAME?</v>
      </c>
      <c r="M65" t="e">
        <f t="shared" ca="1" si="43"/>
        <v>#NAME?</v>
      </c>
      <c r="N65" s="8" t="e">
        <f t="shared" ca="1" si="43"/>
        <v>#NAME?</v>
      </c>
      <c r="O65" s="7">
        <f t="shared" ca="1" si="40"/>
        <v>36</v>
      </c>
      <c r="P65" t="e">
        <f t="shared" ca="1" si="41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2"/>
        <v>#NAME?</v>
      </c>
      <c r="M66" t="e">
        <f t="shared" ca="1" si="43"/>
        <v>#NAME?</v>
      </c>
      <c r="N66" s="8" t="e">
        <f t="shared" ca="1" si="43"/>
        <v>#NAME?</v>
      </c>
      <c r="O66" s="7">
        <f t="shared" ca="1" si="40"/>
        <v>36</v>
      </c>
      <c r="P66" t="e">
        <f t="shared" ca="1" si="41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2"/>
        <v>#NAME?</v>
      </c>
      <c r="M67" t="e">
        <f t="shared" ca="1" si="43"/>
        <v>#NAME?</v>
      </c>
      <c r="N67" s="8" t="e">
        <f t="shared" ca="1" si="43"/>
        <v>#NAME?</v>
      </c>
      <c r="O67" s="7">
        <f t="shared" ca="1" si="40"/>
        <v>36</v>
      </c>
      <c r="P67" t="e">
        <f t="shared" ca="1" si="41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2"/>
        <v>#NAME?</v>
      </c>
      <c r="M68" t="e">
        <f t="shared" ca="1" si="43"/>
        <v>#NAME?</v>
      </c>
      <c r="N68" s="8" t="e">
        <f t="shared" ca="1" si="43"/>
        <v>#NAME?</v>
      </c>
      <c r="O68" s="7">
        <f t="shared" ca="1" si="40"/>
        <v>36</v>
      </c>
      <c r="P68" t="e">
        <f t="shared" ca="1" si="41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2"/>
        <v>#NAME?</v>
      </c>
      <c r="M69" t="e">
        <f t="shared" ca="1" si="43"/>
        <v>#NAME?</v>
      </c>
      <c r="N69" s="8" t="e">
        <f t="shared" ca="1" si="43"/>
        <v>#NAME?</v>
      </c>
      <c r="O69" s="7">
        <f t="shared" ca="1" si="40"/>
        <v>36</v>
      </c>
      <c r="P69" t="e">
        <f t="shared" ca="1" si="41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2"/>
        <v>#NAME?</v>
      </c>
      <c r="M70" t="e">
        <f t="shared" ca="1" si="43"/>
        <v>#NAME?</v>
      </c>
      <c r="N70" s="8" t="e">
        <f t="shared" ca="1" si="43"/>
        <v>#NAME?</v>
      </c>
      <c r="O70" s="7">
        <f t="shared" ca="1" si="40"/>
        <v>36</v>
      </c>
      <c r="P70" t="e">
        <f t="shared" ca="1" si="41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3"/>
        <v>#NAME?</v>
      </c>
      <c r="N71" s="8" t="e">
        <f t="shared" ca="1" si="43"/>
        <v>#NAME?</v>
      </c>
      <c r="O71" s="7">
        <f t="shared" ca="1" si="40"/>
        <v>36</v>
      </c>
      <c r="P71" t="e">
        <f t="shared" ca="1" si="41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4">$L$6</f>
        <v>#NAME?</v>
      </c>
      <c r="M72" t="e">
        <f t="shared" ca="1" si="43"/>
        <v>#NAME?</v>
      </c>
      <c r="N72" s="8" t="e">
        <f t="shared" ca="1" si="43"/>
        <v>#NAME?</v>
      </c>
      <c r="O72" s="7">
        <f t="shared" ca="1" si="40"/>
        <v>36</v>
      </c>
      <c r="P72" t="e">
        <f t="shared" ca="1" si="41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4"/>
        <v>#NAME?</v>
      </c>
      <c r="M73" t="e">
        <f t="shared" ca="1" si="43"/>
        <v>#NAME?</v>
      </c>
      <c r="N73" s="8" t="e">
        <f t="shared" ca="1" si="43"/>
        <v>#NAME?</v>
      </c>
      <c r="O73" s="7">
        <f t="shared" ca="1" si="40"/>
        <v>36</v>
      </c>
      <c r="P73" t="e">
        <f t="shared" ca="1" si="41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4"/>
        <v>#NAME?</v>
      </c>
      <c r="M74" t="e">
        <f t="shared" ca="1" si="43"/>
        <v>#NAME?</v>
      </c>
      <c r="N74" s="8" t="e">
        <f t="shared" ca="1" si="43"/>
        <v>#NAME?</v>
      </c>
      <c r="O74" s="7">
        <f t="shared" ca="1" si="40"/>
        <v>36</v>
      </c>
      <c r="P74" t="e">
        <f t="shared" ca="1" si="41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4"/>
        <v>#NAME?</v>
      </c>
      <c r="M75" t="e">
        <f t="shared" ca="1" si="43"/>
        <v>#NAME?</v>
      </c>
      <c r="N75" s="8" t="e">
        <f t="shared" ca="1" si="43"/>
        <v>#NAME?</v>
      </c>
      <c r="O75" s="7">
        <f t="shared" ca="1" si="40"/>
        <v>36</v>
      </c>
      <c r="P75" t="e">
        <f t="shared" ca="1" si="41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4"/>
        <v>#NAME?</v>
      </c>
      <c r="M76" t="e">
        <f t="shared" ca="1" si="43"/>
        <v>#NAME?</v>
      </c>
      <c r="N76" s="8" t="e">
        <f t="shared" ca="1" si="43"/>
        <v>#NAME?</v>
      </c>
      <c r="O76" s="7">
        <f t="shared" ca="1" si="40"/>
        <v>36</v>
      </c>
      <c r="P76" t="e">
        <f t="shared" ca="1" si="41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4"/>
        <v>#NAME?</v>
      </c>
      <c r="M77" t="e">
        <f t="shared" ca="1" si="43"/>
        <v>#NAME?</v>
      </c>
      <c r="N77" s="8" t="e">
        <f t="shared" ca="1" si="43"/>
        <v>#NAME?</v>
      </c>
      <c r="O77" s="7">
        <f t="shared" ca="1" si="40"/>
        <v>36</v>
      </c>
      <c r="P77" t="e">
        <f t="shared" ca="1" si="41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4"/>
        <v>#NAME?</v>
      </c>
      <c r="M78" t="e">
        <f t="shared" ca="1" si="43"/>
        <v>#NAME?</v>
      </c>
      <c r="N78" s="8" t="e">
        <f t="shared" ca="1" si="43"/>
        <v>#NAME?</v>
      </c>
      <c r="O78" s="7">
        <f t="shared" ca="1" si="40"/>
        <v>36</v>
      </c>
      <c r="P78" t="e">
        <f t="shared" ca="1" si="41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4"/>
        <v>#NAME?</v>
      </c>
      <c r="M79" t="e">
        <f t="shared" ca="1" si="43"/>
        <v>#NAME?</v>
      </c>
      <c r="N79" s="8" t="e">
        <f t="shared" ca="1" si="43"/>
        <v>#NAME?</v>
      </c>
      <c r="O79" s="7">
        <f t="shared" ca="1" si="40"/>
        <v>36</v>
      </c>
      <c r="P79" t="e">
        <f t="shared" ca="1" si="41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4"/>
        <v>#NAME?</v>
      </c>
      <c r="M80" t="e">
        <f t="shared" ref="M80:N82" ca="1" si="45">M68</f>
        <v>#NAME?</v>
      </c>
      <c r="N80" s="8" t="e">
        <f t="shared" ca="1" si="45"/>
        <v>#NAME?</v>
      </c>
      <c r="O80" s="7">
        <f t="shared" ca="1" si="40"/>
        <v>36</v>
      </c>
      <c r="P80" t="e">
        <f t="shared" ca="1" si="41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4"/>
        <v>#NAME?</v>
      </c>
      <c r="M81" t="e">
        <f t="shared" ca="1" si="45"/>
        <v>#NAME?</v>
      </c>
      <c r="N81" s="8" t="e">
        <f t="shared" ca="1" si="45"/>
        <v>#NAME?</v>
      </c>
      <c r="O81" s="7">
        <f t="shared" ca="1" si="40"/>
        <v>36</v>
      </c>
      <c r="P81" t="e">
        <f t="shared" ca="1" si="41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4"/>
        <v>#NAME?</v>
      </c>
      <c r="M82" s="10" t="e">
        <f t="shared" ca="1" si="45"/>
        <v>#NAME?</v>
      </c>
      <c r="N82" s="11" t="e">
        <f t="shared" ca="1" si="45"/>
        <v>#NAME?</v>
      </c>
      <c r="O82" s="9">
        <f t="shared" ca="1" si="40"/>
        <v>36</v>
      </c>
      <c r="P82" s="10" t="e">
        <f t="shared" ca="1" si="41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771B-4FD9-40E2-96FA-CAD20D3362B8}">
  <sheetPr codeName="Sheet26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7.179687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49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28" t="e">
        <f t="array" aca="1" ref="G3:J38" ca="1">[1]!Split2Std(A3:E12, 3)</f>
        <v>#NAME?</v>
      </c>
      <c r="H3" s="29" t="e">
        <f ca="1"/>
        <v>#NAME?</v>
      </c>
      <c r="I3" s="29" t="e">
        <f ca="1"/>
        <v>#NAME?</v>
      </c>
      <c r="J3" s="30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31">
        <v>217</v>
      </c>
      <c r="C4" s="13">
        <v>158</v>
      </c>
      <c r="D4" s="13">
        <v>229</v>
      </c>
      <c r="E4" s="32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28" t="e">
        <f t="array" aca="1" ref="L4:L6" ca="1">[1]!SortUnique(G3:G38)</f>
        <v>#NAME?</v>
      </c>
      <c r="M4" s="29"/>
      <c r="N4" s="30"/>
      <c r="O4" s="28">
        <f ca="1">SUMIF($L$47:$L$82,L4,$O$47:$O$82)</f>
        <v>1296</v>
      </c>
      <c r="P4" s="29" t="e">
        <f ca="1">IF(O4=0,"",AVERAGEIF($G$3:$G$38,$L4,$J$3:$J$38))</f>
        <v>#NAME?</v>
      </c>
      <c r="Q4" s="30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1" ca="1" si="2">T5/U5</f>
        <v>#NAME?</v>
      </c>
      <c r="W5" t="e">
        <f ca="1">V5/V7</f>
        <v>#NAME?</v>
      </c>
      <c r="X5" t="e">
        <f ca="1">FDIST(W5,U5,U7)</f>
        <v>#NAME?</v>
      </c>
      <c r="Y5" s="2" t="e">
        <f ca="1">T5/(T5+T7)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31">
        <v>188</v>
      </c>
      <c r="C7" s="13">
        <v>126</v>
      </c>
      <c r="D7" s="13">
        <v>160</v>
      </c>
      <c r="E7" s="32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50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/>
      <c r="X7" s="14"/>
      <c r="Y7" s="23"/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T8/(T8+T10)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4">
        <v>195</v>
      </c>
      <c r="C9" s="14">
        <v>147</v>
      </c>
      <c r="D9" s="14">
        <v>161</v>
      </c>
      <c r="E9" s="25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46</v>
      </c>
      <c r="T9" t="e">
        <f ca="1">DEVSQ(P35:P46)*O35-T6-T8</f>
        <v>#NAME?</v>
      </c>
      <c r="U9">
        <f ca="1">U6*U8</f>
        <v>1</v>
      </c>
      <c r="V9" t="e">
        <f t="shared" ca="1" si="2"/>
        <v>#NAME?</v>
      </c>
      <c r="W9" t="e">
        <f ca="1">V9/V10</f>
        <v>#NAME?</v>
      </c>
      <c r="X9" t="e">
        <f ca="1">FDIST(W9,U9,U10)</f>
        <v>#NAME?</v>
      </c>
      <c r="Y9" s="2" t="e">
        <f ca="1">T9/(T9+T10)</f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33" t="e">
        <f ca="1">SQRT(V9*SUMPRODUCT(AM3:AM5^2,1/AO3:AO5))</f>
        <v>#NAME?</v>
      </c>
      <c r="AM9" s="33" t="e">
        <f ca="1">AN6/AL9</f>
        <v>#NAME?</v>
      </c>
      <c r="AN9" s="33">
        <f ca="1">U9</f>
        <v>1</v>
      </c>
      <c r="AO9" s="33" t="e">
        <f ca="1">TDIST(ABS(AM9),AN9,2)</f>
        <v>#NAME?</v>
      </c>
      <c r="AP9" s="33">
        <f ca="1">TINV(AR7,AN9)</f>
        <v>12.706204736174707</v>
      </c>
      <c r="AQ9" s="33" t="e">
        <f ca="1">AN6-AL9*AP9</f>
        <v>#NAME?</v>
      </c>
      <c r="AR9" s="33" t="e">
        <f ca="1">AN6+AL9*AP9</f>
        <v>#NAME?</v>
      </c>
      <c r="AS9" s="34" t="e">
        <f ca="1">IF(AO9&lt;AR7,"yes","no")</f>
        <v>#NAME?</v>
      </c>
      <c r="AT9" s="33" t="e">
        <f ca="1">ABS(AN6)/SQRT(V9)</f>
        <v>#NAME?</v>
      </c>
      <c r="AU9" s="33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47</v>
      </c>
      <c r="T10" t="e">
        <f ca="1">T11-SUM(T5:T9)</f>
        <v>#NAME?</v>
      </c>
      <c r="U10">
        <f ca="1">U11-SUM(U5:U9)</f>
        <v>1296</v>
      </c>
      <c r="V10" t="e">
        <f t="shared" ca="1" si="2"/>
        <v>#NAME?</v>
      </c>
      <c r="AA10" s="33" t="e">
        <f ca="1">SQRT(V7*SUMPRODUCT(AB3:AB6^2,1/AD3:AD6))</f>
        <v>#NAME?</v>
      </c>
      <c r="AB10" s="33" t="e">
        <f ca="1">AC7/AA10</f>
        <v>#NAME?</v>
      </c>
      <c r="AC10" s="33">
        <f ca="1">U7</f>
        <v>1</v>
      </c>
      <c r="AD10" s="33" t="e">
        <f ca="1">TDIST(ABS(AB10),AC10,2)</f>
        <v>#NAME?</v>
      </c>
      <c r="AE10" s="33">
        <f ca="1">TINV(AG8,AC10)</f>
        <v>12.706204736174707</v>
      </c>
      <c r="AF10" s="33" t="e">
        <f ca="1">AC7-AA10*AE10</f>
        <v>#NAME?</v>
      </c>
      <c r="AG10" s="33" t="e">
        <f ca="1">AC7+AA10*AE10</f>
        <v>#NAME?</v>
      </c>
      <c r="AH10" s="34" t="e">
        <f ca="1">IF(AD10&lt;AG8,"yes","no")</f>
        <v>#NAME?</v>
      </c>
      <c r="AI10" s="33" t="e">
        <f ca="1">ABS(AC7)/SQRT(V7)</f>
        <v>#NAME?</v>
      </c>
      <c r="AJ10" s="33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S11" s="14" t="s">
        <v>48</v>
      </c>
      <c r="T11" s="14" t="e">
        <f ca="1">Q83*U11</f>
        <v>#NAME?</v>
      </c>
      <c r="U11" s="14">
        <f ca="1">O83-1</f>
        <v>1295</v>
      </c>
      <c r="V11" s="14" t="e">
        <f t="shared" ca="1" si="2"/>
        <v>#NAME?</v>
      </c>
      <c r="W11" s="14"/>
      <c r="X11" s="14"/>
      <c r="Y11" s="14"/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4">
        <v>213</v>
      </c>
      <c r="C12" s="14">
        <v>180</v>
      </c>
      <c r="D12" s="14">
        <v>182</v>
      </c>
      <c r="E12" s="25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35" t="e">
        <f ca="1">$L$4</f>
        <v>#NAME?</v>
      </c>
      <c r="M14" s="36" t="e">
        <f ca="1">$M7</f>
        <v>#NAME?</v>
      </c>
      <c r="N14" s="37"/>
      <c r="O14" s="35">
        <f ca="1">SUMIFS($O$47:$O$82,$L$47:$L$82,L14,$M$47:$M$82,M14)</f>
        <v>1296</v>
      </c>
      <c r="P14" s="36" t="e">
        <f ca="1">IF(O14=0,"",AVERAGEIFS($J$3:$J$38,$G$3:$G$38,$L14,$H$3:$H$38,$M14))</f>
        <v>#NAME?</v>
      </c>
      <c r="Q14" s="37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35" t="e">
        <f ca="1">$L$4</f>
        <v>#NAME?</v>
      </c>
      <c r="M23" s="36"/>
      <c r="N23" s="37" t="e">
        <f ca="1">$N10</f>
        <v>#NAME?</v>
      </c>
      <c r="O23" s="35">
        <f ca="1">SUMIFS($O$47:$O$82,$L$47:$L$82,L23,$N$47:$N$82,N23)</f>
        <v>1296</v>
      </c>
      <c r="P23" s="36" t="e">
        <f ca="1">IF(O23=0,"",AVERAGEIFS($J$3:$J$38,$G$3:$G$38,$L23,$I$3:$I$38,$N23))</f>
        <v>#NAME?</v>
      </c>
      <c r="Q23" s="37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35"/>
      <c r="M35" s="36" t="e">
        <f ca="1">$M$7</f>
        <v>#NAME?</v>
      </c>
      <c r="N35" s="37" t="e">
        <f ca="1">$N10</f>
        <v>#NAME?</v>
      </c>
      <c r="O35" s="35">
        <f ca="1">SUMIFS($O$47:$O$82,$M$47:$M$82,M35,$N$47:$N$82,N35)</f>
        <v>1296</v>
      </c>
      <c r="P35" s="36" t="e">
        <f ca="1">IF(O35=0,"",AVERAGEIFS($J$3:$J$38,$H$3:$H$38,$M35,$I$3:$I$38,$N35))</f>
        <v>#NAME?</v>
      </c>
      <c r="Q35" s="37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35" t="e">
        <f ca="1">$L$4</f>
        <v>#NAME?</v>
      </c>
      <c r="M47" s="36" t="e">
        <f ca="1">M35</f>
        <v>#NAME?</v>
      </c>
      <c r="N47" s="37" t="e">
        <f ca="1">N35</f>
        <v>#NAME?</v>
      </c>
      <c r="O47" s="35">
        <f ca="1">COUNTIFS($G$3:$G$38,$L47,$H$3:$H$38,$M47,$I$3:$I$38,$N47)</f>
        <v>36</v>
      </c>
      <c r="P47" s="36" t="e">
        <f ca="1">IF(O47=0,"",AVERAGEIFS($J$3:$J$38,$G$3:$G$38,$L47,$H$3:$H$38,$M47,$I$3:$I$38,$N47))</f>
        <v>#NAME?</v>
      </c>
      <c r="Q47" s="37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745D-5542-49CF-AE3F-A93A1F2416C2}">
  <sheetPr codeName="Sheet27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5.453125" customWidth="1"/>
    <col min="21" max="21" width="5.90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51</v>
      </c>
      <c r="AA1" t="s">
        <v>4</v>
      </c>
      <c r="AL1" t="s">
        <v>5</v>
      </c>
      <c r="AW1" t="s">
        <v>6</v>
      </c>
      <c r="AZ1" t="s">
        <v>7</v>
      </c>
      <c r="BA1" s="2">
        <v>0.05</v>
      </c>
      <c r="BF1" t="s">
        <v>8</v>
      </c>
      <c r="BI1" t="s">
        <v>7</v>
      </c>
      <c r="BJ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35" t="e">
        <f t="array" aca="1" ref="G3:J38" ca="1">[1]!Split2Std(A3:E12, 3)</f>
        <v>#NAME?</v>
      </c>
      <c r="H3" s="36" t="e">
        <f ca="1"/>
        <v>#NAME?</v>
      </c>
      <c r="I3" s="36" t="e">
        <f ca="1"/>
        <v>#NAME?</v>
      </c>
      <c r="J3" s="37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38">
        <v>217</v>
      </c>
      <c r="C4" s="13">
        <v>158</v>
      </c>
      <c r="D4" s="13">
        <v>229</v>
      </c>
      <c r="E4" s="39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35" t="e">
        <f t="array" aca="1" ref="L4:L6" ca="1">[1]!SortUnique(G3:G38)</f>
        <v>#NAME?</v>
      </c>
      <c r="M4" s="36"/>
      <c r="N4" s="37"/>
      <c r="O4" s="35">
        <f ca="1">SUMIF($L$47:$L$82,L4,$O$47:$O$82)</f>
        <v>1296</v>
      </c>
      <c r="P4" s="36" t="e">
        <f ca="1">IF(O4=0,"",AVERAGEIF($G$3:$G$38,$L4,$J$3:$J$38))</f>
        <v>#NAME?</v>
      </c>
      <c r="Q4" s="37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30</v>
      </c>
      <c r="T5" t="e">
        <f ca="1">DEVSQ(P4:P6)*O4</f>
        <v>#NAME?</v>
      </c>
      <c r="U5">
        <f ca="1">COUNT(P4:P6)-1</f>
        <v>-1</v>
      </c>
      <c r="V5" t="e">
        <f t="shared" ref="V5:V12" ca="1" si="2">T5/U5</f>
        <v>#NAME?</v>
      </c>
      <c r="Y5" s="2"/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-1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t="s">
        <v>31</v>
      </c>
      <c r="T6" t="e">
        <f ca="1">DEVSQ(P10:P13)*O10</f>
        <v>#NAME?</v>
      </c>
      <c r="U6">
        <f ca="1">COUNT(P10:P13)-1</f>
        <v>-1</v>
      </c>
      <c r="V6" t="e">
        <f t="shared" ca="1" si="2"/>
        <v>#NAME?</v>
      </c>
      <c r="W6" t="e">
        <f ca="1">V6/V7</f>
        <v>#NAME?</v>
      </c>
      <c r="X6" t="e">
        <f ca="1">FDIST(W6,U6,U7)</f>
        <v>#NAME?</v>
      </c>
      <c r="Y6" s="2" t="e">
        <f ca="1">T6/(T6+T7)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</v>
      </c>
      <c r="BK6" t="e">
        <f ca="1">[1]!QCRIT(COUNT(BH3:BH5),BJ6,BJ1,2)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38">
        <v>188</v>
      </c>
      <c r="C7" s="13">
        <v>126</v>
      </c>
      <c r="D7" s="13">
        <v>160</v>
      </c>
      <c r="E7" s="39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s="14" t="s">
        <v>50</v>
      </c>
      <c r="T7" s="14" t="e">
        <f ca="1">DEVSQ(P23:P34)*O23-T5-T6</f>
        <v>#NAME?</v>
      </c>
      <c r="U7" s="14">
        <f ca="1">U5*U6</f>
        <v>1</v>
      </c>
      <c r="V7" s="14" t="e">
        <f t="shared" ca="1" si="2"/>
        <v>#NAME?</v>
      </c>
      <c r="W7" s="14"/>
      <c r="X7" s="14"/>
      <c r="Y7" s="14"/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SQRT(V7/AY7)</f>
        <v>#NAME?</v>
      </c>
      <c r="BA7">
        <f ca="1">U7</f>
        <v>1</v>
      </c>
      <c r="BB7" t="e">
        <f ca="1">[1]!QCRIT(COUNT(AY3:AY6),BA7,BA1,2)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35</v>
      </c>
      <c r="T8" t="e">
        <f ca="1">DEVSQ(P7:P9)*O7</f>
        <v>#NAME?</v>
      </c>
      <c r="U8">
        <f ca="1">COUNT(P7:P9)-1</f>
        <v>-1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T8/(T8+T9)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4">
        <v>195</v>
      </c>
      <c r="C9" s="14">
        <v>147</v>
      </c>
      <c r="D9" s="14">
        <v>161</v>
      </c>
      <c r="E9" s="25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52</v>
      </c>
      <c r="T9" t="e">
        <f ca="1">DEVSQ(P14:P22)*O14-T5-T8</f>
        <v>#NAME?</v>
      </c>
      <c r="U9">
        <f ca="1">U5*U8</f>
        <v>1</v>
      </c>
      <c r="V9" t="e">
        <f t="shared" ca="1" si="2"/>
        <v>#NAME?</v>
      </c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40" t="e">
        <f ca="1">SQRT(V9*SUMPRODUCT(AM3:AM5^2,1/AO3:AO5))</f>
        <v>#NAME?</v>
      </c>
      <c r="AM9" s="40" t="e">
        <f ca="1">AN6/AL9</f>
        <v>#NAME?</v>
      </c>
      <c r="AN9" s="40">
        <f ca="1">U9</f>
        <v>1</v>
      </c>
      <c r="AO9" s="40" t="e">
        <f ca="1">TDIST(ABS(AM9),AN9,2)</f>
        <v>#NAME?</v>
      </c>
      <c r="AP9" s="40">
        <f ca="1">TINV(AR7,AN9)</f>
        <v>12.706204736174707</v>
      </c>
      <c r="AQ9" s="40" t="e">
        <f ca="1">AN6-AL9*AP9</f>
        <v>#NAME?</v>
      </c>
      <c r="AR9" s="40" t="e">
        <f ca="1">AN6+AL9*AP9</f>
        <v>#NAME?</v>
      </c>
      <c r="AS9" s="41" t="e">
        <f ca="1">IF(AO9&lt;AR7,"yes","no")</f>
        <v>#NAME?</v>
      </c>
      <c r="AT9" s="40" t="e">
        <f ca="1">ABS(AN6)/SQRT(V9)</f>
        <v>#NAME?</v>
      </c>
      <c r="AU9" s="40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t="s">
        <v>46</v>
      </c>
      <c r="T10" t="e">
        <f ca="1">DEVSQ(P35:P46)*O35-T6-T8</f>
        <v>#NAME?</v>
      </c>
      <c r="U10">
        <f ca="1">U6*U8</f>
        <v>1</v>
      </c>
      <c r="V10" t="e">
        <f t="shared" ca="1" si="2"/>
        <v>#NAME?</v>
      </c>
      <c r="W10" t="e">
        <f ca="1">V10/V11</f>
        <v>#NAME?</v>
      </c>
      <c r="X10" t="e">
        <f ca="1">FDIST(W10,U10,U11)</f>
        <v>#NAME?</v>
      </c>
      <c r="Y10" s="2" t="e">
        <f ca="1">T10/(T10+T11)</f>
        <v>#NAME?</v>
      </c>
      <c r="AA10" s="40" t="e">
        <f ca="1">SQRT(V7*SUMPRODUCT(AB3:AB6^2,1/AD3:AD6))</f>
        <v>#NAME?</v>
      </c>
      <c r="AB10" s="40" t="e">
        <f ca="1">AC7/AA10</f>
        <v>#NAME?</v>
      </c>
      <c r="AC10" s="40">
        <f ca="1">U7</f>
        <v>1</v>
      </c>
      <c r="AD10" s="40" t="e">
        <f ca="1">TDIST(ABS(AB10),AC10,2)</f>
        <v>#NAME?</v>
      </c>
      <c r="AE10" s="40">
        <f ca="1">TINV(AG8,AC10)</f>
        <v>12.706204736174707</v>
      </c>
      <c r="AF10" s="40" t="e">
        <f ca="1">AC7-AA10*AE10</f>
        <v>#NAME?</v>
      </c>
      <c r="AG10" s="40" t="e">
        <f ca="1">AC7+AA10*AE10</f>
        <v>#NAME?</v>
      </c>
      <c r="AH10" s="41" t="e">
        <f ca="1">IF(AD10&lt;AG8,"yes","no")</f>
        <v>#NAME?</v>
      </c>
      <c r="AI10" s="40" t="e">
        <f ca="1">ABS(AC7)/SQRT(V7)</f>
        <v>#NAME?</v>
      </c>
      <c r="AJ10" s="40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ABS(AY10)/SQRT(V$7)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S11" t="s">
        <v>47</v>
      </c>
      <c r="T11" t="e">
        <f ca="1">T12-SUM(T5:T10)</f>
        <v>#NAME?</v>
      </c>
      <c r="U11">
        <f ca="1">U12-SUM(U5:U10)</f>
        <v>1295</v>
      </c>
      <c r="V11" t="e">
        <f t="shared" ca="1" si="2"/>
        <v>#NAME?</v>
      </c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ABS(AY11)/SQRT(V$7)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4">
        <v>213</v>
      </c>
      <c r="C12" s="14">
        <v>180</v>
      </c>
      <c r="D12" s="14">
        <v>182</v>
      </c>
      <c r="E12" s="25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S12" s="14" t="s">
        <v>48</v>
      </c>
      <c r="T12" s="14" t="e">
        <f ca="1">Q83*U12</f>
        <v>#NAME?</v>
      </c>
      <c r="U12" s="14">
        <f ca="1">O83-1</f>
        <v>1295</v>
      </c>
      <c r="V12" s="14" t="e">
        <f t="shared" ca="1" si="2"/>
        <v>#NAME?</v>
      </c>
      <c r="W12" s="14"/>
      <c r="X12" s="14"/>
      <c r="Y12" s="14"/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42" t="e">
        <f ca="1">$L$4</f>
        <v>#NAME?</v>
      </c>
      <c r="M14" s="43" t="e">
        <f ca="1">$M7</f>
        <v>#NAME?</v>
      </c>
      <c r="N14" s="44"/>
      <c r="O14" s="42">
        <f ca="1">SUMIFS($O$47:$O$82,$L$47:$L$82,L14,$M$47:$M$82,M14)</f>
        <v>1296</v>
      </c>
      <c r="P14" s="43" t="e">
        <f ca="1">IF(O14=0,"",AVERAGEIFS($J$3:$J$38,$G$3:$G$38,$L14,$H$3:$H$38,$M14))</f>
        <v>#NAME?</v>
      </c>
      <c r="Q14" s="44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42" t="e">
        <f ca="1">$L$4</f>
        <v>#NAME?</v>
      </c>
      <c r="M23" s="43"/>
      <c r="N23" s="44" t="e">
        <f ca="1">$N10</f>
        <v>#NAME?</v>
      </c>
      <c r="O23" s="42">
        <f ca="1">SUMIFS($O$47:$O$82,$L$47:$L$82,L23,$N$47:$N$82,N23)</f>
        <v>1296</v>
      </c>
      <c r="P23" s="43" t="e">
        <f ca="1">IF(O23=0,"",AVERAGEIFS($J$3:$J$38,$G$3:$G$38,$L23,$I$3:$I$38,$N23))</f>
        <v>#NAME?</v>
      </c>
      <c r="Q23" s="44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42"/>
      <c r="M35" s="43" t="e">
        <f ca="1">$M$7</f>
        <v>#NAME?</v>
      </c>
      <c r="N35" s="44" t="e">
        <f ca="1">$N10</f>
        <v>#NAME?</v>
      </c>
      <c r="O35" s="42">
        <f ca="1">SUMIFS($O$47:$O$82,$M$47:$M$82,M35,$N$47:$N$82,N35)</f>
        <v>1296</v>
      </c>
      <c r="P35" s="43" t="e">
        <f ca="1">IF(O35=0,"",AVERAGEIFS($J$3:$J$38,$H$3:$H$38,$M35,$I$3:$I$38,$N35))</f>
        <v>#NAME?</v>
      </c>
      <c r="Q35" s="44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42" t="e">
        <f ca="1">$L$4</f>
        <v>#NAME?</v>
      </c>
      <c r="M47" s="43" t="e">
        <f ca="1">M35</f>
        <v>#NAME?</v>
      </c>
      <c r="N47" s="44" t="e">
        <f ca="1">N35</f>
        <v>#NAME?</v>
      </c>
      <c r="O47" s="42">
        <f ca="1">COUNTIFS($G$3:$G$38,$L47,$H$3:$H$38,$M47,$I$3:$I$38,$N47)</f>
        <v>36</v>
      </c>
      <c r="P47" s="43" t="e">
        <f ca="1">IF(O47=0,"",AVERAGEIFS($J$3:$J$38,$G$3:$G$38,$L47,$H$3:$H$38,$M47,$I$3:$I$38,$N47))</f>
        <v>#NAME?</v>
      </c>
      <c r="Q47" s="44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D584-3C21-4585-B263-80C84E8F1930}">
  <sheetPr codeName="Sheet28"/>
  <dimension ref="A1:BM83"/>
  <sheetViews>
    <sheetView workbookViewId="0"/>
  </sheetViews>
  <sheetFormatPr defaultRowHeight="14.5" x14ac:dyDescent="0.35"/>
  <cols>
    <col min="1" max="1" width="5" customWidth="1"/>
    <col min="2" max="5" width="7.54296875" customWidth="1"/>
    <col min="19" max="19" width="15.54296875" customWidth="1"/>
    <col min="21" max="21" width="5.7265625" customWidth="1"/>
  </cols>
  <sheetData>
    <row r="1" spans="1:65" ht="15" thickBot="1" x14ac:dyDescent="0.4">
      <c r="A1" s="1" t="s">
        <v>0</v>
      </c>
      <c r="G1" t="s">
        <v>1</v>
      </c>
      <c r="L1" t="s">
        <v>2</v>
      </c>
      <c r="S1" t="s">
        <v>53</v>
      </c>
      <c r="AA1" t="s">
        <v>4</v>
      </c>
      <c r="AL1" t="s">
        <v>5</v>
      </c>
      <c r="AW1" t="s">
        <v>6</v>
      </c>
      <c r="BA1" t="s">
        <v>54</v>
      </c>
      <c r="BB1" s="2">
        <v>0.05</v>
      </c>
      <c r="BF1" t="s">
        <v>8</v>
      </c>
      <c r="BJ1" t="s">
        <v>54</v>
      </c>
      <c r="BK1" s="2">
        <v>0.05</v>
      </c>
    </row>
    <row r="2" spans="1:65" ht="15" thickTop="1" x14ac:dyDescent="0.35">
      <c r="AA2" s="3" t="s">
        <v>9</v>
      </c>
      <c r="AB2" s="3" t="s">
        <v>10</v>
      </c>
      <c r="AC2" s="3" t="s">
        <v>11</v>
      </c>
      <c r="AD2" s="3" t="s">
        <v>12</v>
      </c>
      <c r="AL2" s="3" t="s">
        <v>9</v>
      </c>
      <c r="AM2" s="3" t="s">
        <v>10</v>
      </c>
      <c r="AN2" s="3" t="s">
        <v>11</v>
      </c>
      <c r="AO2" s="3" t="s">
        <v>12</v>
      </c>
      <c r="AW2" s="3" t="s">
        <v>9</v>
      </c>
      <c r="AX2" s="3" t="s">
        <v>11</v>
      </c>
      <c r="AY2" s="3" t="s">
        <v>12</v>
      </c>
      <c r="AZ2" s="3" t="s">
        <v>13</v>
      </c>
      <c r="BA2" s="3" t="s">
        <v>14</v>
      </c>
      <c r="BB2" s="3" t="s">
        <v>15</v>
      </c>
      <c r="BC2" s="3" t="s">
        <v>16</v>
      </c>
      <c r="BF2" s="3" t="s">
        <v>9</v>
      </c>
      <c r="BG2" s="3" t="s">
        <v>11</v>
      </c>
      <c r="BH2" s="3" t="s">
        <v>12</v>
      </c>
      <c r="BI2" s="3" t="s">
        <v>13</v>
      </c>
      <c r="BJ2" s="3" t="s">
        <v>14</v>
      </c>
      <c r="BK2" s="3" t="s">
        <v>15</v>
      </c>
      <c r="BL2" s="3" t="s">
        <v>16</v>
      </c>
    </row>
    <row r="3" spans="1:65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s="42" t="e">
        <f t="array" aca="1" ref="G3:J38" ca="1">[1]!Split2Std(A3:E12, 3)</f>
        <v>#NAME?</v>
      </c>
      <c r="H3" s="43" t="e">
        <f ca="1"/>
        <v>#NAME?</v>
      </c>
      <c r="I3" s="43" t="e">
        <f ca="1"/>
        <v>#NAME?</v>
      </c>
      <c r="J3" s="44" t="e">
        <f ca="1"/>
        <v>#NAME?</v>
      </c>
      <c r="O3" s="12" t="s">
        <v>21</v>
      </c>
      <c r="P3" s="12" t="s">
        <v>22</v>
      </c>
      <c r="Q3" s="12" t="s">
        <v>23</v>
      </c>
      <c r="S3" t="s">
        <v>24</v>
      </c>
      <c r="W3" s="2" t="s">
        <v>7</v>
      </c>
      <c r="X3" s="2">
        <v>0.05</v>
      </c>
      <c r="AA3" s="13" t="e">
        <f t="array" aca="1" ref="AA3:AA6" ca="1">N10:N13</f>
        <v>#NAME?</v>
      </c>
      <c r="AB3" s="15"/>
      <c r="AC3" s="13" t="e">
        <f t="array" aca="1" ref="AC3:AC6" ca="1">P10:P13</f>
        <v>#NAME?</v>
      </c>
      <c r="AD3" s="13">
        <f t="array" aca="1" ref="AD3:AD6" ca="1">O10:O13</f>
        <v>1296</v>
      </c>
      <c r="AL3" s="13" t="e">
        <f t="array" aca="1" ref="AL3:AL5" ca="1">M7:M9</f>
        <v>#NAME?</v>
      </c>
      <c r="AM3" s="15"/>
      <c r="AN3" s="13" t="e">
        <f t="array" aca="1" ref="AN3:AN5" ca="1">P7:P9</f>
        <v>#NAME?</v>
      </c>
      <c r="AO3" s="13">
        <f t="array" aca="1" ref="AO3:AO5" ca="1">O7:O9</f>
        <v>1296</v>
      </c>
      <c r="AW3" s="13" t="e">
        <f t="array" aca="1" ref="AW3:AW6" ca="1">N10:N13</f>
        <v>#NAME?</v>
      </c>
      <c r="AX3" s="13" t="e">
        <f t="array" aca="1" ref="AX3:AX6" ca="1">P10:P13</f>
        <v>#NAME?</v>
      </c>
      <c r="AY3" s="13">
        <f t="array" aca="1" ref="AY3:AY6" ca="1">O10:O13</f>
        <v>1296</v>
      </c>
      <c r="AZ3" s="13"/>
      <c r="BA3" s="13"/>
      <c r="BB3" s="13"/>
      <c r="BC3" s="13"/>
      <c r="BF3" s="13" t="e">
        <f t="array" aca="1" ref="BF3:BF5" ca="1">M7:M9</f>
        <v>#NAME?</v>
      </c>
      <c r="BG3" s="13" t="e">
        <f t="array" aca="1" ref="BG3:BG5" ca="1">P7:P9</f>
        <v>#NAME?</v>
      </c>
      <c r="BH3" s="13">
        <f t="array" aca="1" ref="BH3:BH5" ca="1">O7:O9</f>
        <v>1296</v>
      </c>
      <c r="BI3" s="13"/>
      <c r="BJ3" s="13"/>
      <c r="BK3" s="13"/>
      <c r="BL3" s="13"/>
    </row>
    <row r="4" spans="1:65" ht="15" thickTop="1" x14ac:dyDescent="0.35">
      <c r="A4" s="2">
        <v>580</v>
      </c>
      <c r="B4" s="45">
        <v>217</v>
      </c>
      <c r="C4" s="13">
        <v>158</v>
      </c>
      <c r="D4" s="13">
        <v>229</v>
      </c>
      <c r="E4" s="46">
        <v>223</v>
      </c>
      <c r="G4" s="7" t="e">
        <f ca="1"/>
        <v>#NAME?</v>
      </c>
      <c r="H4" t="e">
        <f ca="1"/>
        <v>#NAME?</v>
      </c>
      <c r="I4" t="e">
        <f ca="1"/>
        <v>#NAME?</v>
      </c>
      <c r="J4" s="8" t="e">
        <f ca="1"/>
        <v>#NAME?</v>
      </c>
      <c r="L4" s="42" t="e">
        <f t="array" aca="1" ref="L4:L6" ca="1">[1]!SortUnique(G3:G38)</f>
        <v>#NAME?</v>
      </c>
      <c r="M4" s="43"/>
      <c r="N4" s="44"/>
      <c r="O4" s="42">
        <f ca="1">SUMIF($L$47:$L$82,L4,$O$47:$O$82)</f>
        <v>1296</v>
      </c>
      <c r="P4" s="43" t="e">
        <f ca="1">IF(O4=0,"",AVERAGEIF($G$3:$G$38,$L4,$J$3:$J$38))</f>
        <v>#NAME?</v>
      </c>
      <c r="Q4" s="44" t="e">
        <f t="array" aca="1" ref="Q4" ca="1">IF(O4&lt;2,"",VAR(IF($G$3:$G$38=$L4,$J$3:$J$38,"")))</f>
        <v>#NAME?</v>
      </c>
      <c r="S4" s="3"/>
      <c r="T4" s="3" t="s">
        <v>25</v>
      </c>
      <c r="U4" s="3" t="s">
        <v>14</v>
      </c>
      <c r="V4" s="3" t="s">
        <v>26</v>
      </c>
      <c r="W4" s="3" t="s">
        <v>27</v>
      </c>
      <c r="X4" s="3" t="s">
        <v>28</v>
      </c>
      <c r="Y4" s="3" t="s">
        <v>29</v>
      </c>
      <c r="AA4" t="e">
        <f ca="1"/>
        <v>#NAME?</v>
      </c>
      <c r="AB4" s="18">
        <v>-1</v>
      </c>
      <c r="AC4" t="e">
        <f ca="1"/>
        <v>#NAME?</v>
      </c>
      <c r="AD4">
        <f ca="1"/>
        <v>1296</v>
      </c>
      <c r="AL4" t="e">
        <f ca="1"/>
        <v>#NAME?</v>
      </c>
      <c r="AM4" s="18">
        <v>-1</v>
      </c>
      <c r="AN4" t="e">
        <f ca="1"/>
        <v>#NAME?</v>
      </c>
      <c r="AO4">
        <f ca="1"/>
        <v>1296</v>
      </c>
      <c r="AW4" t="e">
        <f ca="1"/>
        <v>#NAME?</v>
      </c>
      <c r="AX4" t="e">
        <f ca="1"/>
        <v>#NAME?</v>
      </c>
      <c r="AY4">
        <f ca="1"/>
        <v>1296</v>
      </c>
      <c r="BF4" t="e">
        <f ca="1"/>
        <v>#NAME?</v>
      </c>
      <c r="BG4" t="e">
        <f ca="1"/>
        <v>#NAME?</v>
      </c>
      <c r="BH4">
        <f ca="1"/>
        <v>1296</v>
      </c>
    </row>
    <row r="5" spans="1:65" x14ac:dyDescent="0.35">
      <c r="A5" s="2">
        <v>600</v>
      </c>
      <c r="B5" s="19">
        <v>233</v>
      </c>
      <c r="C5">
        <v>138</v>
      </c>
      <c r="D5">
        <v>186</v>
      </c>
      <c r="E5" s="20">
        <v>227</v>
      </c>
      <c r="G5" s="7" t="e">
        <f ca="1"/>
        <v>#NAME?</v>
      </c>
      <c r="H5" t="e">
        <f ca="1"/>
        <v>#NAME?</v>
      </c>
      <c r="I5" t="e">
        <f ca="1"/>
        <v>#NAME?</v>
      </c>
      <c r="J5" s="8" t="e">
        <f ca="1"/>
        <v>#NAME?</v>
      </c>
      <c r="L5" s="7" t="e">
        <f ca="1"/>
        <v>#NAME?</v>
      </c>
      <c r="N5" s="8"/>
      <c r="O5" s="7">
        <f t="shared" ref="O5:O6" ca="1" si="0">SUMIF($L$47:$L$82,L5,$O$47:$O$82)</f>
        <v>1296</v>
      </c>
      <c r="P5" t="e">
        <f t="shared" ref="P5:P6" ca="1" si="1">IF(O5=0,"",AVERAGEIF($G$3:$G$38,$L5,$J$3:$J$38))</f>
        <v>#NAME?</v>
      </c>
      <c r="Q5" s="8" t="e">
        <f t="array" aca="1" ref="Q5" ca="1">IF(O5&lt;2,"",VAR(IF($G$3:$G$38=$L5,$J$3:$J$38,"")))</f>
        <v>#NAME?</v>
      </c>
      <c r="S5" t="s">
        <v>31</v>
      </c>
      <c r="T5" t="e">
        <f ca="1">DEVSQ(P10:P13)*O10</f>
        <v>#NAME?</v>
      </c>
      <c r="U5">
        <f ca="1">COUNT(P10:P13)-1</f>
        <v>-1</v>
      </c>
      <c r="V5" t="e">
        <f t="shared" ref="V5:V10" ca="1" si="2">T5/U5</f>
        <v>#NAME?</v>
      </c>
      <c r="W5" t="e">
        <f ca="1">V5/V6</f>
        <v>#NAME?</v>
      </c>
      <c r="X5" t="e">
        <f ca="1">FDIST(W5,U5,U6)</f>
        <v>#NAME?</v>
      </c>
      <c r="Y5" s="2" t="e">
        <f ca="1">T5/(T5+T6)</f>
        <v>#NAME?</v>
      </c>
      <c r="AA5" t="e">
        <f ca="1"/>
        <v>#NAME?</v>
      </c>
      <c r="AB5" s="18">
        <v>1</v>
      </c>
      <c r="AC5" t="e">
        <f ca="1"/>
        <v>#NAME?</v>
      </c>
      <c r="AD5">
        <f ca="1"/>
        <v>1296</v>
      </c>
      <c r="AL5" s="14" t="e">
        <f ca="1"/>
        <v>#NAME?</v>
      </c>
      <c r="AM5" s="21">
        <v>1</v>
      </c>
      <c r="AN5" s="14" t="e">
        <f ca="1"/>
        <v>#NAME?</v>
      </c>
      <c r="AO5" s="14">
        <f ca="1"/>
        <v>1296</v>
      </c>
      <c r="AW5" t="e">
        <f ca="1"/>
        <v>#NAME?</v>
      </c>
      <c r="AX5" t="e">
        <f ca="1"/>
        <v>#NAME?</v>
      </c>
      <c r="AY5">
        <f ca="1"/>
        <v>1296</v>
      </c>
      <c r="BF5" s="14" t="e">
        <f ca="1"/>
        <v>#NAME?</v>
      </c>
      <c r="BG5" s="14" t="e">
        <f ca="1"/>
        <v>#NAME?</v>
      </c>
      <c r="BH5" s="14">
        <f ca="1"/>
        <v>1296</v>
      </c>
      <c r="BI5" s="14"/>
      <c r="BJ5" s="14"/>
      <c r="BK5" s="14"/>
      <c r="BL5" s="14"/>
    </row>
    <row r="6" spans="1:65" x14ac:dyDescent="0.35">
      <c r="A6" s="2">
        <v>620</v>
      </c>
      <c r="B6" s="19">
        <v>175</v>
      </c>
      <c r="C6">
        <v>152</v>
      </c>
      <c r="D6">
        <v>155</v>
      </c>
      <c r="E6" s="20">
        <v>156</v>
      </c>
      <c r="G6" s="7" t="e">
        <f ca="1"/>
        <v>#NAME?</v>
      </c>
      <c r="H6" t="e">
        <f ca="1"/>
        <v>#NAME?</v>
      </c>
      <c r="I6" t="e">
        <f ca="1"/>
        <v>#NAME?</v>
      </c>
      <c r="J6" s="8" t="e">
        <f ca="1"/>
        <v>#NAME?</v>
      </c>
      <c r="L6" s="7" t="e">
        <f ca="1"/>
        <v>#NAME?</v>
      </c>
      <c r="N6" s="8"/>
      <c r="O6" s="7">
        <f t="shared" ca="1" si="0"/>
        <v>1296</v>
      </c>
      <c r="P6" t="e">
        <f t="shared" ca="1" si="1"/>
        <v>#NAME?</v>
      </c>
      <c r="Q6" s="8" t="e">
        <f t="array" aca="1" ref="Q6" ca="1">IF(O6&lt;2,"",VAR(IF($G$3:$G$38=$L6,$J$3:$J$38,"")))</f>
        <v>#NAME?</v>
      </c>
      <c r="S6" s="14" t="s">
        <v>55</v>
      </c>
      <c r="T6" s="14" t="e">
        <f ca="1">DEVSQ(P23:P34)*O23-T5</f>
        <v>#NAME?</v>
      </c>
      <c r="U6" s="14">
        <f ca="1">(COUNT(P4:P6)-1)*(U5+1)</f>
        <v>0</v>
      </c>
      <c r="V6" s="14" t="e">
        <f t="shared" ca="1" si="2"/>
        <v>#NAME?</v>
      </c>
      <c r="W6" s="14" t="e">
        <f ca="1">V6/V9</f>
        <v>#NAME?</v>
      </c>
      <c r="X6" s="14" t="e">
        <f ca="1">FDIST(W6,U6,U9)</f>
        <v>#NAME?</v>
      </c>
      <c r="Y6" s="23" t="e">
        <f ca="1">T6/(T6+T9)</f>
        <v>#NAME?</v>
      </c>
      <c r="AA6" s="14" t="e">
        <f ca="1"/>
        <v>#NAME?</v>
      </c>
      <c r="AB6" s="21"/>
      <c r="AC6" s="14" t="e">
        <f ca="1"/>
        <v>#NAME?</v>
      </c>
      <c r="AD6" s="14">
        <f ca="1"/>
        <v>1296</v>
      </c>
      <c r="AM6">
        <f>SUM(AM3:AM5)</f>
        <v>0</v>
      </c>
      <c r="AN6" t="e">
        <f ca="1">SUMPRODUCT(AM3:AM5,AN3:AN5)</f>
        <v>#NAME?</v>
      </c>
      <c r="AO6">
        <f ca="1">HARMEAN(AO3:AO5)</f>
        <v>1296</v>
      </c>
      <c r="AW6" s="14" t="e">
        <f ca="1"/>
        <v>#NAME?</v>
      </c>
      <c r="AX6" s="14" t="e">
        <f ca="1"/>
        <v>#NAME?</v>
      </c>
      <c r="AY6" s="14">
        <f ca="1"/>
        <v>1296</v>
      </c>
      <c r="AZ6" s="14"/>
      <c r="BA6" s="14"/>
      <c r="BB6" s="14"/>
      <c r="BC6" s="14"/>
      <c r="BH6">
        <f ca="1">HARMEAN(BH3:BH5)</f>
        <v>1296</v>
      </c>
      <c r="BI6" t="e">
        <f ca="1">SQRT(V9/BH6)</f>
        <v>#NAME?</v>
      </c>
      <c r="BJ6">
        <f ca="1">U9</f>
        <v>1296</v>
      </c>
      <c r="BK6" t="e">
        <f ca="1">[1]!QCRIT(COUNT(BH3:BH5),BJ6,BK1,2)</f>
        <v>#NAME?</v>
      </c>
      <c r="BL6" t="e">
        <f ca="1">BI6*BK6</f>
        <v>#NAME?</v>
      </c>
    </row>
    <row r="7" spans="1:65" ht="15" thickBot="1" x14ac:dyDescent="0.4">
      <c r="A7" s="2">
        <v>580</v>
      </c>
      <c r="B7" s="45">
        <v>188</v>
      </c>
      <c r="C7" s="13">
        <v>126</v>
      </c>
      <c r="D7" s="13">
        <v>160</v>
      </c>
      <c r="E7" s="46">
        <v>201</v>
      </c>
      <c r="G7" s="7" t="e">
        <f ca="1"/>
        <v>#NAME?</v>
      </c>
      <c r="H7" t="e">
        <f ca="1"/>
        <v>#NAME?</v>
      </c>
      <c r="I7" t="e">
        <f ca="1"/>
        <v>#NAME?</v>
      </c>
      <c r="J7" s="8" t="e">
        <f ca="1"/>
        <v>#NAME?</v>
      </c>
      <c r="L7" s="7"/>
      <c r="M7" t="e">
        <f t="array" aca="1" ref="M7:M9" ca="1">[1]!SortUnique(H3:H38)</f>
        <v>#NAME?</v>
      </c>
      <c r="N7" s="8"/>
      <c r="O7" s="7">
        <f ca="1">SUMIF($M$47:$M$82,M7,$O$47:$O$82)</f>
        <v>1296</v>
      </c>
      <c r="P7" t="e">
        <f ca="1">IF(O7=0,"",AVERAGEIF($H$3:$H$38,$M7,$J$3:$J$38))</f>
        <v>#NAME?</v>
      </c>
      <c r="Q7" s="8" t="e">
        <f t="array" aca="1" ref="Q7" ca="1">IF(O7&lt;2,"",VAR(IF($H$3:$H$38=$M7,$J$3:$J$38,"")))</f>
        <v>#NAME?</v>
      </c>
      <c r="S7" t="s">
        <v>35</v>
      </c>
      <c r="T7" t="e">
        <f ca="1">DEVSQ(P7:P9)*O7</f>
        <v>#NAME?</v>
      </c>
      <c r="U7">
        <f ca="1">COUNT(P7:P9)-1</f>
        <v>-1</v>
      </c>
      <c r="V7" t="e">
        <f t="shared" ca="1" si="2"/>
        <v>#NAME?</v>
      </c>
      <c r="W7" t="e">
        <f ca="1">V7/V9</f>
        <v>#NAME?</v>
      </c>
      <c r="X7" t="e">
        <f ca="1">FDIST(W7,U7,U9)</f>
        <v>#NAME?</v>
      </c>
      <c r="Y7" s="2" t="e">
        <f ca="1">T7/(T7+T9)</f>
        <v>#NAME?</v>
      </c>
      <c r="AB7">
        <f>SUM(AB3:AB6)</f>
        <v>0</v>
      </c>
      <c r="AC7" t="e">
        <f ca="1">SUMPRODUCT(AB3:AB6,AC3:AC6)</f>
        <v>#NAME?</v>
      </c>
      <c r="AD7">
        <f ca="1">HARMEAN(AD3:AD6)</f>
        <v>1296</v>
      </c>
      <c r="AL7" t="s">
        <v>33</v>
      </c>
      <c r="AQ7" t="s">
        <v>7</v>
      </c>
      <c r="AR7">
        <v>0.05</v>
      </c>
      <c r="AY7">
        <f ca="1">HARMEAN(AY3:AY6)</f>
        <v>1296</v>
      </c>
      <c r="AZ7" t="e">
        <f ca="1">SQRT(V6/AY7)</f>
        <v>#NAME?</v>
      </c>
      <c r="BA7">
        <f ca="1">U6</f>
        <v>0</v>
      </c>
      <c r="BB7" t="e">
        <f ca="1">[1]!QCRIT(COUNT(AY3:AY6),BA7,BB1,2)</f>
        <v>#NAME?</v>
      </c>
      <c r="BC7" t="e">
        <f ca="1">AZ7*BB7</f>
        <v>#NAME?</v>
      </c>
      <c r="BF7" t="s">
        <v>34</v>
      </c>
    </row>
    <row r="8" spans="1:65" ht="15.5" thickTop="1" thickBot="1" x14ac:dyDescent="0.4">
      <c r="A8" s="2">
        <v>600</v>
      </c>
      <c r="B8" s="19">
        <v>201</v>
      </c>
      <c r="C8">
        <v>130</v>
      </c>
      <c r="D8">
        <v>170</v>
      </c>
      <c r="E8" s="20">
        <v>181</v>
      </c>
      <c r="G8" s="7" t="e">
        <f ca="1"/>
        <v>#NAME?</v>
      </c>
      <c r="H8" t="e">
        <f ca="1"/>
        <v>#NAME?</v>
      </c>
      <c r="I8" t="e">
        <f ca="1"/>
        <v>#NAME?</v>
      </c>
      <c r="J8" s="8" t="e">
        <f ca="1"/>
        <v>#NAME?</v>
      </c>
      <c r="L8" s="7"/>
      <c r="M8" t="e">
        <f ca="1"/>
        <v>#NAME?</v>
      </c>
      <c r="N8" s="8"/>
      <c r="O8" s="7">
        <f t="shared" ref="O8:O9" ca="1" si="3">SUMIF($M$47:$M$82,M8,$O$47:$O$82)</f>
        <v>1296</v>
      </c>
      <c r="P8" t="e">
        <f t="shared" ref="P8:P9" ca="1" si="4">IF(O8=0,"",AVERAGEIF($H$3:$H$38,$M8,$J$3:$J$38))</f>
        <v>#NAME?</v>
      </c>
      <c r="Q8" s="8" t="e">
        <f t="array" aca="1" ref="Q8" ca="1">IF(O8&lt;2,"",VAR(IF($H$3:$H$38=$M8,$J$3:$J$38,"")))</f>
        <v>#NAME?</v>
      </c>
      <c r="S8" t="s">
        <v>46</v>
      </c>
      <c r="T8" t="e">
        <f ca="1">DEVSQ(P35:P46)*O35-T5-T7</f>
        <v>#NAME?</v>
      </c>
      <c r="U8">
        <f ca="1">U5*U7</f>
        <v>1</v>
      </c>
      <c r="V8" t="e">
        <f t="shared" ca="1" si="2"/>
        <v>#NAME?</v>
      </c>
      <c r="W8" t="e">
        <f ca="1">V8/V9</f>
        <v>#NAME?</v>
      </c>
      <c r="X8" t="e">
        <f ca="1">FDIST(W8,U8,U9)</f>
        <v>#NAME?</v>
      </c>
      <c r="Y8" s="2" t="e">
        <f ca="1">T8/(T8+T9)</f>
        <v>#NAME?</v>
      </c>
      <c r="AA8" t="s">
        <v>33</v>
      </c>
      <c r="AF8" t="s">
        <v>7</v>
      </c>
      <c r="AG8">
        <v>0.05</v>
      </c>
      <c r="AL8" s="3" t="s">
        <v>13</v>
      </c>
      <c r="AM8" s="3" t="s">
        <v>36</v>
      </c>
      <c r="AN8" s="3" t="s">
        <v>14</v>
      </c>
      <c r="AO8" s="3" t="s">
        <v>28</v>
      </c>
      <c r="AP8" s="3" t="s">
        <v>37</v>
      </c>
      <c r="AQ8" s="3" t="s">
        <v>38</v>
      </c>
      <c r="AR8" s="3" t="s">
        <v>39</v>
      </c>
      <c r="AS8" s="3" t="s">
        <v>40</v>
      </c>
      <c r="AT8" s="3" t="s">
        <v>41</v>
      </c>
      <c r="AU8" s="3" t="s">
        <v>42</v>
      </c>
      <c r="AW8" t="s">
        <v>34</v>
      </c>
      <c r="BF8" s="3" t="s">
        <v>43</v>
      </c>
      <c r="BG8" s="3" t="s">
        <v>44</v>
      </c>
      <c r="BH8" s="3" t="s">
        <v>11</v>
      </c>
      <c r="BI8" s="3" t="s">
        <v>45</v>
      </c>
      <c r="BJ8" s="3" t="s">
        <v>38</v>
      </c>
      <c r="BK8" s="3" t="s">
        <v>39</v>
      </c>
      <c r="BL8" s="3" t="s">
        <v>28</v>
      </c>
      <c r="BM8" s="3" t="s">
        <v>41</v>
      </c>
    </row>
    <row r="9" spans="1:65" ht="15" thickTop="1" x14ac:dyDescent="0.35">
      <c r="A9" s="2">
        <v>620</v>
      </c>
      <c r="B9" s="24">
        <v>195</v>
      </c>
      <c r="C9" s="14">
        <v>147</v>
      </c>
      <c r="D9" s="14">
        <v>161</v>
      </c>
      <c r="E9" s="25">
        <v>172</v>
      </c>
      <c r="G9" s="7" t="e">
        <f ca="1"/>
        <v>#NAME?</v>
      </c>
      <c r="H9" t="e">
        <f ca="1"/>
        <v>#NAME?</v>
      </c>
      <c r="I9" t="e">
        <f ca="1"/>
        <v>#NAME?</v>
      </c>
      <c r="J9" s="8" t="e">
        <f ca="1"/>
        <v>#NAME?</v>
      </c>
      <c r="L9" s="7"/>
      <c r="M9" t="e">
        <f ca="1"/>
        <v>#NAME?</v>
      </c>
      <c r="N9" s="8"/>
      <c r="O9" s="7">
        <f t="shared" ca="1" si="3"/>
        <v>1296</v>
      </c>
      <c r="P9" t="e">
        <f t="shared" ca="1" si="4"/>
        <v>#NAME?</v>
      </c>
      <c r="Q9" s="8" t="e">
        <f t="array" aca="1" ref="Q9" ca="1">IF(O9&lt;2,"",VAR(IF($H$3:$H$38=$M9,$J$3:$J$38,"")))</f>
        <v>#NAME?</v>
      </c>
      <c r="S9" t="s">
        <v>47</v>
      </c>
      <c r="T9" t="e">
        <f ca="1">T10-SUM(T4:T8)</f>
        <v>#NAME?</v>
      </c>
      <c r="U9">
        <f ca="1">U10-SUM(U4:U8)</f>
        <v>1296</v>
      </c>
      <c r="V9" t="e">
        <f t="shared" ca="1" si="2"/>
        <v>#NAME?</v>
      </c>
      <c r="Y9" s="2"/>
      <c r="AA9" s="3" t="s">
        <v>13</v>
      </c>
      <c r="AB9" s="3" t="s">
        <v>36</v>
      </c>
      <c r="AC9" s="3" t="s">
        <v>14</v>
      </c>
      <c r="AD9" s="3" t="s">
        <v>28</v>
      </c>
      <c r="AE9" s="3" t="s">
        <v>37</v>
      </c>
      <c r="AF9" s="3" t="s">
        <v>38</v>
      </c>
      <c r="AG9" s="3" t="s">
        <v>39</v>
      </c>
      <c r="AH9" s="3" t="s">
        <v>40</v>
      </c>
      <c r="AI9" s="3" t="s">
        <v>41</v>
      </c>
      <c r="AJ9" s="3" t="s">
        <v>42</v>
      </c>
      <c r="AL9" s="47" t="e">
        <f ca="1">SQRT(V9*SUMPRODUCT(AM3:AM5^2,1/AO3:AO5))</f>
        <v>#NAME?</v>
      </c>
      <c r="AM9" s="47" t="e">
        <f ca="1">AN6/AL9</f>
        <v>#NAME?</v>
      </c>
      <c r="AN9" s="47">
        <f ca="1">U9</f>
        <v>1296</v>
      </c>
      <c r="AO9" s="47" t="e">
        <f ca="1">TDIST(ABS(AM9),AN9,2)</f>
        <v>#NAME?</v>
      </c>
      <c r="AP9" s="47">
        <f ca="1">TINV(AR7,AN9)</f>
        <v>1.961796122353757</v>
      </c>
      <c r="AQ9" s="47" t="e">
        <f ca="1">AN6-AL9*AP9</f>
        <v>#NAME?</v>
      </c>
      <c r="AR9" s="47" t="e">
        <f ca="1">AN6+AL9*AP9</f>
        <v>#NAME?</v>
      </c>
      <c r="AS9" s="48" t="e">
        <f ca="1">IF(AO9&lt;AR7,"yes","no")</f>
        <v>#NAME?</v>
      </c>
      <c r="AT9" s="47" t="e">
        <f ca="1">ABS(AN6)/SQRT(V9)</f>
        <v>#NAME?</v>
      </c>
      <c r="AU9" s="47" t="e">
        <f ca="1">SQRT(AM9^2/(AM9^2+AN9))</f>
        <v>#NAME?</v>
      </c>
      <c r="AW9" s="3" t="s">
        <v>43</v>
      </c>
      <c r="AX9" s="3" t="s">
        <v>44</v>
      </c>
      <c r="AY9" s="3" t="s">
        <v>11</v>
      </c>
      <c r="AZ9" s="3" t="s">
        <v>45</v>
      </c>
      <c r="BA9" s="3" t="s">
        <v>38</v>
      </c>
      <c r="BB9" s="3" t="s">
        <v>39</v>
      </c>
      <c r="BC9" s="3" t="s">
        <v>28</v>
      </c>
      <c r="BD9" s="3" t="s">
        <v>41</v>
      </c>
      <c r="BF9" s="13" t="e">
        <f ca="1">BF3</f>
        <v>#NAME?</v>
      </c>
      <c r="BG9" s="13" t="e">
        <f ca="1">BF4</f>
        <v>#NAME?</v>
      </c>
      <c r="BH9" s="13" t="e">
        <f ca="1">ABS(BG3-BG4)</f>
        <v>#NAME?</v>
      </c>
      <c r="BI9" s="13" t="e">
        <f ca="1">BH9/BI$6</f>
        <v>#NAME?</v>
      </c>
      <c r="BJ9" s="13" t="e">
        <f ca="1">BH9-BL$6</f>
        <v>#NAME?</v>
      </c>
      <c r="BK9" s="13" t="e">
        <f ca="1">BH9+BL$6</f>
        <v>#NAME?</v>
      </c>
      <c r="BL9" s="13" t="e">
        <f ca="1">[1]!QDIST(BI9,COUNT(BH$3:BH$5),BJ$6)</f>
        <v>#NAME?</v>
      </c>
      <c r="BM9" s="13" t="e">
        <f ca="1">ABS(BH9)/SQRT(V$9)</f>
        <v>#NAME?</v>
      </c>
    </row>
    <row r="10" spans="1:65" x14ac:dyDescent="0.35">
      <c r="A10" s="2">
        <v>580</v>
      </c>
      <c r="B10" s="19">
        <v>162</v>
      </c>
      <c r="C10">
        <v>122</v>
      </c>
      <c r="D10">
        <v>167</v>
      </c>
      <c r="E10" s="20">
        <v>182</v>
      </c>
      <c r="G10" s="7" t="e">
        <f ca="1"/>
        <v>#NAME?</v>
      </c>
      <c r="H10" t="e">
        <f ca="1"/>
        <v>#NAME?</v>
      </c>
      <c r="I10" t="e">
        <f ca="1"/>
        <v>#NAME?</v>
      </c>
      <c r="J10" s="8" t="e">
        <f ca="1"/>
        <v>#NAME?</v>
      </c>
      <c r="L10" s="7"/>
      <c r="N10" s="8" t="e">
        <f t="array" aca="1" ref="N10:N13" ca="1">[1]!SortUnique(I3:I38)</f>
        <v>#NAME?</v>
      </c>
      <c r="O10" s="7">
        <f ca="1">SUMIF($N$47:$N$82,N10,$O$47:$O$82)</f>
        <v>1296</v>
      </c>
      <c r="P10" t="e">
        <f ca="1">IF(O10=0,"",AVERAGEIF($I$3:$I$38,$N10,$J$3:$J$38))</f>
        <v>#NAME?</v>
      </c>
      <c r="Q10" s="8" t="e">
        <f t="array" aca="1" ref="Q10" ca="1">IF(O10&lt;2,"",VAR(IF($I$3:$I$38=$N10,$J$3:$J$38,"")))</f>
        <v>#NAME?</v>
      </c>
      <c r="S10" s="14" t="s">
        <v>48</v>
      </c>
      <c r="T10" s="14" t="e">
        <f ca="1">Q83*U10</f>
        <v>#NAME?</v>
      </c>
      <c r="U10" s="14">
        <f ca="1">O83-1</f>
        <v>1295</v>
      </c>
      <c r="V10" s="14" t="e">
        <f t="shared" ca="1" si="2"/>
        <v>#NAME?</v>
      </c>
      <c r="W10" s="14"/>
      <c r="X10" s="14"/>
      <c r="Y10" s="14"/>
      <c r="AA10" s="47" t="e">
        <f ca="1">SQRT(V6*SUMPRODUCT(AB3:AB6^2,1/AD3:AD6))</f>
        <v>#NAME?</v>
      </c>
      <c r="AB10" s="47" t="e">
        <f ca="1">AC7/AA10</f>
        <v>#NAME?</v>
      </c>
      <c r="AC10" s="47">
        <f ca="1">U6</f>
        <v>0</v>
      </c>
      <c r="AD10" s="47" t="e">
        <f ca="1">TDIST(ABS(AB10),AC10,2)</f>
        <v>#NAME?</v>
      </c>
      <c r="AE10" s="47" t="e">
        <f ca="1">TINV(AG8,AC10)</f>
        <v>#NUM!</v>
      </c>
      <c r="AF10" s="47" t="e">
        <f ca="1">AC7-AA10*AE10</f>
        <v>#NAME?</v>
      </c>
      <c r="AG10" s="47" t="e">
        <f ca="1">AC7+AA10*AE10</f>
        <v>#NAME?</v>
      </c>
      <c r="AH10" s="48" t="e">
        <f ca="1">IF(AD10&lt;AG8,"yes","no")</f>
        <v>#NAME?</v>
      </c>
      <c r="AI10" s="47" t="e">
        <f ca="1">ABS(AC7)/SQRT(V6)</f>
        <v>#NAME?</v>
      </c>
      <c r="AJ10" s="47" t="e">
        <f ca="1">SQRT(AB10^2/(AB10^2+AC10))</f>
        <v>#NAME?</v>
      </c>
      <c r="AW10" s="13" t="e">
        <f ca="1">AW3</f>
        <v>#NAME?</v>
      </c>
      <c r="AX10" s="13" t="e">
        <f ca="1">AW4</f>
        <v>#NAME?</v>
      </c>
      <c r="AY10" s="13" t="e">
        <f ca="1">ABS(AX3-AX4)</f>
        <v>#NAME?</v>
      </c>
      <c r="AZ10" s="13" t="e">
        <f ca="1">AY10/AZ$7</f>
        <v>#NAME?</v>
      </c>
      <c r="BA10" s="13" t="e">
        <f ca="1">AY10-BC$7</f>
        <v>#NAME?</v>
      </c>
      <c r="BB10" s="13" t="e">
        <f ca="1">AY10+BC$7</f>
        <v>#NAME?</v>
      </c>
      <c r="BC10" s="13" t="e">
        <f ca="1">[1]!QDIST(AZ10,COUNT(AY$3:AY$6),BA$7)</f>
        <v>#NAME?</v>
      </c>
      <c r="BD10" s="13" t="e">
        <f ca="1">ABS(AY10)/SQRT(V$6)</f>
        <v>#NAME?</v>
      </c>
      <c r="BF10" t="e">
        <f ca="1">BF3</f>
        <v>#NAME?</v>
      </c>
      <c r="BG10" t="e">
        <f ca="1">BF5</f>
        <v>#NAME?</v>
      </c>
      <c r="BH10" t="e">
        <f ca="1">ABS(BG3-BG5)</f>
        <v>#NAME?</v>
      </c>
      <c r="BI10" t="e">
        <f t="shared" ref="BI10:BI11" ca="1" si="5">BH10/BI$6</f>
        <v>#NAME?</v>
      </c>
      <c r="BJ10" t="e">
        <f t="shared" ref="BJ10:BJ11" ca="1" si="6">BH10-BL$6</f>
        <v>#NAME?</v>
      </c>
      <c r="BK10" t="e">
        <f t="shared" ref="BK10:BK11" ca="1" si="7">BH10+BL$6</f>
        <v>#NAME?</v>
      </c>
      <c r="BL10" t="e">
        <f ca="1">[1]!QDIST(BI10,COUNT(BH$3:BH$5),BJ$6)</f>
        <v>#NAME?</v>
      </c>
      <c r="BM10" t="e">
        <f t="shared" ref="BM10:BM11" ca="1" si="8">ABS(BH10)/SQRT(V$9)</f>
        <v>#NAME?</v>
      </c>
    </row>
    <row r="11" spans="1:65" x14ac:dyDescent="0.35">
      <c r="A11" s="2">
        <v>600</v>
      </c>
      <c r="B11" s="19">
        <v>170</v>
      </c>
      <c r="C11">
        <v>185</v>
      </c>
      <c r="D11">
        <v>181</v>
      </c>
      <c r="E11" s="20">
        <v>201</v>
      </c>
      <c r="G11" s="7" t="e">
        <f ca="1"/>
        <v>#NAME?</v>
      </c>
      <c r="H11" t="e">
        <f ca="1"/>
        <v>#NAME?</v>
      </c>
      <c r="I11" t="e">
        <f ca="1"/>
        <v>#NAME?</v>
      </c>
      <c r="J11" s="8" t="e">
        <f ca="1"/>
        <v>#NAME?</v>
      </c>
      <c r="L11" s="7"/>
      <c r="N11" s="8" t="e">
        <f ca="1"/>
        <v>#NAME?</v>
      </c>
      <c r="O11" s="7">
        <f t="shared" ref="O11:O13" ca="1" si="9">SUMIF($N$47:$N$82,N11,$O$47:$O$82)</f>
        <v>1296</v>
      </c>
      <c r="P11" t="e">
        <f t="shared" ref="P11:P13" ca="1" si="10">IF(O11=0,"",AVERAGEIF($I$3:$I$38,$N11,$J$3:$J$38))</f>
        <v>#NAME?</v>
      </c>
      <c r="Q11" s="8" t="e">
        <f t="array" aca="1" ref="Q11" ca="1">IF(O11&lt;2,"",VAR(IF($I$3:$I$38=$N11,$J$3:$J$38,"")))</f>
        <v>#NAME?</v>
      </c>
      <c r="AW11" t="e">
        <f ca="1">AW3</f>
        <v>#NAME?</v>
      </c>
      <c r="AX11" t="e">
        <f ca="1">AW5</f>
        <v>#NAME?</v>
      </c>
      <c r="AY11" t="e">
        <f ca="1">ABS(AX3-AX5)</f>
        <v>#NAME?</v>
      </c>
      <c r="AZ11" t="e">
        <f t="shared" ref="AZ11:AZ15" ca="1" si="11">AY11/AZ$7</f>
        <v>#NAME?</v>
      </c>
      <c r="BA11" t="e">
        <f t="shared" ref="BA11:BA15" ca="1" si="12">AY11-BC$7</f>
        <v>#NAME?</v>
      </c>
      <c r="BB11" t="e">
        <f t="shared" ref="BB11:BB15" ca="1" si="13">AY11+BC$7</f>
        <v>#NAME?</v>
      </c>
      <c r="BC11" t="e">
        <f ca="1">[1]!QDIST(AZ11,COUNT(AY$3:AY$6),BA$7)</f>
        <v>#NAME?</v>
      </c>
      <c r="BD11" t="e">
        <f t="shared" ref="BD11:BD15" ca="1" si="14">ABS(AY11)/SQRT(V$6)</f>
        <v>#NAME?</v>
      </c>
      <c r="BF11" s="14" t="e">
        <f ca="1">BF4</f>
        <v>#NAME?</v>
      </c>
      <c r="BG11" s="14" t="e">
        <f ca="1">BF5</f>
        <v>#NAME?</v>
      </c>
      <c r="BH11" s="14" t="e">
        <f ca="1">ABS(BG4-BG5)</f>
        <v>#NAME?</v>
      </c>
      <c r="BI11" s="14" t="e">
        <f t="shared" ca="1" si="5"/>
        <v>#NAME?</v>
      </c>
      <c r="BJ11" s="14" t="e">
        <f t="shared" ca="1" si="6"/>
        <v>#NAME?</v>
      </c>
      <c r="BK11" s="14" t="e">
        <f t="shared" ca="1" si="7"/>
        <v>#NAME?</v>
      </c>
      <c r="BL11" s="14" t="e">
        <f ca="1">[1]!QDIST(BI11,COUNT(BH$3:BH$5),BJ$6)</f>
        <v>#NAME?</v>
      </c>
      <c r="BM11" s="14" t="e">
        <f t="shared" ca="1" si="8"/>
        <v>#NAME?</v>
      </c>
    </row>
    <row r="12" spans="1:65" x14ac:dyDescent="0.35">
      <c r="A12" s="2">
        <v>620</v>
      </c>
      <c r="B12" s="24">
        <v>213</v>
      </c>
      <c r="C12" s="14">
        <v>180</v>
      </c>
      <c r="D12" s="14">
        <v>182</v>
      </c>
      <c r="E12" s="25">
        <v>199</v>
      </c>
      <c r="G12" s="7" t="e">
        <f ca="1"/>
        <v>#NAME?</v>
      </c>
      <c r="H12" t="e">
        <f ca="1"/>
        <v>#NAME?</v>
      </c>
      <c r="I12" t="e">
        <f ca="1"/>
        <v>#NAME?</v>
      </c>
      <c r="J12" s="8" t="e">
        <f ca="1"/>
        <v>#NAME?</v>
      </c>
      <c r="L12" s="7"/>
      <c r="N12" s="8" t="e">
        <f ca="1"/>
        <v>#NAME?</v>
      </c>
      <c r="O12" s="7">
        <f t="shared" ca="1" si="9"/>
        <v>1296</v>
      </c>
      <c r="P12" t="e">
        <f t="shared" ca="1" si="10"/>
        <v>#NAME?</v>
      </c>
      <c r="Q12" s="8" t="e">
        <f t="array" aca="1" ref="Q12" ca="1">IF(O12&lt;2,"",VAR(IF($I$3:$I$38=$N12,$J$3:$J$38,"")))</f>
        <v>#NAME?</v>
      </c>
      <c r="AW12" t="e">
        <f ca="1">AW3</f>
        <v>#NAME?</v>
      </c>
      <c r="AX12" t="e">
        <f ca="1">AW6</f>
        <v>#NAME?</v>
      </c>
      <c r="AY12" t="e">
        <f ca="1">ABS(AX3-AX6)</f>
        <v>#NAME?</v>
      </c>
      <c r="AZ12" t="e">
        <f t="shared" ca="1" si="11"/>
        <v>#NAME?</v>
      </c>
      <c r="BA12" t="e">
        <f t="shared" ca="1" si="12"/>
        <v>#NAME?</v>
      </c>
      <c r="BB12" t="e">
        <f t="shared" ca="1" si="13"/>
        <v>#NAME?</v>
      </c>
      <c r="BC12" t="e">
        <f ca="1">[1]!QDIST(AZ12,COUNT(AY$3:AY$6),BA$7)</f>
        <v>#NAME?</v>
      </c>
      <c r="BD12" t="e">
        <f t="shared" ca="1" si="14"/>
        <v>#NAME?</v>
      </c>
    </row>
    <row r="13" spans="1:65" x14ac:dyDescent="0.35">
      <c r="G13" s="7" t="e">
        <f ca="1"/>
        <v>#NAME?</v>
      </c>
      <c r="H13" t="e">
        <f ca="1"/>
        <v>#NAME?</v>
      </c>
      <c r="I13" t="e">
        <f ca="1"/>
        <v>#NAME?</v>
      </c>
      <c r="J13" s="8" t="e">
        <f ca="1"/>
        <v>#NAME?</v>
      </c>
      <c r="L13" s="9"/>
      <c r="M13" s="10"/>
      <c r="N13" s="11" t="e">
        <f ca="1"/>
        <v>#NAME?</v>
      </c>
      <c r="O13" s="9">
        <f t="shared" ca="1" si="9"/>
        <v>1296</v>
      </c>
      <c r="P13" s="10" t="e">
        <f t="shared" ca="1" si="10"/>
        <v>#NAME?</v>
      </c>
      <c r="Q13" s="11" t="e">
        <f t="array" aca="1" ref="Q13" ca="1">IF(O13&lt;2,"",VAR(IF($I$3:$I$38=$N13,$J$3:$J$38,"")))</f>
        <v>#NAME?</v>
      </c>
      <c r="AW13" t="e">
        <f ca="1">AW4</f>
        <v>#NAME?</v>
      </c>
      <c r="AX13" t="e">
        <f ca="1">AW5</f>
        <v>#NAME?</v>
      </c>
      <c r="AY13" t="e">
        <f ca="1">ABS(AX4-AX5)</f>
        <v>#NAME?</v>
      </c>
      <c r="AZ13" t="e">
        <f t="shared" ca="1" si="11"/>
        <v>#NAME?</v>
      </c>
      <c r="BA13" t="e">
        <f t="shared" ca="1" si="12"/>
        <v>#NAME?</v>
      </c>
      <c r="BB13" t="e">
        <f t="shared" ca="1" si="13"/>
        <v>#NAME?</v>
      </c>
      <c r="BC13" t="e">
        <f ca="1">[1]!QDIST(AZ13,COUNT(AY$3:AY$6),BA$7)</f>
        <v>#NAME?</v>
      </c>
      <c r="BD13" t="e">
        <f t="shared" ca="1" si="14"/>
        <v>#NAME?</v>
      </c>
    </row>
    <row r="14" spans="1:65" x14ac:dyDescent="0.35">
      <c r="G14" s="7" t="e">
        <f ca="1"/>
        <v>#NAME?</v>
      </c>
      <c r="H14" t="e">
        <f ca="1"/>
        <v>#NAME?</v>
      </c>
      <c r="I14" t="e">
        <f ca="1"/>
        <v>#NAME?</v>
      </c>
      <c r="J14" s="8" t="e">
        <f ca="1"/>
        <v>#NAME?</v>
      </c>
      <c r="L14" s="49" t="e">
        <f ca="1">$L$4</f>
        <v>#NAME?</v>
      </c>
      <c r="M14" s="50" t="e">
        <f ca="1">$M7</f>
        <v>#NAME?</v>
      </c>
      <c r="N14" s="51"/>
      <c r="O14" s="49">
        <f ca="1">SUMIFS($O$47:$O$82,$L$47:$L$82,L14,$M$47:$M$82,M14)</f>
        <v>1296</v>
      </c>
      <c r="P14" s="50" t="e">
        <f ca="1">IF(O14=0,"",AVERAGEIFS($J$3:$J$38,$G$3:$G$38,$L14,$H$3:$H$38,$M14))</f>
        <v>#NAME?</v>
      </c>
      <c r="Q14" s="51" t="e">
        <f t="array" aca="1" ref="Q14" ca="1">IF(O14&lt;2,"",VAR(IF($G$3:$G$38=$L14,IF($H$3:$H$38=$M14,$J$3:$J$38,""))))</f>
        <v>#NAME?</v>
      </c>
      <c r="AW14" t="e">
        <f ca="1">AW4</f>
        <v>#NAME?</v>
      </c>
      <c r="AX14" t="e">
        <f ca="1">AW6</f>
        <v>#NAME?</v>
      </c>
      <c r="AY14" t="e">
        <f ca="1">ABS(AX4-AX6)</f>
        <v>#NAME?</v>
      </c>
      <c r="AZ14" t="e">
        <f t="shared" ca="1" si="11"/>
        <v>#NAME?</v>
      </c>
      <c r="BA14" t="e">
        <f t="shared" ca="1" si="12"/>
        <v>#NAME?</v>
      </c>
      <c r="BB14" t="e">
        <f t="shared" ca="1" si="13"/>
        <v>#NAME?</v>
      </c>
      <c r="BC14" t="e">
        <f ca="1">[1]!QDIST(AZ14,COUNT(AY$3:AY$6),BA$7)</f>
        <v>#NAME?</v>
      </c>
      <c r="BD14" t="e">
        <f t="shared" ca="1" si="14"/>
        <v>#NAME?</v>
      </c>
    </row>
    <row r="15" spans="1:65" x14ac:dyDescent="0.35">
      <c r="G15" s="7" t="e">
        <f ca="1"/>
        <v>#NAME?</v>
      </c>
      <c r="H15" t="e">
        <f ca="1"/>
        <v>#NAME?</v>
      </c>
      <c r="I15" t="e">
        <f ca="1"/>
        <v>#NAME?</v>
      </c>
      <c r="J15" s="8" t="e">
        <f ca="1"/>
        <v>#NAME?</v>
      </c>
      <c r="L15" s="7" t="e">
        <f t="shared" ref="L15:L16" ca="1" si="15">$L$4</f>
        <v>#NAME?</v>
      </c>
      <c r="M15" t="e">
        <f t="shared" ref="M15:M16" ca="1" si="16">$M8</f>
        <v>#NAME?</v>
      </c>
      <c r="N15" s="8"/>
      <c r="O15" s="7">
        <f t="shared" ref="O15:O22" ca="1" si="17">SUMIFS($O$47:$O$82,$L$47:$L$82,L15,$M$47:$M$82,M15)</f>
        <v>1296</v>
      </c>
      <c r="P15" t="e">
        <f t="shared" ref="P15:P22" ca="1" si="18">IF(O15=0,"",AVERAGEIFS($J$3:$J$38,$G$3:$G$38,$L15,$H$3:$H$38,$M15))</f>
        <v>#NAME?</v>
      </c>
      <c r="Q15" s="8" t="e">
        <f t="array" aca="1" ref="Q15" ca="1">IF(O15&lt;2,"",VAR(IF($G$3:$G$38=$L15,IF($H$3:$H$38=$M15,$J$3:$J$38,""))))</f>
        <v>#NAME?</v>
      </c>
      <c r="AW15" s="14" t="e">
        <f ca="1">AW5</f>
        <v>#NAME?</v>
      </c>
      <c r="AX15" s="14" t="e">
        <f ca="1">AW6</f>
        <v>#NAME?</v>
      </c>
      <c r="AY15" s="14" t="e">
        <f ca="1">ABS(AX5-AX6)</f>
        <v>#NAME?</v>
      </c>
      <c r="AZ15" s="14" t="e">
        <f t="shared" ca="1" si="11"/>
        <v>#NAME?</v>
      </c>
      <c r="BA15" s="14" t="e">
        <f t="shared" ca="1" si="12"/>
        <v>#NAME?</v>
      </c>
      <c r="BB15" s="14" t="e">
        <f t="shared" ca="1" si="13"/>
        <v>#NAME?</v>
      </c>
      <c r="BC15" s="14" t="e">
        <f ca="1">[1]!QDIST(AZ15,COUNT(AY$3:AY$6),BA$7)</f>
        <v>#NAME?</v>
      </c>
      <c r="BD15" s="14" t="e">
        <f t="shared" ca="1" si="14"/>
        <v>#NAME?</v>
      </c>
    </row>
    <row r="16" spans="1:65" x14ac:dyDescent="0.35">
      <c r="G16" s="7" t="e">
        <f ca="1"/>
        <v>#NAME?</v>
      </c>
      <c r="H16" t="e">
        <f ca="1"/>
        <v>#NAME?</v>
      </c>
      <c r="I16" t="e">
        <f ca="1"/>
        <v>#NAME?</v>
      </c>
      <c r="J16" s="8" t="e">
        <f ca="1"/>
        <v>#NAME?</v>
      </c>
      <c r="L16" s="7" t="e">
        <f t="shared" ca="1" si="15"/>
        <v>#NAME?</v>
      </c>
      <c r="M16" t="e">
        <f t="shared" ca="1" si="16"/>
        <v>#NAME?</v>
      </c>
      <c r="N16" s="8"/>
      <c r="O16" s="7">
        <f t="shared" ca="1" si="17"/>
        <v>1296</v>
      </c>
      <c r="P16" t="e">
        <f t="shared" ca="1" si="18"/>
        <v>#NAME?</v>
      </c>
      <c r="Q16" s="8" t="e">
        <f t="array" aca="1" ref="Q16" ca="1">IF(O16&lt;2,"",VAR(IF($G$3:$G$38=$L16,IF($H$3:$H$38=$M16,$J$3:$J$38,""))))</f>
        <v>#NAME?</v>
      </c>
    </row>
    <row r="17" spans="7:17" x14ac:dyDescent="0.35">
      <c r="G17" s="7" t="e">
        <f ca="1"/>
        <v>#NAME?</v>
      </c>
      <c r="H17" t="e">
        <f ca="1"/>
        <v>#NAME?</v>
      </c>
      <c r="I17" t="e">
        <f ca="1"/>
        <v>#NAME?</v>
      </c>
      <c r="J17" s="8" t="e">
        <f ca="1"/>
        <v>#NAME?</v>
      </c>
      <c r="L17" s="7" t="e">
        <f ca="1">$L$5</f>
        <v>#NAME?</v>
      </c>
      <c r="M17" t="e">
        <f ca="1">$M7</f>
        <v>#NAME?</v>
      </c>
      <c r="N17" s="8"/>
      <c r="O17" s="7">
        <f t="shared" ca="1" si="17"/>
        <v>1296</v>
      </c>
      <c r="P17" t="e">
        <f t="shared" ca="1" si="18"/>
        <v>#NAME?</v>
      </c>
      <c r="Q17" s="8" t="e">
        <f t="array" aca="1" ref="Q17" ca="1">IF(O17&lt;2,"",VAR(IF($G$3:$G$38=$L17,IF($H$3:$H$38=$M17,$J$3:$J$38,""))))</f>
        <v>#NAME?</v>
      </c>
    </row>
    <row r="18" spans="7:17" x14ac:dyDescent="0.35">
      <c r="G18" s="7" t="e">
        <f ca="1"/>
        <v>#NAME?</v>
      </c>
      <c r="H18" t="e">
        <f ca="1"/>
        <v>#NAME?</v>
      </c>
      <c r="I18" t="e">
        <f ca="1"/>
        <v>#NAME?</v>
      </c>
      <c r="J18" s="8" t="e">
        <f ca="1"/>
        <v>#NAME?</v>
      </c>
      <c r="L18" s="7" t="e">
        <f t="shared" ref="L18:L19" ca="1" si="19">$L$5</f>
        <v>#NAME?</v>
      </c>
      <c r="M18" t="e">
        <f t="shared" ref="M18:M19" ca="1" si="20">$M8</f>
        <v>#NAME?</v>
      </c>
      <c r="N18" s="8"/>
      <c r="O18" s="7">
        <f t="shared" ca="1" si="17"/>
        <v>1296</v>
      </c>
      <c r="P18" t="e">
        <f t="shared" ca="1" si="18"/>
        <v>#NAME?</v>
      </c>
      <c r="Q18" s="8" t="e">
        <f t="array" aca="1" ref="Q18" ca="1">IF(O18&lt;2,"",VAR(IF($G$3:$G$38=$L18,IF($H$3:$H$38=$M18,$J$3:$J$38,""))))</f>
        <v>#NAME?</v>
      </c>
    </row>
    <row r="19" spans="7:17" x14ac:dyDescent="0.35">
      <c r="G19" s="7" t="e">
        <f ca="1"/>
        <v>#NAME?</v>
      </c>
      <c r="H19" t="e">
        <f ca="1"/>
        <v>#NAME?</v>
      </c>
      <c r="I19" t="e">
        <f ca="1"/>
        <v>#NAME?</v>
      </c>
      <c r="J19" s="8" t="e">
        <f ca="1"/>
        <v>#NAME?</v>
      </c>
      <c r="L19" s="7" t="e">
        <f t="shared" ca="1" si="19"/>
        <v>#NAME?</v>
      </c>
      <c r="M19" t="e">
        <f t="shared" ca="1" si="20"/>
        <v>#NAME?</v>
      </c>
      <c r="N19" s="8"/>
      <c r="O19" s="7">
        <f t="shared" ca="1" si="17"/>
        <v>1296</v>
      </c>
      <c r="P19" t="e">
        <f t="shared" ca="1" si="18"/>
        <v>#NAME?</v>
      </c>
      <c r="Q19" s="8" t="e">
        <f t="array" aca="1" ref="Q19" ca="1">IF(O19&lt;2,"",VAR(IF($G$3:$G$38=$L19,IF($H$3:$H$38=$M19,$J$3:$J$38,""))))</f>
        <v>#NAME?</v>
      </c>
    </row>
    <row r="20" spans="7:17" x14ac:dyDescent="0.35">
      <c r="G20" s="7" t="e">
        <f ca="1"/>
        <v>#NAME?</v>
      </c>
      <c r="H20" t="e">
        <f ca="1"/>
        <v>#NAME?</v>
      </c>
      <c r="I20" t="e">
        <f ca="1"/>
        <v>#NAME?</v>
      </c>
      <c r="J20" s="8" t="e">
        <f ca="1"/>
        <v>#NAME?</v>
      </c>
      <c r="L20" s="7" t="e">
        <f ca="1">$L$6</f>
        <v>#NAME?</v>
      </c>
      <c r="M20" t="e">
        <f ca="1">$M7</f>
        <v>#NAME?</v>
      </c>
      <c r="N20" s="8"/>
      <c r="O20" s="7">
        <f t="shared" ca="1" si="17"/>
        <v>1296</v>
      </c>
      <c r="P20" t="e">
        <f t="shared" ca="1" si="18"/>
        <v>#NAME?</v>
      </c>
      <c r="Q20" s="8" t="e">
        <f t="array" aca="1" ref="Q20" ca="1">IF(O20&lt;2,"",VAR(IF($G$3:$G$38=$L20,IF($H$3:$H$38=$M20,$J$3:$J$38,""))))</f>
        <v>#NAME?</v>
      </c>
    </row>
    <row r="21" spans="7:17" x14ac:dyDescent="0.35">
      <c r="G21" s="7" t="e">
        <f ca="1"/>
        <v>#NAME?</v>
      </c>
      <c r="H21" t="e">
        <f ca="1"/>
        <v>#NAME?</v>
      </c>
      <c r="I21" t="e">
        <f ca="1"/>
        <v>#NAME?</v>
      </c>
      <c r="J21" s="8" t="e">
        <f ca="1"/>
        <v>#NAME?</v>
      </c>
      <c r="L21" s="7" t="e">
        <f t="shared" ref="L21:L22" ca="1" si="21">$L$6</f>
        <v>#NAME?</v>
      </c>
      <c r="M21" t="e">
        <f t="shared" ref="M21:M22" ca="1" si="22">$M8</f>
        <v>#NAME?</v>
      </c>
      <c r="N21" s="8"/>
      <c r="O21" s="7">
        <f t="shared" ca="1" si="17"/>
        <v>1296</v>
      </c>
      <c r="P21" t="e">
        <f t="shared" ca="1" si="18"/>
        <v>#NAME?</v>
      </c>
      <c r="Q21" s="8" t="e">
        <f t="array" aca="1" ref="Q21" ca="1">IF(O21&lt;2,"",VAR(IF($G$3:$G$38=$L21,IF($H$3:$H$38=$M21,$J$3:$J$38,""))))</f>
        <v>#NAME?</v>
      </c>
    </row>
    <row r="22" spans="7:17" x14ac:dyDescent="0.35">
      <c r="G22" s="7" t="e">
        <f ca="1"/>
        <v>#NAME?</v>
      </c>
      <c r="H22" t="e">
        <f ca="1"/>
        <v>#NAME?</v>
      </c>
      <c r="I22" t="e">
        <f ca="1"/>
        <v>#NAME?</v>
      </c>
      <c r="J22" s="8" t="e">
        <f ca="1"/>
        <v>#NAME?</v>
      </c>
      <c r="L22" s="9" t="e">
        <f t="shared" ca="1" si="21"/>
        <v>#NAME?</v>
      </c>
      <c r="M22" s="10" t="e">
        <f t="shared" ca="1" si="22"/>
        <v>#NAME?</v>
      </c>
      <c r="N22" s="11"/>
      <c r="O22" s="9">
        <f t="shared" ca="1" si="17"/>
        <v>1296</v>
      </c>
      <c r="P22" s="10" t="e">
        <f t="shared" ca="1" si="18"/>
        <v>#NAME?</v>
      </c>
      <c r="Q22" s="11" t="e">
        <f t="array" aca="1" ref="Q22" ca="1">IF(O22&lt;2,"",VAR(IF($G$3:$G$38=$L22,IF($H$3:$H$38=$M22,$J$3:$J$38,""))))</f>
        <v>#NAME?</v>
      </c>
    </row>
    <row r="23" spans="7:17" x14ac:dyDescent="0.35">
      <c r="G23" s="7" t="e">
        <f ca="1"/>
        <v>#NAME?</v>
      </c>
      <c r="H23" t="e">
        <f ca="1"/>
        <v>#NAME?</v>
      </c>
      <c r="I23" t="e">
        <f ca="1"/>
        <v>#NAME?</v>
      </c>
      <c r="J23" s="8" t="e">
        <f ca="1"/>
        <v>#NAME?</v>
      </c>
      <c r="L23" s="49" t="e">
        <f ca="1">$L$4</f>
        <v>#NAME?</v>
      </c>
      <c r="M23" s="50"/>
      <c r="N23" s="51" t="e">
        <f ca="1">$N10</f>
        <v>#NAME?</v>
      </c>
      <c r="O23" s="49">
        <f ca="1">SUMIFS($O$47:$O$82,$L$47:$L$82,L23,$N$47:$N$82,N23)</f>
        <v>1296</v>
      </c>
      <c r="P23" s="50" t="e">
        <f ca="1">IF(O23=0,"",AVERAGEIFS($J$3:$J$38,$G$3:$G$38,$L23,$I$3:$I$38,$N23))</f>
        <v>#NAME?</v>
      </c>
      <c r="Q23" s="51" t="e">
        <f t="array" aca="1" ref="Q23" ca="1">IF(O23&lt;2,"",VAR(IF($G$3:$G$38=$L23,IF($I$3:$I$38=$N23,$J$3:$J$38,""))))</f>
        <v>#NAME?</v>
      </c>
    </row>
    <row r="24" spans="7:17" x14ac:dyDescent="0.35">
      <c r="G24" s="7" t="e">
        <f ca="1"/>
        <v>#NAME?</v>
      </c>
      <c r="H24" t="e">
        <f ca="1"/>
        <v>#NAME?</v>
      </c>
      <c r="I24" t="e">
        <f ca="1"/>
        <v>#NAME?</v>
      </c>
      <c r="J24" s="8" t="e">
        <f ca="1"/>
        <v>#NAME?</v>
      </c>
      <c r="L24" s="7" t="e">
        <f t="shared" ref="L24:L26" ca="1" si="23">$L$4</f>
        <v>#NAME?</v>
      </c>
      <c r="N24" s="8" t="e">
        <f t="shared" ref="N24:N26" ca="1" si="24">$N11</f>
        <v>#NAME?</v>
      </c>
      <c r="O24" s="7">
        <f t="shared" ref="O24:O34" ca="1" si="25">SUMIFS($O$47:$O$82,$L$47:$L$82,L24,$N$47:$N$82,N24)</f>
        <v>1296</v>
      </c>
      <c r="P24" t="e">
        <f t="shared" ref="P24:P34" ca="1" si="26">IF(O24=0,"",AVERAGEIFS($J$3:$J$38,$G$3:$G$38,$L24,$I$3:$I$38,$N24))</f>
        <v>#NAME?</v>
      </c>
      <c r="Q24" s="8" t="e">
        <f t="array" aca="1" ref="Q24" ca="1">IF(O24&lt;2,"",VAR(IF($G$3:$G$38=$L24,IF($I$3:$I$38=$N24,$J$3:$J$38,""))))</f>
        <v>#NAME?</v>
      </c>
    </row>
    <row r="25" spans="7:17" x14ac:dyDescent="0.35">
      <c r="G25" s="7" t="e">
        <f ca="1"/>
        <v>#NAME?</v>
      </c>
      <c r="H25" t="e">
        <f ca="1"/>
        <v>#NAME?</v>
      </c>
      <c r="I25" t="e">
        <f ca="1"/>
        <v>#NAME?</v>
      </c>
      <c r="J25" s="8" t="e">
        <f ca="1"/>
        <v>#NAME?</v>
      </c>
      <c r="L25" s="7" t="e">
        <f t="shared" ca="1" si="23"/>
        <v>#NAME?</v>
      </c>
      <c r="N25" s="8" t="e">
        <f t="shared" ca="1" si="24"/>
        <v>#NAME?</v>
      </c>
      <c r="O25" s="7">
        <f t="shared" ca="1" si="25"/>
        <v>1296</v>
      </c>
      <c r="P25" t="e">
        <f t="shared" ca="1" si="26"/>
        <v>#NAME?</v>
      </c>
      <c r="Q25" s="8" t="e">
        <f t="array" aca="1" ref="Q25" ca="1">IF(O25&lt;2,"",VAR(IF($G$3:$G$38=$L25,IF($I$3:$I$38=$N25,$J$3:$J$38,""))))</f>
        <v>#NAME?</v>
      </c>
    </row>
    <row r="26" spans="7:17" x14ac:dyDescent="0.35">
      <c r="G26" s="7" t="e">
        <f ca="1"/>
        <v>#NAME?</v>
      </c>
      <c r="H26" t="e">
        <f ca="1"/>
        <v>#NAME?</v>
      </c>
      <c r="I26" t="e">
        <f ca="1"/>
        <v>#NAME?</v>
      </c>
      <c r="J26" s="8" t="e">
        <f ca="1"/>
        <v>#NAME?</v>
      </c>
      <c r="L26" s="7" t="e">
        <f t="shared" ca="1" si="23"/>
        <v>#NAME?</v>
      </c>
      <c r="N26" s="8" t="e">
        <f t="shared" ca="1" si="24"/>
        <v>#NAME?</v>
      </c>
      <c r="O26" s="7">
        <f t="shared" ca="1" si="25"/>
        <v>1296</v>
      </c>
      <c r="P26" t="e">
        <f t="shared" ca="1" si="26"/>
        <v>#NAME?</v>
      </c>
      <c r="Q26" s="8" t="e">
        <f t="array" aca="1" ref="Q26" ca="1">IF(O26&lt;2,"",VAR(IF($G$3:$G$38=$L26,IF($I$3:$I$38=$N26,$J$3:$J$38,""))))</f>
        <v>#NAME?</v>
      </c>
    </row>
    <row r="27" spans="7:17" x14ac:dyDescent="0.35">
      <c r="G27" s="7" t="e">
        <f ca="1"/>
        <v>#NAME?</v>
      </c>
      <c r="H27" t="e">
        <f ca="1"/>
        <v>#NAME?</v>
      </c>
      <c r="I27" t="e">
        <f ca="1"/>
        <v>#NAME?</v>
      </c>
      <c r="J27" s="8" t="e">
        <f ca="1"/>
        <v>#NAME?</v>
      </c>
      <c r="L27" s="7" t="e">
        <f ca="1">$L$5</f>
        <v>#NAME?</v>
      </c>
      <c r="N27" s="8" t="e">
        <f ca="1">$N10</f>
        <v>#NAME?</v>
      </c>
      <c r="O27" s="7">
        <f t="shared" ca="1" si="25"/>
        <v>1296</v>
      </c>
      <c r="P27" t="e">
        <f t="shared" ca="1" si="26"/>
        <v>#NAME?</v>
      </c>
      <c r="Q27" s="8" t="e">
        <f t="array" aca="1" ref="Q27" ca="1">IF(O27&lt;2,"",VAR(IF($G$3:$G$38=$L27,IF($I$3:$I$38=$N27,$J$3:$J$38,""))))</f>
        <v>#NAME?</v>
      </c>
    </row>
    <row r="28" spans="7:17" x14ac:dyDescent="0.35">
      <c r="G28" s="7" t="e">
        <f ca="1"/>
        <v>#NAME?</v>
      </c>
      <c r="H28" t="e">
        <f ca="1"/>
        <v>#NAME?</v>
      </c>
      <c r="I28" t="e">
        <f ca="1"/>
        <v>#NAME?</v>
      </c>
      <c r="J28" s="8" t="e">
        <f ca="1"/>
        <v>#NAME?</v>
      </c>
      <c r="L28" s="7" t="e">
        <f t="shared" ref="L28:L30" ca="1" si="27">$L$5</f>
        <v>#NAME?</v>
      </c>
      <c r="N28" s="8" t="e">
        <f t="shared" ref="N28:N30" ca="1" si="28">$N11</f>
        <v>#NAME?</v>
      </c>
      <c r="O28" s="7">
        <f t="shared" ca="1" si="25"/>
        <v>1296</v>
      </c>
      <c r="P28" t="e">
        <f t="shared" ca="1" si="26"/>
        <v>#NAME?</v>
      </c>
      <c r="Q28" s="8" t="e">
        <f t="array" aca="1" ref="Q28" ca="1">IF(O28&lt;2,"",VAR(IF($G$3:$G$38=$L28,IF($I$3:$I$38=$N28,$J$3:$J$38,""))))</f>
        <v>#NAME?</v>
      </c>
    </row>
    <row r="29" spans="7:17" x14ac:dyDescent="0.35">
      <c r="G29" s="7" t="e">
        <f ca="1"/>
        <v>#NAME?</v>
      </c>
      <c r="H29" t="e">
        <f ca="1"/>
        <v>#NAME?</v>
      </c>
      <c r="I29" t="e">
        <f ca="1"/>
        <v>#NAME?</v>
      </c>
      <c r="J29" s="8" t="e">
        <f ca="1"/>
        <v>#NAME?</v>
      </c>
      <c r="L29" s="7" t="e">
        <f t="shared" ca="1" si="27"/>
        <v>#NAME?</v>
      </c>
      <c r="N29" s="8" t="e">
        <f t="shared" ca="1" si="28"/>
        <v>#NAME?</v>
      </c>
      <c r="O29" s="7">
        <f t="shared" ca="1" si="25"/>
        <v>1296</v>
      </c>
      <c r="P29" t="e">
        <f t="shared" ca="1" si="26"/>
        <v>#NAME?</v>
      </c>
      <c r="Q29" s="8" t="e">
        <f t="array" aca="1" ref="Q29" ca="1">IF(O29&lt;2,"",VAR(IF($G$3:$G$38=$L29,IF($I$3:$I$38=$N29,$J$3:$J$38,""))))</f>
        <v>#NAME?</v>
      </c>
    </row>
    <row r="30" spans="7:17" x14ac:dyDescent="0.35">
      <c r="G30" s="7" t="e">
        <f ca="1"/>
        <v>#NAME?</v>
      </c>
      <c r="H30" t="e">
        <f ca="1"/>
        <v>#NAME?</v>
      </c>
      <c r="I30" t="e">
        <f ca="1"/>
        <v>#NAME?</v>
      </c>
      <c r="J30" s="8" t="e">
        <f ca="1"/>
        <v>#NAME?</v>
      </c>
      <c r="L30" s="7" t="e">
        <f t="shared" ca="1" si="27"/>
        <v>#NAME?</v>
      </c>
      <c r="N30" s="8" t="e">
        <f t="shared" ca="1" si="28"/>
        <v>#NAME?</v>
      </c>
      <c r="O30" s="7">
        <f t="shared" ca="1" si="25"/>
        <v>1296</v>
      </c>
      <c r="P30" t="e">
        <f t="shared" ca="1" si="26"/>
        <v>#NAME?</v>
      </c>
      <c r="Q30" s="8" t="e">
        <f t="array" aca="1" ref="Q30" ca="1">IF(O30&lt;2,"",VAR(IF($G$3:$G$38=$L30,IF($I$3:$I$38=$N30,$J$3:$J$38,""))))</f>
        <v>#NAME?</v>
      </c>
    </row>
    <row r="31" spans="7:17" x14ac:dyDescent="0.35">
      <c r="G31" s="7" t="e">
        <f ca="1"/>
        <v>#NAME?</v>
      </c>
      <c r="H31" t="e">
        <f ca="1"/>
        <v>#NAME?</v>
      </c>
      <c r="I31" t="e">
        <f ca="1"/>
        <v>#NAME?</v>
      </c>
      <c r="J31" s="8" t="e">
        <f ca="1"/>
        <v>#NAME?</v>
      </c>
      <c r="L31" s="7" t="e">
        <f ca="1">$L$6</f>
        <v>#NAME?</v>
      </c>
      <c r="N31" s="8" t="e">
        <f ca="1">$N10</f>
        <v>#NAME?</v>
      </c>
      <c r="O31" s="7">
        <f t="shared" ca="1" si="25"/>
        <v>1296</v>
      </c>
      <c r="P31" t="e">
        <f t="shared" ca="1" si="26"/>
        <v>#NAME?</v>
      </c>
      <c r="Q31" s="8" t="e">
        <f t="array" aca="1" ref="Q31" ca="1">IF(O31&lt;2,"",VAR(IF($G$3:$G$38=$L31,IF($I$3:$I$38=$N31,$J$3:$J$38,""))))</f>
        <v>#NAME?</v>
      </c>
    </row>
    <row r="32" spans="7:17" x14ac:dyDescent="0.35">
      <c r="G32" s="7" t="e">
        <f ca="1"/>
        <v>#NAME?</v>
      </c>
      <c r="H32" t="e">
        <f ca="1"/>
        <v>#NAME?</v>
      </c>
      <c r="I32" t="e">
        <f ca="1"/>
        <v>#NAME?</v>
      </c>
      <c r="J32" s="8" t="e">
        <f ca="1"/>
        <v>#NAME?</v>
      </c>
      <c r="L32" s="7" t="e">
        <f t="shared" ref="L32:L34" ca="1" si="29">$L$6</f>
        <v>#NAME?</v>
      </c>
      <c r="N32" s="8" t="e">
        <f t="shared" ref="N32:N34" ca="1" si="30">$N11</f>
        <v>#NAME?</v>
      </c>
      <c r="O32" s="7">
        <f t="shared" ca="1" si="25"/>
        <v>1296</v>
      </c>
      <c r="P32" t="e">
        <f t="shared" ca="1" si="26"/>
        <v>#NAME?</v>
      </c>
      <c r="Q32" s="8" t="e">
        <f t="array" aca="1" ref="Q32" ca="1">IF(O32&lt;2,"",VAR(IF($G$3:$G$38=$L32,IF($I$3:$I$38=$N32,$J$3:$J$38,""))))</f>
        <v>#NAME?</v>
      </c>
    </row>
    <row r="33" spans="7:17" x14ac:dyDescent="0.35">
      <c r="G33" s="7" t="e">
        <f ca="1"/>
        <v>#NAME?</v>
      </c>
      <c r="H33" t="e">
        <f ca="1"/>
        <v>#NAME?</v>
      </c>
      <c r="I33" t="e">
        <f ca="1"/>
        <v>#NAME?</v>
      </c>
      <c r="J33" s="8" t="e">
        <f ca="1"/>
        <v>#NAME?</v>
      </c>
      <c r="L33" s="7" t="e">
        <f t="shared" ca="1" si="29"/>
        <v>#NAME?</v>
      </c>
      <c r="N33" s="8" t="e">
        <f t="shared" ca="1" si="30"/>
        <v>#NAME?</v>
      </c>
      <c r="O33" s="7">
        <f t="shared" ca="1" si="25"/>
        <v>1296</v>
      </c>
      <c r="P33" t="e">
        <f t="shared" ca="1" si="26"/>
        <v>#NAME?</v>
      </c>
      <c r="Q33" s="8" t="e">
        <f t="array" aca="1" ref="Q33" ca="1">IF(O33&lt;2,"",VAR(IF($G$3:$G$38=$L33,IF($I$3:$I$38=$N33,$J$3:$J$38,""))))</f>
        <v>#NAME?</v>
      </c>
    </row>
    <row r="34" spans="7:17" x14ac:dyDescent="0.35">
      <c r="G34" s="7" t="e">
        <f ca="1"/>
        <v>#NAME?</v>
      </c>
      <c r="H34" t="e">
        <f ca="1"/>
        <v>#NAME?</v>
      </c>
      <c r="I34" t="e">
        <f ca="1"/>
        <v>#NAME?</v>
      </c>
      <c r="J34" s="8" t="e">
        <f ca="1"/>
        <v>#NAME?</v>
      </c>
      <c r="L34" s="9" t="e">
        <f t="shared" ca="1" si="29"/>
        <v>#NAME?</v>
      </c>
      <c r="M34" s="10"/>
      <c r="N34" s="11" t="e">
        <f t="shared" ca="1" si="30"/>
        <v>#NAME?</v>
      </c>
      <c r="O34" s="9">
        <f t="shared" ca="1" si="25"/>
        <v>1296</v>
      </c>
      <c r="P34" s="10" t="e">
        <f t="shared" ca="1" si="26"/>
        <v>#NAME?</v>
      </c>
      <c r="Q34" s="11" t="e">
        <f t="array" aca="1" ref="Q34" ca="1">IF(O34&lt;2,"",VAR(IF($G$3:$G$38=$L34,IF($I$3:$I$38=$N34,$J$3:$J$38,""))))</f>
        <v>#NAME?</v>
      </c>
    </row>
    <row r="35" spans="7:17" x14ac:dyDescent="0.35">
      <c r="G35" s="7" t="e">
        <f ca="1"/>
        <v>#NAME?</v>
      </c>
      <c r="H35" t="e">
        <f ca="1"/>
        <v>#NAME?</v>
      </c>
      <c r="I35" t="e">
        <f ca="1"/>
        <v>#NAME?</v>
      </c>
      <c r="J35" s="8" t="e">
        <f ca="1"/>
        <v>#NAME?</v>
      </c>
      <c r="L35" s="49"/>
      <c r="M35" s="50" t="e">
        <f ca="1">$M$7</f>
        <v>#NAME?</v>
      </c>
      <c r="N35" s="51" t="e">
        <f ca="1">$N10</f>
        <v>#NAME?</v>
      </c>
      <c r="O35" s="49">
        <f ca="1">SUMIFS($O$47:$O$82,$M$47:$M$82,M35,$N$47:$N$82,N35)</f>
        <v>1296</v>
      </c>
      <c r="P35" s="50" t="e">
        <f ca="1">IF(O35=0,"",AVERAGEIFS($J$3:$J$38,$H$3:$H$38,$M35,$I$3:$I$38,$N35))</f>
        <v>#NAME?</v>
      </c>
      <c r="Q35" s="51" t="e">
        <f t="array" aca="1" ref="Q35" ca="1">IF(O35&lt;2,"",VAR(IF($H$3:$H$38=$M35,IF($I$3:$I$38=$N35,$J$3:$J$38,""))))</f>
        <v>#NAME?</v>
      </c>
    </row>
    <row r="36" spans="7:17" x14ac:dyDescent="0.35">
      <c r="G36" s="7" t="e">
        <f ca="1"/>
        <v>#NAME?</v>
      </c>
      <c r="H36" t="e">
        <f ca="1"/>
        <v>#NAME?</v>
      </c>
      <c r="I36" t="e">
        <f ca="1"/>
        <v>#NAME?</v>
      </c>
      <c r="J36" s="8" t="e">
        <f ca="1"/>
        <v>#NAME?</v>
      </c>
      <c r="L36" s="7"/>
      <c r="M36" t="e">
        <f t="shared" ref="M36:M38" ca="1" si="31">$M$7</f>
        <v>#NAME?</v>
      </c>
      <c r="N36" s="8" t="e">
        <f t="shared" ref="N36:N38" ca="1" si="32">$N11</f>
        <v>#NAME?</v>
      </c>
      <c r="O36" s="7">
        <f t="shared" ref="O36:O46" ca="1" si="33">SUMIFS($O$47:$O$82,$M$47:$M$82,M36,$N$47:$N$82,N36)</f>
        <v>1296</v>
      </c>
      <c r="P36" t="e">
        <f t="shared" ref="P36:P46" ca="1" si="34">IF(O36=0,"",AVERAGEIFS($J$3:$J$38,$H$3:$H$38,$M36,$I$3:$I$38,$N36))</f>
        <v>#NAME?</v>
      </c>
      <c r="Q36" s="8" t="e">
        <f t="array" aca="1" ref="Q36" ca="1">IF(O36&lt;2,"",VAR(IF($H$3:$H$38=$M36,IF($I$3:$I$38=$N36,$J$3:$J$38,""))))</f>
        <v>#NAME?</v>
      </c>
    </row>
    <row r="37" spans="7:17" x14ac:dyDescent="0.35">
      <c r="G37" s="7" t="e">
        <f ca="1"/>
        <v>#NAME?</v>
      </c>
      <c r="H37" t="e">
        <f ca="1"/>
        <v>#NAME?</v>
      </c>
      <c r="I37" t="e">
        <f ca="1"/>
        <v>#NAME?</v>
      </c>
      <c r="J37" s="8" t="e">
        <f ca="1"/>
        <v>#NAME?</v>
      </c>
      <c r="L37" s="7"/>
      <c r="M37" t="e">
        <f t="shared" ca="1" si="31"/>
        <v>#NAME?</v>
      </c>
      <c r="N37" s="8" t="e">
        <f t="shared" ca="1" si="32"/>
        <v>#NAME?</v>
      </c>
      <c r="O37" s="7">
        <f t="shared" ca="1" si="33"/>
        <v>1296</v>
      </c>
      <c r="P37" t="e">
        <f t="shared" ca="1" si="34"/>
        <v>#NAME?</v>
      </c>
      <c r="Q37" s="8" t="e">
        <f t="array" aca="1" ref="Q37" ca="1">IF(O37&lt;2,"",VAR(IF($H$3:$H$38=$M37,IF($I$3:$I$38=$N37,$J$3:$J$38,""))))</f>
        <v>#NAME?</v>
      </c>
    </row>
    <row r="38" spans="7:17" x14ac:dyDescent="0.35">
      <c r="G38" s="9" t="e">
        <f ca="1"/>
        <v>#NAME?</v>
      </c>
      <c r="H38" s="10" t="e">
        <f ca="1"/>
        <v>#NAME?</v>
      </c>
      <c r="I38" s="10" t="e">
        <f ca="1"/>
        <v>#NAME?</v>
      </c>
      <c r="J38" s="11" t="e">
        <f ca="1"/>
        <v>#NAME?</v>
      </c>
      <c r="L38" s="7"/>
      <c r="M38" t="e">
        <f t="shared" ca="1" si="31"/>
        <v>#NAME?</v>
      </c>
      <c r="N38" s="8" t="e">
        <f t="shared" ca="1" si="32"/>
        <v>#NAME?</v>
      </c>
      <c r="O38" s="7">
        <f t="shared" ca="1" si="33"/>
        <v>1296</v>
      </c>
      <c r="P38" t="e">
        <f t="shared" ca="1" si="34"/>
        <v>#NAME?</v>
      </c>
      <c r="Q38" s="8" t="e">
        <f t="array" aca="1" ref="Q38" ca="1">IF(O38&lt;2,"",VAR(IF($H$3:$H$38=$M38,IF($I$3:$I$38=$N38,$J$3:$J$38,""))))</f>
        <v>#NAME?</v>
      </c>
    </row>
    <row r="39" spans="7:17" x14ac:dyDescent="0.35">
      <c r="L39" s="7"/>
      <c r="M39" t="e">
        <f ca="1">$M$8</f>
        <v>#NAME?</v>
      </c>
      <c r="N39" s="8" t="e">
        <f ca="1">$N10</f>
        <v>#NAME?</v>
      </c>
      <c r="O39" s="7">
        <f t="shared" ca="1" si="33"/>
        <v>1296</v>
      </c>
      <c r="P39" t="e">
        <f t="shared" ca="1" si="34"/>
        <v>#NAME?</v>
      </c>
      <c r="Q39" s="8" t="e">
        <f t="array" aca="1" ref="Q39" ca="1">IF(O39&lt;2,"",VAR(IF($H$3:$H$38=$M39,IF($I$3:$I$38=$N39,$J$3:$J$38,""))))</f>
        <v>#NAME?</v>
      </c>
    </row>
    <row r="40" spans="7:17" x14ac:dyDescent="0.35">
      <c r="L40" s="7"/>
      <c r="M40" t="e">
        <f t="shared" ref="M40:M42" ca="1" si="35">$M$8</f>
        <v>#NAME?</v>
      </c>
      <c r="N40" s="8" t="e">
        <f t="shared" ref="N40:N42" ca="1" si="36">$N11</f>
        <v>#NAME?</v>
      </c>
      <c r="O40" s="7">
        <f t="shared" ca="1" si="33"/>
        <v>1296</v>
      </c>
      <c r="P40" t="e">
        <f t="shared" ca="1" si="34"/>
        <v>#NAME?</v>
      </c>
      <c r="Q40" s="8" t="e">
        <f t="array" aca="1" ref="Q40" ca="1">IF(O40&lt;2,"",VAR(IF($H$3:$H$38=$M40,IF($I$3:$I$38=$N40,$J$3:$J$38,""))))</f>
        <v>#NAME?</v>
      </c>
    </row>
    <row r="41" spans="7:17" x14ac:dyDescent="0.35">
      <c r="L41" s="7"/>
      <c r="M41" t="e">
        <f t="shared" ca="1" si="35"/>
        <v>#NAME?</v>
      </c>
      <c r="N41" s="8" t="e">
        <f t="shared" ca="1" si="36"/>
        <v>#NAME?</v>
      </c>
      <c r="O41" s="7">
        <f t="shared" ca="1" si="33"/>
        <v>1296</v>
      </c>
      <c r="P41" t="e">
        <f t="shared" ca="1" si="34"/>
        <v>#NAME?</v>
      </c>
      <c r="Q41" s="8" t="e">
        <f t="array" aca="1" ref="Q41" ca="1">IF(O41&lt;2,"",VAR(IF($H$3:$H$38=$M41,IF($I$3:$I$38=$N41,$J$3:$J$38,""))))</f>
        <v>#NAME?</v>
      </c>
    </row>
    <row r="42" spans="7:17" x14ac:dyDescent="0.35">
      <c r="L42" s="7"/>
      <c r="M42" t="e">
        <f t="shared" ca="1" si="35"/>
        <v>#NAME?</v>
      </c>
      <c r="N42" s="8" t="e">
        <f t="shared" ca="1" si="36"/>
        <v>#NAME?</v>
      </c>
      <c r="O42" s="7">
        <f t="shared" ca="1" si="33"/>
        <v>1296</v>
      </c>
      <c r="P42" t="e">
        <f t="shared" ca="1" si="34"/>
        <v>#NAME?</v>
      </c>
      <c r="Q42" s="8" t="e">
        <f t="array" aca="1" ref="Q42" ca="1">IF(O42&lt;2,"",VAR(IF($H$3:$H$38=$M42,IF($I$3:$I$38=$N42,$J$3:$J$38,""))))</f>
        <v>#NAME?</v>
      </c>
    </row>
    <row r="43" spans="7:17" x14ac:dyDescent="0.35">
      <c r="L43" s="7"/>
      <c r="M43" t="e">
        <f ca="1">$M$9</f>
        <v>#NAME?</v>
      </c>
      <c r="N43" s="8" t="e">
        <f ca="1">$N10</f>
        <v>#NAME?</v>
      </c>
      <c r="O43" s="7">
        <f t="shared" ca="1" si="33"/>
        <v>1296</v>
      </c>
      <c r="P43" t="e">
        <f t="shared" ca="1" si="34"/>
        <v>#NAME?</v>
      </c>
      <c r="Q43" s="8" t="e">
        <f t="array" aca="1" ref="Q43" ca="1">IF(O43&lt;2,"",VAR(IF($H$3:$H$38=$M43,IF($I$3:$I$38=$N43,$J$3:$J$38,""))))</f>
        <v>#NAME?</v>
      </c>
    </row>
    <row r="44" spans="7:17" x14ac:dyDescent="0.35">
      <c r="L44" s="7"/>
      <c r="M44" t="e">
        <f t="shared" ref="M44:M46" ca="1" si="37">$M$9</f>
        <v>#NAME?</v>
      </c>
      <c r="N44" s="8" t="e">
        <f t="shared" ref="N44:N46" ca="1" si="38">$N11</f>
        <v>#NAME?</v>
      </c>
      <c r="O44" s="7">
        <f t="shared" ca="1" si="33"/>
        <v>1296</v>
      </c>
      <c r="P44" t="e">
        <f t="shared" ca="1" si="34"/>
        <v>#NAME?</v>
      </c>
      <c r="Q44" s="8" t="e">
        <f t="array" aca="1" ref="Q44" ca="1">IF(O44&lt;2,"",VAR(IF($H$3:$H$38=$M44,IF($I$3:$I$38=$N44,$J$3:$J$38,""))))</f>
        <v>#NAME?</v>
      </c>
    </row>
    <row r="45" spans="7:17" x14ac:dyDescent="0.35">
      <c r="L45" s="7"/>
      <c r="M45" t="e">
        <f t="shared" ca="1" si="37"/>
        <v>#NAME?</v>
      </c>
      <c r="N45" s="8" t="e">
        <f t="shared" ca="1" si="38"/>
        <v>#NAME?</v>
      </c>
      <c r="O45" s="7">
        <f t="shared" ca="1" si="33"/>
        <v>1296</v>
      </c>
      <c r="P45" t="e">
        <f t="shared" ca="1" si="34"/>
        <v>#NAME?</v>
      </c>
      <c r="Q45" s="8" t="e">
        <f t="array" aca="1" ref="Q45" ca="1">IF(O45&lt;2,"",VAR(IF($H$3:$H$38=$M45,IF($I$3:$I$38=$N45,$J$3:$J$38,""))))</f>
        <v>#NAME?</v>
      </c>
    </row>
    <row r="46" spans="7:17" x14ac:dyDescent="0.35">
      <c r="L46" s="9"/>
      <c r="M46" s="10" t="e">
        <f t="shared" ca="1" si="37"/>
        <v>#NAME?</v>
      </c>
      <c r="N46" s="11" t="e">
        <f t="shared" ca="1" si="38"/>
        <v>#NAME?</v>
      </c>
      <c r="O46" s="9">
        <f t="shared" ca="1" si="33"/>
        <v>1296</v>
      </c>
      <c r="P46" s="10" t="e">
        <f t="shared" ca="1" si="34"/>
        <v>#NAME?</v>
      </c>
      <c r="Q46" s="11" t="e">
        <f t="array" aca="1" ref="Q46" ca="1">IF(O46&lt;2,"",VAR(IF($H$3:$H$38=$M46,IF($I$3:$I$38=$N46,$J$3:$J$38,""))))</f>
        <v>#NAME?</v>
      </c>
    </row>
    <row r="47" spans="7:17" x14ac:dyDescent="0.35">
      <c r="L47" s="49" t="e">
        <f ca="1">$L$4</f>
        <v>#NAME?</v>
      </c>
      <c r="M47" s="50" t="e">
        <f ca="1">M35</f>
        <v>#NAME?</v>
      </c>
      <c r="N47" s="51" t="e">
        <f ca="1">N35</f>
        <v>#NAME?</v>
      </c>
      <c r="O47" s="49">
        <f ca="1">COUNTIFS($G$3:$G$38,$L47,$H$3:$H$38,$M47,$I$3:$I$38,$N47)</f>
        <v>36</v>
      </c>
      <c r="P47" s="50" t="e">
        <f ca="1">IF(O47=0,"",AVERAGEIFS($J$3:$J$38,$G$3:$G$38,$L47,$H$3:$H$38,$M47,$I$3:$I$38,$N47))</f>
        <v>#NAME?</v>
      </c>
      <c r="Q47" s="51" t="e">
        <f t="array" aca="1" ref="Q47" ca="1">IF(O47&lt;2,"",VAR(IF($G$3:$G$38=$L47,IF($H$3:$H$38=$M47,IF($I$3:$I$38=$N47,$J$3:$J$38,"")))))</f>
        <v>#NAME?</v>
      </c>
    </row>
    <row r="48" spans="7:17" x14ac:dyDescent="0.35">
      <c r="L48" s="7" t="e">
        <f t="shared" ref="L48:L58" ca="1" si="39">$L$4</f>
        <v>#NAME?</v>
      </c>
      <c r="M48" t="e">
        <f t="shared" ref="M48:N63" ca="1" si="40">M36</f>
        <v>#NAME?</v>
      </c>
      <c r="N48" s="8" t="e">
        <f t="shared" ca="1" si="40"/>
        <v>#NAME?</v>
      </c>
      <c r="O48" s="7">
        <f t="shared" ref="O48:O82" ca="1" si="41">COUNTIFS($G$3:$G$38,$L48,$H$3:$H$38,$M48,$I$3:$I$38,$N48)</f>
        <v>36</v>
      </c>
      <c r="P48" t="e">
        <f t="shared" ref="P48:P82" ca="1" si="42">IF(O48=0,"",AVERAGEIFS($J$3:$J$38,$G$3:$G$38,$L48,$H$3:$H$38,$M48,$I$3:$I$38,$N48))</f>
        <v>#NAME?</v>
      </c>
      <c r="Q48" s="8" t="e">
        <f t="array" aca="1" ref="Q48" ca="1">IF(O48&lt;2,"",VAR(IF($G$3:$G$38=$L48,IF($H$3:$H$38=$M48,IF($I$3:$I$38=$N48,$J$3:$J$38,"")))))</f>
        <v>#NAME?</v>
      </c>
    </row>
    <row r="49" spans="12:17" x14ac:dyDescent="0.35">
      <c r="L49" s="7" t="e">
        <f t="shared" ca="1" si="39"/>
        <v>#NAME?</v>
      </c>
      <c r="M49" t="e">
        <f t="shared" ca="1" si="40"/>
        <v>#NAME?</v>
      </c>
      <c r="N49" s="8" t="e">
        <f t="shared" ca="1" si="40"/>
        <v>#NAME?</v>
      </c>
      <c r="O49" s="7">
        <f t="shared" ca="1" si="41"/>
        <v>36</v>
      </c>
      <c r="P49" t="e">
        <f t="shared" ca="1" si="42"/>
        <v>#NAME?</v>
      </c>
      <c r="Q49" s="8" t="e">
        <f t="array" aca="1" ref="Q49" ca="1">IF(O49&lt;2,"",VAR(IF($G$3:$G$38=$L49,IF($H$3:$H$38=$M49,IF($I$3:$I$38=$N49,$J$3:$J$38,"")))))</f>
        <v>#NAME?</v>
      </c>
    </row>
    <row r="50" spans="12:17" x14ac:dyDescent="0.35">
      <c r="L50" s="7" t="e">
        <f t="shared" ca="1" si="39"/>
        <v>#NAME?</v>
      </c>
      <c r="M50" t="e">
        <f t="shared" ca="1" si="40"/>
        <v>#NAME?</v>
      </c>
      <c r="N50" s="8" t="e">
        <f t="shared" ca="1" si="40"/>
        <v>#NAME?</v>
      </c>
      <c r="O50" s="7">
        <f t="shared" ca="1" si="41"/>
        <v>36</v>
      </c>
      <c r="P50" t="e">
        <f t="shared" ca="1" si="42"/>
        <v>#NAME?</v>
      </c>
      <c r="Q50" s="8" t="e">
        <f t="array" aca="1" ref="Q50" ca="1">IF(O50&lt;2,"",VAR(IF($G$3:$G$38=$L50,IF($H$3:$H$38=$M50,IF($I$3:$I$38=$N50,$J$3:$J$38,"")))))</f>
        <v>#NAME?</v>
      </c>
    </row>
    <row r="51" spans="12:17" x14ac:dyDescent="0.35">
      <c r="L51" s="7" t="e">
        <f t="shared" ca="1" si="39"/>
        <v>#NAME?</v>
      </c>
      <c r="M51" t="e">
        <f t="shared" ca="1" si="40"/>
        <v>#NAME?</v>
      </c>
      <c r="N51" s="8" t="e">
        <f t="shared" ca="1" si="40"/>
        <v>#NAME?</v>
      </c>
      <c r="O51" s="7">
        <f t="shared" ca="1" si="41"/>
        <v>36</v>
      </c>
      <c r="P51" t="e">
        <f t="shared" ca="1" si="42"/>
        <v>#NAME?</v>
      </c>
      <c r="Q51" s="8" t="e">
        <f t="array" aca="1" ref="Q51" ca="1">IF(O51&lt;2,"",VAR(IF($G$3:$G$38=$L51,IF($H$3:$H$38=$M51,IF($I$3:$I$38=$N51,$J$3:$J$38,"")))))</f>
        <v>#NAME?</v>
      </c>
    </row>
    <row r="52" spans="12:17" x14ac:dyDescent="0.35">
      <c r="L52" s="7" t="e">
        <f t="shared" ca="1" si="39"/>
        <v>#NAME?</v>
      </c>
      <c r="M52" t="e">
        <f t="shared" ca="1" si="40"/>
        <v>#NAME?</v>
      </c>
      <c r="N52" s="8" t="e">
        <f t="shared" ca="1" si="40"/>
        <v>#NAME?</v>
      </c>
      <c r="O52" s="7">
        <f t="shared" ca="1" si="41"/>
        <v>36</v>
      </c>
      <c r="P52" t="e">
        <f t="shared" ca="1" si="42"/>
        <v>#NAME?</v>
      </c>
      <c r="Q52" s="8" t="e">
        <f t="array" aca="1" ref="Q52" ca="1">IF(O52&lt;2,"",VAR(IF($G$3:$G$38=$L52,IF($H$3:$H$38=$M52,IF($I$3:$I$38=$N52,$J$3:$J$38,"")))))</f>
        <v>#NAME?</v>
      </c>
    </row>
    <row r="53" spans="12:17" x14ac:dyDescent="0.35">
      <c r="L53" s="7" t="e">
        <f t="shared" ca="1" si="39"/>
        <v>#NAME?</v>
      </c>
      <c r="M53" t="e">
        <f t="shared" ca="1" si="40"/>
        <v>#NAME?</v>
      </c>
      <c r="N53" s="8" t="e">
        <f t="shared" ca="1" si="40"/>
        <v>#NAME?</v>
      </c>
      <c r="O53" s="7">
        <f t="shared" ca="1" si="41"/>
        <v>36</v>
      </c>
      <c r="P53" t="e">
        <f t="shared" ca="1" si="42"/>
        <v>#NAME?</v>
      </c>
      <c r="Q53" s="8" t="e">
        <f t="array" aca="1" ref="Q53" ca="1">IF(O53&lt;2,"",VAR(IF($G$3:$G$38=$L53,IF($H$3:$H$38=$M53,IF($I$3:$I$38=$N53,$J$3:$J$38,"")))))</f>
        <v>#NAME?</v>
      </c>
    </row>
    <row r="54" spans="12:17" x14ac:dyDescent="0.35">
      <c r="L54" s="7" t="e">
        <f t="shared" ca="1" si="39"/>
        <v>#NAME?</v>
      </c>
      <c r="M54" t="e">
        <f t="shared" ca="1" si="40"/>
        <v>#NAME?</v>
      </c>
      <c r="N54" s="8" t="e">
        <f t="shared" ca="1" si="40"/>
        <v>#NAME?</v>
      </c>
      <c r="O54" s="7">
        <f t="shared" ca="1" si="41"/>
        <v>36</v>
      </c>
      <c r="P54" t="e">
        <f t="shared" ca="1" si="42"/>
        <v>#NAME?</v>
      </c>
      <c r="Q54" s="8" t="e">
        <f t="array" aca="1" ref="Q54" ca="1">IF(O54&lt;2,"",VAR(IF($G$3:$G$38=$L54,IF($H$3:$H$38=$M54,IF($I$3:$I$38=$N54,$J$3:$J$38,"")))))</f>
        <v>#NAME?</v>
      </c>
    </row>
    <row r="55" spans="12:17" x14ac:dyDescent="0.35">
      <c r="L55" s="7" t="e">
        <f t="shared" ca="1" si="39"/>
        <v>#NAME?</v>
      </c>
      <c r="M55" t="e">
        <f t="shared" ca="1" si="40"/>
        <v>#NAME?</v>
      </c>
      <c r="N55" s="8" t="e">
        <f t="shared" ca="1" si="40"/>
        <v>#NAME?</v>
      </c>
      <c r="O55" s="7">
        <f t="shared" ca="1" si="41"/>
        <v>36</v>
      </c>
      <c r="P55" t="e">
        <f t="shared" ca="1" si="42"/>
        <v>#NAME?</v>
      </c>
      <c r="Q55" s="8" t="e">
        <f t="array" aca="1" ref="Q55" ca="1">IF(O55&lt;2,"",VAR(IF($G$3:$G$38=$L55,IF($H$3:$H$38=$M55,IF($I$3:$I$38=$N55,$J$3:$J$38,"")))))</f>
        <v>#NAME?</v>
      </c>
    </row>
    <row r="56" spans="12:17" x14ac:dyDescent="0.35">
      <c r="L56" s="7" t="e">
        <f t="shared" ca="1" si="39"/>
        <v>#NAME?</v>
      </c>
      <c r="M56" t="e">
        <f t="shared" ca="1" si="40"/>
        <v>#NAME?</v>
      </c>
      <c r="N56" s="8" t="e">
        <f t="shared" ca="1" si="40"/>
        <v>#NAME?</v>
      </c>
      <c r="O56" s="7">
        <f t="shared" ca="1" si="41"/>
        <v>36</v>
      </c>
      <c r="P56" t="e">
        <f t="shared" ca="1" si="42"/>
        <v>#NAME?</v>
      </c>
      <c r="Q56" s="8" t="e">
        <f t="array" aca="1" ref="Q56" ca="1">IF(O56&lt;2,"",VAR(IF($G$3:$G$38=$L56,IF($H$3:$H$38=$M56,IF($I$3:$I$38=$N56,$J$3:$J$38,"")))))</f>
        <v>#NAME?</v>
      </c>
    </row>
    <row r="57" spans="12:17" x14ac:dyDescent="0.35">
      <c r="L57" s="7" t="e">
        <f t="shared" ca="1" si="39"/>
        <v>#NAME?</v>
      </c>
      <c r="M57" t="e">
        <f t="shared" ca="1" si="40"/>
        <v>#NAME?</v>
      </c>
      <c r="N57" s="8" t="e">
        <f t="shared" ca="1" si="40"/>
        <v>#NAME?</v>
      </c>
      <c r="O57" s="7">
        <f t="shared" ca="1" si="41"/>
        <v>36</v>
      </c>
      <c r="P57" t="e">
        <f t="shared" ca="1" si="42"/>
        <v>#NAME?</v>
      </c>
      <c r="Q57" s="8" t="e">
        <f t="array" aca="1" ref="Q57" ca="1">IF(O57&lt;2,"",VAR(IF($G$3:$G$38=$L57,IF($H$3:$H$38=$M57,IF($I$3:$I$38=$N57,$J$3:$J$38,"")))))</f>
        <v>#NAME?</v>
      </c>
    </row>
    <row r="58" spans="12:17" x14ac:dyDescent="0.35">
      <c r="L58" s="7" t="e">
        <f t="shared" ca="1" si="39"/>
        <v>#NAME?</v>
      </c>
      <c r="M58" t="e">
        <f t="shared" ca="1" si="40"/>
        <v>#NAME?</v>
      </c>
      <c r="N58" s="8" t="e">
        <f t="shared" ca="1" si="40"/>
        <v>#NAME?</v>
      </c>
      <c r="O58" s="7">
        <f t="shared" ca="1" si="41"/>
        <v>36</v>
      </c>
      <c r="P58" t="e">
        <f t="shared" ca="1" si="42"/>
        <v>#NAME?</v>
      </c>
      <c r="Q58" s="8" t="e">
        <f t="array" aca="1" ref="Q58" ca="1">IF(O58&lt;2,"",VAR(IF($G$3:$G$38=$L58,IF($H$3:$H$38=$M58,IF($I$3:$I$38=$N58,$J$3:$J$38,"")))))</f>
        <v>#NAME?</v>
      </c>
    </row>
    <row r="59" spans="12:17" x14ac:dyDescent="0.35">
      <c r="L59" s="7" t="e">
        <f ca="1">$L$5</f>
        <v>#NAME?</v>
      </c>
      <c r="M59" t="e">
        <f t="shared" ca="1" si="40"/>
        <v>#NAME?</v>
      </c>
      <c r="N59" s="8" t="e">
        <f t="shared" ca="1" si="40"/>
        <v>#NAME?</v>
      </c>
      <c r="O59" s="7">
        <f t="shared" ca="1" si="41"/>
        <v>36</v>
      </c>
      <c r="P59" t="e">
        <f t="shared" ca="1" si="42"/>
        <v>#NAME?</v>
      </c>
      <c r="Q59" s="8" t="e">
        <f t="array" aca="1" ref="Q59" ca="1">IF(O59&lt;2,"",VAR(IF($G$3:$G$38=$L59,IF($H$3:$H$38=$M59,IF($I$3:$I$38=$N59,$J$3:$J$38,"")))))</f>
        <v>#NAME?</v>
      </c>
    </row>
    <row r="60" spans="12:17" x14ac:dyDescent="0.35">
      <c r="L60" s="7" t="e">
        <f t="shared" ref="L60:L70" ca="1" si="43">$L$5</f>
        <v>#NAME?</v>
      </c>
      <c r="M60" t="e">
        <f t="shared" ca="1" si="40"/>
        <v>#NAME?</v>
      </c>
      <c r="N60" s="8" t="e">
        <f t="shared" ca="1" si="40"/>
        <v>#NAME?</v>
      </c>
      <c r="O60" s="7">
        <f t="shared" ca="1" si="41"/>
        <v>36</v>
      </c>
      <c r="P60" t="e">
        <f t="shared" ca="1" si="42"/>
        <v>#NAME?</v>
      </c>
      <c r="Q60" s="8" t="e">
        <f t="array" aca="1" ref="Q60" ca="1">IF(O60&lt;2,"",VAR(IF($G$3:$G$38=$L60,IF($H$3:$H$38=$M60,IF($I$3:$I$38=$N60,$J$3:$J$38,"")))))</f>
        <v>#NAME?</v>
      </c>
    </row>
    <row r="61" spans="12:17" x14ac:dyDescent="0.35">
      <c r="L61" s="7" t="e">
        <f t="shared" ca="1" si="43"/>
        <v>#NAME?</v>
      </c>
      <c r="M61" t="e">
        <f t="shared" ca="1" si="40"/>
        <v>#NAME?</v>
      </c>
      <c r="N61" s="8" t="e">
        <f t="shared" ca="1" si="40"/>
        <v>#NAME?</v>
      </c>
      <c r="O61" s="7">
        <f t="shared" ca="1" si="41"/>
        <v>36</v>
      </c>
      <c r="P61" t="e">
        <f t="shared" ca="1" si="42"/>
        <v>#NAME?</v>
      </c>
      <c r="Q61" s="8" t="e">
        <f t="array" aca="1" ref="Q61" ca="1">IF(O61&lt;2,"",VAR(IF($G$3:$G$38=$L61,IF($H$3:$H$38=$M61,IF($I$3:$I$38=$N61,$J$3:$J$38,"")))))</f>
        <v>#NAME?</v>
      </c>
    </row>
    <row r="62" spans="12:17" x14ac:dyDescent="0.35">
      <c r="L62" s="7" t="e">
        <f t="shared" ca="1" si="43"/>
        <v>#NAME?</v>
      </c>
      <c r="M62" t="e">
        <f t="shared" ca="1" si="40"/>
        <v>#NAME?</v>
      </c>
      <c r="N62" s="8" t="e">
        <f t="shared" ca="1" si="40"/>
        <v>#NAME?</v>
      </c>
      <c r="O62" s="7">
        <f t="shared" ca="1" si="41"/>
        <v>36</v>
      </c>
      <c r="P62" t="e">
        <f t="shared" ca="1" si="42"/>
        <v>#NAME?</v>
      </c>
      <c r="Q62" s="8" t="e">
        <f t="array" aca="1" ref="Q62" ca="1">IF(O62&lt;2,"",VAR(IF($G$3:$G$38=$L62,IF($H$3:$H$38=$M62,IF($I$3:$I$38=$N62,$J$3:$J$38,"")))))</f>
        <v>#NAME?</v>
      </c>
    </row>
    <row r="63" spans="12:17" x14ac:dyDescent="0.35">
      <c r="L63" s="7" t="e">
        <f t="shared" ca="1" si="43"/>
        <v>#NAME?</v>
      </c>
      <c r="M63" t="e">
        <f t="shared" ca="1" si="40"/>
        <v>#NAME?</v>
      </c>
      <c r="N63" s="8" t="e">
        <f t="shared" ca="1" si="40"/>
        <v>#NAME?</v>
      </c>
      <c r="O63" s="7">
        <f t="shared" ca="1" si="41"/>
        <v>36</v>
      </c>
      <c r="P63" t="e">
        <f t="shared" ca="1" si="42"/>
        <v>#NAME?</v>
      </c>
      <c r="Q63" s="8" t="e">
        <f t="array" aca="1" ref="Q63" ca="1">IF(O63&lt;2,"",VAR(IF($G$3:$G$38=$L63,IF($H$3:$H$38=$M63,IF($I$3:$I$38=$N63,$J$3:$J$38,"")))))</f>
        <v>#NAME?</v>
      </c>
    </row>
    <row r="64" spans="12:17" x14ac:dyDescent="0.35">
      <c r="L64" s="7" t="e">
        <f t="shared" ca="1" si="43"/>
        <v>#NAME?</v>
      </c>
      <c r="M64" t="e">
        <f t="shared" ref="M64:N79" ca="1" si="44">M52</f>
        <v>#NAME?</v>
      </c>
      <c r="N64" s="8" t="e">
        <f t="shared" ca="1" si="44"/>
        <v>#NAME?</v>
      </c>
      <c r="O64" s="7">
        <f t="shared" ca="1" si="41"/>
        <v>36</v>
      </c>
      <c r="P64" t="e">
        <f t="shared" ca="1" si="42"/>
        <v>#NAME?</v>
      </c>
      <c r="Q64" s="8" t="e">
        <f t="array" aca="1" ref="Q64" ca="1">IF(O64&lt;2,"",VAR(IF($G$3:$G$38=$L64,IF($H$3:$H$38=$M64,IF($I$3:$I$38=$N64,$J$3:$J$38,"")))))</f>
        <v>#NAME?</v>
      </c>
    </row>
    <row r="65" spans="12:17" x14ac:dyDescent="0.35">
      <c r="L65" s="7" t="e">
        <f t="shared" ca="1" si="43"/>
        <v>#NAME?</v>
      </c>
      <c r="M65" t="e">
        <f t="shared" ca="1" si="44"/>
        <v>#NAME?</v>
      </c>
      <c r="N65" s="8" t="e">
        <f t="shared" ca="1" si="44"/>
        <v>#NAME?</v>
      </c>
      <c r="O65" s="7">
        <f t="shared" ca="1" si="41"/>
        <v>36</v>
      </c>
      <c r="P65" t="e">
        <f t="shared" ca="1" si="42"/>
        <v>#NAME?</v>
      </c>
      <c r="Q65" s="8" t="e">
        <f t="array" aca="1" ref="Q65" ca="1">IF(O65&lt;2,"",VAR(IF($G$3:$G$38=$L65,IF($H$3:$H$38=$M65,IF($I$3:$I$38=$N65,$J$3:$J$38,"")))))</f>
        <v>#NAME?</v>
      </c>
    </row>
    <row r="66" spans="12:17" x14ac:dyDescent="0.35">
      <c r="L66" s="7" t="e">
        <f t="shared" ca="1" si="43"/>
        <v>#NAME?</v>
      </c>
      <c r="M66" t="e">
        <f t="shared" ca="1" si="44"/>
        <v>#NAME?</v>
      </c>
      <c r="N66" s="8" t="e">
        <f t="shared" ca="1" si="44"/>
        <v>#NAME?</v>
      </c>
      <c r="O66" s="7">
        <f t="shared" ca="1" si="41"/>
        <v>36</v>
      </c>
      <c r="P66" t="e">
        <f t="shared" ca="1" si="42"/>
        <v>#NAME?</v>
      </c>
      <c r="Q66" s="8" t="e">
        <f t="array" aca="1" ref="Q66" ca="1">IF(O66&lt;2,"",VAR(IF($G$3:$G$38=$L66,IF($H$3:$H$38=$M66,IF($I$3:$I$38=$N66,$J$3:$J$38,"")))))</f>
        <v>#NAME?</v>
      </c>
    </row>
    <row r="67" spans="12:17" x14ac:dyDescent="0.35">
      <c r="L67" s="7" t="e">
        <f t="shared" ca="1" si="43"/>
        <v>#NAME?</v>
      </c>
      <c r="M67" t="e">
        <f t="shared" ca="1" si="44"/>
        <v>#NAME?</v>
      </c>
      <c r="N67" s="8" t="e">
        <f t="shared" ca="1" si="44"/>
        <v>#NAME?</v>
      </c>
      <c r="O67" s="7">
        <f t="shared" ca="1" si="41"/>
        <v>36</v>
      </c>
      <c r="P67" t="e">
        <f t="shared" ca="1" si="42"/>
        <v>#NAME?</v>
      </c>
      <c r="Q67" s="8" t="e">
        <f t="array" aca="1" ref="Q67" ca="1">IF(O67&lt;2,"",VAR(IF($G$3:$G$38=$L67,IF($H$3:$H$38=$M67,IF($I$3:$I$38=$N67,$J$3:$J$38,"")))))</f>
        <v>#NAME?</v>
      </c>
    </row>
    <row r="68" spans="12:17" x14ac:dyDescent="0.35">
      <c r="L68" s="7" t="e">
        <f t="shared" ca="1" si="43"/>
        <v>#NAME?</v>
      </c>
      <c r="M68" t="e">
        <f t="shared" ca="1" si="44"/>
        <v>#NAME?</v>
      </c>
      <c r="N68" s="8" t="e">
        <f t="shared" ca="1" si="44"/>
        <v>#NAME?</v>
      </c>
      <c r="O68" s="7">
        <f t="shared" ca="1" si="41"/>
        <v>36</v>
      </c>
      <c r="P68" t="e">
        <f t="shared" ca="1" si="42"/>
        <v>#NAME?</v>
      </c>
      <c r="Q68" s="8" t="e">
        <f t="array" aca="1" ref="Q68" ca="1">IF(O68&lt;2,"",VAR(IF($G$3:$G$38=$L68,IF($H$3:$H$38=$M68,IF($I$3:$I$38=$N68,$J$3:$J$38,"")))))</f>
        <v>#NAME?</v>
      </c>
    </row>
    <row r="69" spans="12:17" x14ac:dyDescent="0.35">
      <c r="L69" s="7" t="e">
        <f t="shared" ca="1" si="43"/>
        <v>#NAME?</v>
      </c>
      <c r="M69" t="e">
        <f t="shared" ca="1" si="44"/>
        <v>#NAME?</v>
      </c>
      <c r="N69" s="8" t="e">
        <f t="shared" ca="1" si="44"/>
        <v>#NAME?</v>
      </c>
      <c r="O69" s="7">
        <f t="shared" ca="1" si="41"/>
        <v>36</v>
      </c>
      <c r="P69" t="e">
        <f t="shared" ca="1" si="42"/>
        <v>#NAME?</v>
      </c>
      <c r="Q69" s="8" t="e">
        <f t="array" aca="1" ref="Q69" ca="1">IF(O69&lt;2,"",VAR(IF($G$3:$G$38=$L69,IF($H$3:$H$38=$M69,IF($I$3:$I$38=$N69,$J$3:$J$38,"")))))</f>
        <v>#NAME?</v>
      </c>
    </row>
    <row r="70" spans="12:17" x14ac:dyDescent="0.35">
      <c r="L70" s="7" t="e">
        <f t="shared" ca="1" si="43"/>
        <v>#NAME?</v>
      </c>
      <c r="M70" t="e">
        <f t="shared" ca="1" si="44"/>
        <v>#NAME?</v>
      </c>
      <c r="N70" s="8" t="e">
        <f t="shared" ca="1" si="44"/>
        <v>#NAME?</v>
      </c>
      <c r="O70" s="7">
        <f t="shared" ca="1" si="41"/>
        <v>36</v>
      </c>
      <c r="P70" t="e">
        <f t="shared" ca="1" si="42"/>
        <v>#NAME?</v>
      </c>
      <c r="Q70" s="8" t="e">
        <f t="array" aca="1" ref="Q70" ca="1">IF(O70&lt;2,"",VAR(IF($G$3:$G$38=$L70,IF($H$3:$H$38=$M70,IF($I$3:$I$38=$N70,$J$3:$J$38,"")))))</f>
        <v>#NAME?</v>
      </c>
    </row>
    <row r="71" spans="12:17" x14ac:dyDescent="0.35">
      <c r="L71" s="7" t="e">
        <f ca="1">$L$6</f>
        <v>#NAME?</v>
      </c>
      <c r="M71" t="e">
        <f t="shared" ca="1" si="44"/>
        <v>#NAME?</v>
      </c>
      <c r="N71" s="8" t="e">
        <f t="shared" ca="1" si="44"/>
        <v>#NAME?</v>
      </c>
      <c r="O71" s="7">
        <f t="shared" ca="1" si="41"/>
        <v>36</v>
      </c>
      <c r="P71" t="e">
        <f t="shared" ca="1" si="42"/>
        <v>#NAME?</v>
      </c>
      <c r="Q71" s="8" t="e">
        <f t="array" aca="1" ref="Q71" ca="1">IF(O71&lt;2,"",VAR(IF($G$3:$G$38=$L71,IF($H$3:$H$38=$M71,IF($I$3:$I$38=$N71,$J$3:$J$38,"")))))</f>
        <v>#NAME?</v>
      </c>
    </row>
    <row r="72" spans="12:17" x14ac:dyDescent="0.35">
      <c r="L72" s="7" t="e">
        <f t="shared" ref="L72:L82" ca="1" si="45">$L$6</f>
        <v>#NAME?</v>
      </c>
      <c r="M72" t="e">
        <f t="shared" ca="1" si="44"/>
        <v>#NAME?</v>
      </c>
      <c r="N72" s="8" t="e">
        <f t="shared" ca="1" si="44"/>
        <v>#NAME?</v>
      </c>
      <c r="O72" s="7">
        <f t="shared" ca="1" si="41"/>
        <v>36</v>
      </c>
      <c r="P72" t="e">
        <f t="shared" ca="1" si="42"/>
        <v>#NAME?</v>
      </c>
      <c r="Q72" s="8" t="e">
        <f t="array" aca="1" ref="Q72" ca="1">IF(O72&lt;2,"",VAR(IF($G$3:$G$38=$L72,IF($H$3:$H$38=$M72,IF($I$3:$I$38=$N72,$J$3:$J$38,"")))))</f>
        <v>#NAME?</v>
      </c>
    </row>
    <row r="73" spans="12:17" x14ac:dyDescent="0.35">
      <c r="L73" s="7" t="e">
        <f t="shared" ca="1" si="45"/>
        <v>#NAME?</v>
      </c>
      <c r="M73" t="e">
        <f t="shared" ca="1" si="44"/>
        <v>#NAME?</v>
      </c>
      <c r="N73" s="8" t="e">
        <f t="shared" ca="1" si="44"/>
        <v>#NAME?</v>
      </c>
      <c r="O73" s="7">
        <f t="shared" ca="1" si="41"/>
        <v>36</v>
      </c>
      <c r="P73" t="e">
        <f t="shared" ca="1" si="42"/>
        <v>#NAME?</v>
      </c>
      <c r="Q73" s="8" t="e">
        <f t="array" aca="1" ref="Q73" ca="1">IF(O73&lt;2,"",VAR(IF($G$3:$G$38=$L73,IF($H$3:$H$38=$M73,IF($I$3:$I$38=$N73,$J$3:$J$38,"")))))</f>
        <v>#NAME?</v>
      </c>
    </row>
    <row r="74" spans="12:17" x14ac:dyDescent="0.35">
      <c r="L74" s="7" t="e">
        <f t="shared" ca="1" si="45"/>
        <v>#NAME?</v>
      </c>
      <c r="M74" t="e">
        <f t="shared" ca="1" si="44"/>
        <v>#NAME?</v>
      </c>
      <c r="N74" s="8" t="e">
        <f t="shared" ca="1" si="44"/>
        <v>#NAME?</v>
      </c>
      <c r="O74" s="7">
        <f t="shared" ca="1" si="41"/>
        <v>36</v>
      </c>
      <c r="P74" t="e">
        <f t="shared" ca="1" si="42"/>
        <v>#NAME?</v>
      </c>
      <c r="Q74" s="8" t="e">
        <f t="array" aca="1" ref="Q74" ca="1">IF(O74&lt;2,"",VAR(IF($G$3:$G$38=$L74,IF($H$3:$H$38=$M74,IF($I$3:$I$38=$N74,$J$3:$J$38,"")))))</f>
        <v>#NAME?</v>
      </c>
    </row>
    <row r="75" spans="12:17" x14ac:dyDescent="0.35">
      <c r="L75" s="7" t="e">
        <f t="shared" ca="1" si="45"/>
        <v>#NAME?</v>
      </c>
      <c r="M75" t="e">
        <f t="shared" ca="1" si="44"/>
        <v>#NAME?</v>
      </c>
      <c r="N75" s="8" t="e">
        <f t="shared" ca="1" si="44"/>
        <v>#NAME?</v>
      </c>
      <c r="O75" s="7">
        <f t="shared" ca="1" si="41"/>
        <v>36</v>
      </c>
      <c r="P75" t="e">
        <f t="shared" ca="1" si="42"/>
        <v>#NAME?</v>
      </c>
      <c r="Q75" s="8" t="e">
        <f t="array" aca="1" ref="Q75" ca="1">IF(O75&lt;2,"",VAR(IF($G$3:$G$38=$L75,IF($H$3:$H$38=$M75,IF($I$3:$I$38=$N75,$J$3:$J$38,"")))))</f>
        <v>#NAME?</v>
      </c>
    </row>
    <row r="76" spans="12:17" x14ac:dyDescent="0.35">
      <c r="L76" s="7" t="e">
        <f t="shared" ca="1" si="45"/>
        <v>#NAME?</v>
      </c>
      <c r="M76" t="e">
        <f t="shared" ca="1" si="44"/>
        <v>#NAME?</v>
      </c>
      <c r="N76" s="8" t="e">
        <f t="shared" ca="1" si="44"/>
        <v>#NAME?</v>
      </c>
      <c r="O76" s="7">
        <f t="shared" ca="1" si="41"/>
        <v>36</v>
      </c>
      <c r="P76" t="e">
        <f t="shared" ca="1" si="42"/>
        <v>#NAME?</v>
      </c>
      <c r="Q76" s="8" t="e">
        <f t="array" aca="1" ref="Q76" ca="1">IF(O76&lt;2,"",VAR(IF($G$3:$G$38=$L76,IF($H$3:$H$38=$M76,IF($I$3:$I$38=$N76,$J$3:$J$38,"")))))</f>
        <v>#NAME?</v>
      </c>
    </row>
    <row r="77" spans="12:17" x14ac:dyDescent="0.35">
      <c r="L77" s="7" t="e">
        <f t="shared" ca="1" si="45"/>
        <v>#NAME?</v>
      </c>
      <c r="M77" t="e">
        <f t="shared" ca="1" si="44"/>
        <v>#NAME?</v>
      </c>
      <c r="N77" s="8" t="e">
        <f t="shared" ca="1" si="44"/>
        <v>#NAME?</v>
      </c>
      <c r="O77" s="7">
        <f t="shared" ca="1" si="41"/>
        <v>36</v>
      </c>
      <c r="P77" t="e">
        <f t="shared" ca="1" si="42"/>
        <v>#NAME?</v>
      </c>
      <c r="Q77" s="8" t="e">
        <f t="array" aca="1" ref="Q77" ca="1">IF(O77&lt;2,"",VAR(IF($G$3:$G$38=$L77,IF($H$3:$H$38=$M77,IF($I$3:$I$38=$N77,$J$3:$J$38,"")))))</f>
        <v>#NAME?</v>
      </c>
    </row>
    <row r="78" spans="12:17" x14ac:dyDescent="0.35">
      <c r="L78" s="7" t="e">
        <f t="shared" ca="1" si="45"/>
        <v>#NAME?</v>
      </c>
      <c r="M78" t="e">
        <f t="shared" ca="1" si="44"/>
        <v>#NAME?</v>
      </c>
      <c r="N78" s="8" t="e">
        <f t="shared" ca="1" si="44"/>
        <v>#NAME?</v>
      </c>
      <c r="O78" s="7">
        <f t="shared" ca="1" si="41"/>
        <v>36</v>
      </c>
      <c r="P78" t="e">
        <f t="shared" ca="1" si="42"/>
        <v>#NAME?</v>
      </c>
      <c r="Q78" s="8" t="e">
        <f t="array" aca="1" ref="Q78" ca="1">IF(O78&lt;2,"",VAR(IF($G$3:$G$38=$L78,IF($H$3:$H$38=$M78,IF($I$3:$I$38=$N78,$J$3:$J$38,"")))))</f>
        <v>#NAME?</v>
      </c>
    </row>
    <row r="79" spans="12:17" x14ac:dyDescent="0.35">
      <c r="L79" s="7" t="e">
        <f t="shared" ca="1" si="45"/>
        <v>#NAME?</v>
      </c>
      <c r="M79" t="e">
        <f t="shared" ca="1" si="44"/>
        <v>#NAME?</v>
      </c>
      <c r="N79" s="8" t="e">
        <f t="shared" ca="1" si="44"/>
        <v>#NAME?</v>
      </c>
      <c r="O79" s="7">
        <f t="shared" ca="1" si="41"/>
        <v>36</v>
      </c>
      <c r="P79" t="e">
        <f t="shared" ca="1" si="42"/>
        <v>#NAME?</v>
      </c>
      <c r="Q79" s="8" t="e">
        <f t="array" aca="1" ref="Q79" ca="1">IF(O79&lt;2,"",VAR(IF($G$3:$G$38=$L79,IF($H$3:$H$38=$M79,IF($I$3:$I$38=$N79,$J$3:$J$38,"")))))</f>
        <v>#NAME?</v>
      </c>
    </row>
    <row r="80" spans="12:17" x14ac:dyDescent="0.35">
      <c r="L80" s="7" t="e">
        <f t="shared" ca="1" si="45"/>
        <v>#NAME?</v>
      </c>
      <c r="M80" t="e">
        <f t="shared" ref="M80:N82" ca="1" si="46">M68</f>
        <v>#NAME?</v>
      </c>
      <c r="N80" s="8" t="e">
        <f t="shared" ca="1" si="46"/>
        <v>#NAME?</v>
      </c>
      <c r="O80" s="7">
        <f t="shared" ca="1" si="41"/>
        <v>36</v>
      </c>
      <c r="P80" t="e">
        <f t="shared" ca="1" si="42"/>
        <v>#NAME?</v>
      </c>
      <c r="Q80" s="8" t="e">
        <f t="array" aca="1" ref="Q80" ca="1">IF(O80&lt;2,"",VAR(IF($G$3:$G$38=$L80,IF($H$3:$H$38=$M80,IF($I$3:$I$38=$N80,$J$3:$J$38,"")))))</f>
        <v>#NAME?</v>
      </c>
    </row>
    <row r="81" spans="12:17" x14ac:dyDescent="0.35">
      <c r="L81" s="7" t="e">
        <f t="shared" ca="1" si="45"/>
        <v>#NAME?</v>
      </c>
      <c r="M81" t="e">
        <f t="shared" ca="1" si="46"/>
        <v>#NAME?</v>
      </c>
      <c r="N81" s="8" t="e">
        <f t="shared" ca="1" si="46"/>
        <v>#NAME?</v>
      </c>
      <c r="O81" s="7">
        <f t="shared" ca="1" si="41"/>
        <v>36</v>
      </c>
      <c r="P81" t="e">
        <f t="shared" ca="1" si="42"/>
        <v>#NAME?</v>
      </c>
      <c r="Q81" s="8" t="e">
        <f t="array" aca="1" ref="Q81" ca="1">IF(O81&lt;2,"",VAR(IF($G$3:$G$38=$L81,IF($H$3:$H$38=$M81,IF($I$3:$I$38=$N81,$J$3:$J$38,"")))))</f>
        <v>#NAME?</v>
      </c>
    </row>
    <row r="82" spans="12:17" x14ac:dyDescent="0.35">
      <c r="L82" s="9" t="e">
        <f t="shared" ca="1" si="45"/>
        <v>#NAME?</v>
      </c>
      <c r="M82" s="10" t="e">
        <f t="shared" ca="1" si="46"/>
        <v>#NAME?</v>
      </c>
      <c r="N82" s="11" t="e">
        <f t="shared" ca="1" si="46"/>
        <v>#NAME?</v>
      </c>
      <c r="O82" s="9">
        <f t="shared" ca="1" si="41"/>
        <v>36</v>
      </c>
      <c r="P82" s="10" t="e">
        <f t="shared" ca="1" si="42"/>
        <v>#NAME?</v>
      </c>
      <c r="Q82" s="11" t="e">
        <f t="array" aca="1" ref="Q82" ca="1">IF(O82&lt;2,"",VAR(IF($G$3:$G$38=$L82,IF($H$3:$H$38=$M82,IF($I$3:$I$38=$N82,$J$3:$J$38,"")))))</f>
        <v>#NAME?</v>
      </c>
    </row>
    <row r="83" spans="12:17" x14ac:dyDescent="0.35">
      <c r="O83">
        <f ca="1">SUM(O47:O82)</f>
        <v>1296</v>
      </c>
      <c r="P83" t="e">
        <f ca="1">AVERAGE(J3:J38)</f>
        <v>#NAME?</v>
      </c>
      <c r="Q83" t="e">
        <f ca="1">VAR(J3:J38)</f>
        <v>#NAME?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0347-3791-46C9-9D4E-A3B1A2D468B2}">
  <sheetPr codeName="Sheet29"/>
  <dimension ref="A1:AL15"/>
  <sheetViews>
    <sheetView workbookViewId="0"/>
  </sheetViews>
  <sheetFormatPr defaultRowHeight="14.5" x14ac:dyDescent="0.35"/>
  <cols>
    <col min="1" max="1" width="4.54296875" customWidth="1"/>
    <col min="2" max="5" width="6.453125" customWidth="1"/>
  </cols>
  <sheetData>
    <row r="1" spans="1:38" ht="15" thickBot="1" x14ac:dyDescent="0.4">
      <c r="A1" s="1" t="s">
        <v>0</v>
      </c>
      <c r="G1" t="s">
        <v>56</v>
      </c>
      <c r="I1" t="s">
        <v>57</v>
      </c>
      <c r="J1" s="52">
        <f>ROWS(B4:E6)*COLUMNS(B4:E6)-COUNT(B4:E6)</f>
        <v>0</v>
      </c>
      <c r="N1" t="s">
        <v>58</v>
      </c>
      <c r="V1" t="s">
        <v>59</v>
      </c>
      <c r="AE1" t="s">
        <v>60</v>
      </c>
    </row>
    <row r="2" spans="1:38" ht="15" thickTop="1" x14ac:dyDescent="0.35">
      <c r="AE2" s="3" t="s">
        <v>9</v>
      </c>
      <c r="AF2" s="3" t="s">
        <v>11</v>
      </c>
      <c r="AG2" s="3" t="s">
        <v>13</v>
      </c>
      <c r="AH2" s="3" t="s">
        <v>14</v>
      </c>
      <c r="AI2" s="3" t="s">
        <v>15</v>
      </c>
      <c r="AJ2" s="3" t="s">
        <v>16</v>
      </c>
    </row>
    <row r="3" spans="1:38" ht="15" thickBot="1" x14ac:dyDescent="0.4">
      <c r="B3" s="2" t="s">
        <v>17</v>
      </c>
      <c r="C3" s="2" t="s">
        <v>18</v>
      </c>
      <c r="D3" s="2" t="s">
        <v>19</v>
      </c>
      <c r="E3" s="2" t="s">
        <v>20</v>
      </c>
      <c r="G3" t="str">
        <f>IF(A3="","",A3)</f>
        <v/>
      </c>
      <c r="H3" t="str">
        <f t="shared" ref="H3:K3" si="0">B3</f>
        <v>A</v>
      </c>
      <c r="I3" t="str">
        <f t="shared" si="0"/>
        <v>B</v>
      </c>
      <c r="J3" t="str">
        <f t="shared" si="0"/>
        <v>C</v>
      </c>
      <c r="K3" t="str">
        <f t="shared" si="0"/>
        <v>D</v>
      </c>
      <c r="L3" s="2" t="s">
        <v>22</v>
      </c>
      <c r="N3" t="s">
        <v>24</v>
      </c>
      <c r="R3" t="s">
        <v>7</v>
      </c>
      <c r="S3">
        <v>0.05</v>
      </c>
      <c r="V3" t="str">
        <f>IF(A3="","",A3)</f>
        <v/>
      </c>
      <c r="W3" t="str">
        <f t="shared" ref="W3:Z3" si="1">B3</f>
        <v>A</v>
      </c>
      <c r="X3" t="str">
        <f t="shared" si="1"/>
        <v>B</v>
      </c>
      <c r="Y3" t="str">
        <f t="shared" si="1"/>
        <v>C</v>
      </c>
      <c r="Z3" t="str">
        <f t="shared" si="1"/>
        <v>D</v>
      </c>
      <c r="AE3" s="13" t="str">
        <f t="array" ref="AE3:AE6">TRANSPOSE(B3:E3)</f>
        <v>A</v>
      </c>
      <c r="AF3" s="13">
        <f>AVERAGE(B4:B6)</f>
        <v>189</v>
      </c>
      <c r="AG3" s="13"/>
      <c r="AH3" s="13"/>
      <c r="AI3" s="13"/>
      <c r="AJ3" s="13"/>
    </row>
    <row r="4" spans="1:38" ht="15" thickTop="1" x14ac:dyDescent="0.35">
      <c r="A4" s="2">
        <v>1</v>
      </c>
      <c r="B4" s="53">
        <v>217</v>
      </c>
      <c r="C4" s="13">
        <v>158</v>
      </c>
      <c r="D4" s="13">
        <v>229</v>
      </c>
      <c r="E4" s="54">
        <v>223</v>
      </c>
      <c r="G4">
        <f t="shared" ref="G4:G6" si="2">A4</f>
        <v>1</v>
      </c>
      <c r="H4" s="49" t="e">
        <f t="array" aca="1" ref="H4:K6" ca="1">[1]!RCBDMissing(B4:E6)</f>
        <v>#NAME?</v>
      </c>
      <c r="I4" s="50" t="e">
        <f ca="1"/>
        <v>#NAME?</v>
      </c>
      <c r="J4" s="50" t="e">
        <f ca="1"/>
        <v>#NAME?</v>
      </c>
      <c r="K4" s="51" t="e">
        <f ca="1"/>
        <v>#NAME?</v>
      </c>
      <c r="L4" t="e">
        <f ca="1">AVERAGE(H4:K4)</f>
        <v>#NAME?</v>
      </c>
      <c r="N4" s="3" t="s">
        <v>61</v>
      </c>
      <c r="O4" s="3" t="s">
        <v>25</v>
      </c>
      <c r="P4" s="3" t="s">
        <v>14</v>
      </c>
      <c r="Q4" s="3" t="s">
        <v>26</v>
      </c>
      <c r="R4" s="3" t="s">
        <v>27</v>
      </c>
      <c r="S4" s="3" t="s">
        <v>62</v>
      </c>
      <c r="T4" s="3" t="s">
        <v>63</v>
      </c>
      <c r="V4" t="s">
        <v>64</v>
      </c>
      <c r="W4" s="55"/>
      <c r="X4" s="56">
        <v>1</v>
      </c>
      <c r="Y4" s="56">
        <v>-1</v>
      </c>
      <c r="Z4" s="57"/>
      <c r="AA4" s="58" t="s">
        <v>65</v>
      </c>
      <c r="AE4" t="str">
        <v>B</v>
      </c>
      <c r="AF4">
        <f>AVERAGE(C4:C6)</f>
        <v>135.33333333333334</v>
      </c>
    </row>
    <row r="5" spans="1:38" x14ac:dyDescent="0.35">
      <c r="A5" s="2">
        <v>2</v>
      </c>
      <c r="B5" s="19">
        <v>188</v>
      </c>
      <c r="C5">
        <v>126</v>
      </c>
      <c r="D5">
        <v>160</v>
      </c>
      <c r="E5" s="20">
        <v>201</v>
      </c>
      <c r="G5">
        <f t="shared" si="2"/>
        <v>2</v>
      </c>
      <c r="H5" s="7" t="e">
        <f ca="1"/>
        <v>#NAME?</v>
      </c>
      <c r="I5" t="e">
        <f ca="1"/>
        <v>#NAME?</v>
      </c>
      <c r="J5" t="e">
        <f ca="1"/>
        <v>#NAME?</v>
      </c>
      <c r="K5" s="8" t="e">
        <f ca="1"/>
        <v>#NAME?</v>
      </c>
      <c r="L5" t="e">
        <f t="shared" ref="L5:L6" ca="1" si="3">AVERAGE(H5:K5)</f>
        <v>#NAME?</v>
      </c>
      <c r="N5" t="s">
        <v>66</v>
      </c>
      <c r="O5" t="e">
        <f ca="1">(P6+1)*DEVSQ(L4:L6)-T5</f>
        <v>#NAME?</v>
      </c>
      <c r="P5">
        <f ca="1">COUNT(H4:H6)-1</f>
        <v>-1</v>
      </c>
      <c r="Q5" t="e">
        <f ca="1">O5/P5</f>
        <v>#NAME?</v>
      </c>
      <c r="R5" t="e">
        <f ca="1">Q5/Q7</f>
        <v>#NAME?</v>
      </c>
      <c r="S5" t="e">
        <f ca="1">FDIST(R5,P5,P7)</f>
        <v>#NAME?</v>
      </c>
      <c r="T5" t="e">
        <f ca="1">[1]!RCBDAdjSS(B4:E6,TRUE)</f>
        <v>#NAME?</v>
      </c>
      <c r="V5">
        <f t="shared" ref="V5:W7" si="4">A4</f>
        <v>1</v>
      </c>
      <c r="W5" s="49">
        <f>B4</f>
        <v>217</v>
      </c>
      <c r="X5" s="50">
        <f t="shared" ref="X5:Z7" si="5">C4</f>
        <v>158</v>
      </c>
      <c r="Y5" s="50">
        <f t="shared" si="5"/>
        <v>229</v>
      </c>
      <c r="Z5" s="51">
        <f t="shared" si="5"/>
        <v>223</v>
      </c>
      <c r="AA5" s="59">
        <f>SUMPRODUCT($W$4:$Z$4,W5:Z5)</f>
        <v>-71</v>
      </c>
      <c r="AE5" t="str">
        <v>C</v>
      </c>
      <c r="AF5">
        <f>AVERAGE(D4:D6)</f>
        <v>185.33333333333334</v>
      </c>
    </row>
    <row r="6" spans="1:38" x14ac:dyDescent="0.35">
      <c r="A6" s="2">
        <v>3</v>
      </c>
      <c r="B6" s="24">
        <v>162</v>
      </c>
      <c r="C6" s="14">
        <v>122</v>
      </c>
      <c r="D6" s="14">
        <v>167</v>
      </c>
      <c r="E6" s="25">
        <v>182</v>
      </c>
      <c r="G6">
        <f t="shared" si="2"/>
        <v>3</v>
      </c>
      <c r="H6" s="9" t="e">
        <f ca="1"/>
        <v>#NAME?</v>
      </c>
      <c r="I6" s="10" t="e">
        <f ca="1"/>
        <v>#NAME?</v>
      </c>
      <c r="J6" s="10" t="e">
        <f ca="1"/>
        <v>#NAME?</v>
      </c>
      <c r="K6" s="11" t="e">
        <f ca="1"/>
        <v>#NAME?</v>
      </c>
      <c r="L6" t="e">
        <f t="shared" ca="1" si="3"/>
        <v>#NAME?</v>
      </c>
      <c r="N6" t="s">
        <v>67</v>
      </c>
      <c r="O6" t="e">
        <f ca="1">(P5+1)*DEVSQ(H7:K7)-T6</f>
        <v>#NAME?</v>
      </c>
      <c r="P6">
        <f ca="1">COUNT(H4:K4)-1</f>
        <v>-1</v>
      </c>
      <c r="Q6" t="e">
        <f ca="1">O6/P6</f>
        <v>#NAME?</v>
      </c>
      <c r="R6" t="e">
        <f ca="1">Q6/Q7</f>
        <v>#NAME?</v>
      </c>
      <c r="S6" t="e">
        <f ca="1">FDIST(R6,P6,P7)</f>
        <v>#NAME?</v>
      </c>
      <c r="T6" t="e">
        <f ca="1">[1]!RCBDAdjSS(B4:E6,FALSE)</f>
        <v>#NAME?</v>
      </c>
      <c r="V6">
        <f t="shared" si="4"/>
        <v>2</v>
      </c>
      <c r="W6" s="7">
        <f t="shared" si="4"/>
        <v>188</v>
      </c>
      <c r="X6">
        <f t="shared" si="5"/>
        <v>126</v>
      </c>
      <c r="Y6">
        <f t="shared" si="5"/>
        <v>160</v>
      </c>
      <c r="Z6" s="8">
        <f t="shared" si="5"/>
        <v>201</v>
      </c>
      <c r="AA6" s="60">
        <f t="shared" ref="AA6:AA7" si="6">SUMPRODUCT($W$4:$Z$4,W6:Z6)</f>
        <v>-34</v>
      </c>
      <c r="AE6" s="14" t="str">
        <v>D</v>
      </c>
      <c r="AF6" s="14">
        <f>AVERAGE(E4:E6)</f>
        <v>202</v>
      </c>
      <c r="AG6" s="14"/>
      <c r="AH6" s="14"/>
      <c r="AI6" s="14"/>
      <c r="AJ6" s="14"/>
    </row>
    <row r="7" spans="1:38" x14ac:dyDescent="0.35">
      <c r="G7" t="s">
        <v>22</v>
      </c>
      <c r="H7" t="e">
        <f ca="1">AVERAGE(H4:H6)</f>
        <v>#NAME?</v>
      </c>
      <c r="I7" t="e">
        <f t="shared" ref="I7:L7" ca="1" si="7">AVERAGE(I4:I6)</f>
        <v>#NAME?</v>
      </c>
      <c r="J7" t="e">
        <f t="shared" ca="1" si="7"/>
        <v>#NAME?</v>
      </c>
      <c r="K7" t="e">
        <f t="shared" ca="1" si="7"/>
        <v>#NAME?</v>
      </c>
      <c r="L7" t="e">
        <f t="shared" ca="1" si="7"/>
        <v>#NAME?</v>
      </c>
      <c r="N7" t="s">
        <v>68</v>
      </c>
      <c r="O7" t="e">
        <f ca="1">O8-O5-O6</f>
        <v>#NAME?</v>
      </c>
      <c r="P7">
        <f ca="1">P8-P5-P6</f>
        <v>1</v>
      </c>
      <c r="Q7" t="e">
        <f ca="1">O7/P7</f>
        <v>#NAME?</v>
      </c>
      <c r="V7">
        <f t="shared" si="4"/>
        <v>3</v>
      </c>
      <c r="W7" s="9">
        <f t="shared" si="4"/>
        <v>162</v>
      </c>
      <c r="X7" s="10">
        <f t="shared" si="5"/>
        <v>122</v>
      </c>
      <c r="Y7" s="10">
        <f t="shared" si="5"/>
        <v>167</v>
      </c>
      <c r="Z7" s="11">
        <f t="shared" si="5"/>
        <v>182</v>
      </c>
      <c r="AA7" s="61">
        <f t="shared" si="6"/>
        <v>-45</v>
      </c>
      <c r="AG7" t="e">
        <f ca="1">SQRT([1]!MSWF(B4:E6,1)/COUNT(B4:B6))</f>
        <v>#NAME?</v>
      </c>
      <c r="AH7" t="e">
        <f ca="1">[1]!dfWF(B4:E6,1)</f>
        <v>#NAME?</v>
      </c>
      <c r="AI7" t="e">
        <f ca="1">[1]!QCRIT(COUNT(AF3:AF6),AH7,AL8,2)</f>
        <v>#NAME?</v>
      </c>
      <c r="AJ7" t="e">
        <f ca="1">AG7*AI7</f>
        <v>#NAME?</v>
      </c>
    </row>
    <row r="8" spans="1:38" ht="15" thickBot="1" x14ac:dyDescent="0.4">
      <c r="G8" t="s">
        <v>23</v>
      </c>
      <c r="H8" t="e">
        <f ca="1">VAR(H4:H6)</f>
        <v>#NAME?</v>
      </c>
      <c r="I8" t="e">
        <f t="shared" ref="I8:L8" ca="1" si="8">VAR(I4:I6)</f>
        <v>#NAME?</v>
      </c>
      <c r="J8" t="e">
        <f t="shared" ca="1" si="8"/>
        <v>#NAME?</v>
      </c>
      <c r="K8" t="e">
        <f t="shared" ca="1" si="8"/>
        <v>#NAME?</v>
      </c>
      <c r="L8" t="e">
        <f t="shared" ca="1" si="8"/>
        <v>#NAME?</v>
      </c>
      <c r="N8" t="s">
        <v>48</v>
      </c>
      <c r="O8" t="e">
        <f ca="1">DEVSQ(H4:K6)-T5-T6</f>
        <v>#NAME?</v>
      </c>
      <c r="P8">
        <f ca="1">(P5+1)*(P6+1)-1-J1</f>
        <v>-1</v>
      </c>
      <c r="Z8" t="s">
        <v>11</v>
      </c>
      <c r="AA8" s="59">
        <f>AVERAGE(AA5:AA7)</f>
        <v>-50</v>
      </c>
      <c r="AE8" t="s">
        <v>34</v>
      </c>
      <c r="AK8" s="2" t="s">
        <v>54</v>
      </c>
      <c r="AL8">
        <v>0.05</v>
      </c>
    </row>
    <row r="9" spans="1:38" ht="15" thickTop="1" x14ac:dyDescent="0.35">
      <c r="N9" s="62"/>
      <c r="O9" s="62"/>
      <c r="P9" s="62"/>
      <c r="Q9" s="62"/>
      <c r="R9" s="62"/>
      <c r="S9" s="62"/>
      <c r="T9" s="62"/>
      <c r="Z9" t="s">
        <v>69</v>
      </c>
      <c r="AA9" s="60">
        <f>STDEV(AA5:AA7)</f>
        <v>19</v>
      </c>
      <c r="AE9" s="3" t="s">
        <v>43</v>
      </c>
      <c r="AF9" s="3" t="s">
        <v>44</v>
      </c>
      <c r="AG9" s="3" t="s">
        <v>11</v>
      </c>
      <c r="AH9" s="3" t="s">
        <v>45</v>
      </c>
      <c r="AI9" s="3" t="s">
        <v>38</v>
      </c>
      <c r="AJ9" s="3" t="s">
        <v>39</v>
      </c>
      <c r="AK9" s="3" t="s">
        <v>28</v>
      </c>
      <c r="AL9" s="3" t="s">
        <v>41</v>
      </c>
    </row>
    <row r="10" spans="1:38" x14ac:dyDescent="0.35">
      <c r="Z10" t="s">
        <v>13</v>
      </c>
      <c r="AA10" s="61">
        <f>AA9/SQRT(COUNTA(AA5:AA7))</f>
        <v>10.96965511460289</v>
      </c>
      <c r="AE10" s="62" t="str">
        <f>AE3</f>
        <v>A</v>
      </c>
      <c r="AF10" s="62" t="str">
        <f>AE4</f>
        <v>B</v>
      </c>
      <c r="AG10" s="62">
        <f>ABS(AF3-AF4)</f>
        <v>53.666666666666657</v>
      </c>
      <c r="AH10" s="62" t="e">
        <f ca="1">AG10/AG$7</f>
        <v>#NAME?</v>
      </c>
      <c r="AI10" s="62" t="e">
        <f ca="1">AG10-AJ$7</f>
        <v>#NAME?</v>
      </c>
      <c r="AJ10" s="62" t="e">
        <f ca="1">AG10+AJ$7</f>
        <v>#NAME?</v>
      </c>
      <c r="AK10" s="62" t="e">
        <f ca="1">[1]!QDIST(AH10,COUNT(AF$3:AF$6),AH$7)</f>
        <v>#NAME?</v>
      </c>
      <c r="AL10" s="62" t="e">
        <f ca="1">AH10/SQRT(COUNT(B$4:B$6))</f>
        <v>#NAME?</v>
      </c>
    </row>
    <row r="11" spans="1:38" x14ac:dyDescent="0.35">
      <c r="AE11" t="str">
        <f>AE3</f>
        <v>A</v>
      </c>
      <c r="AF11" t="str">
        <f>AE5</f>
        <v>C</v>
      </c>
      <c r="AG11">
        <f>ABS(AF3-AF5)</f>
        <v>3.6666666666666572</v>
      </c>
      <c r="AH11" t="e">
        <f t="shared" ref="AH11:AH15" ca="1" si="9">AG11/AG$7</f>
        <v>#NAME?</v>
      </c>
      <c r="AI11" t="e">
        <f t="shared" ref="AI11:AI15" ca="1" si="10">AG11-AJ$7</f>
        <v>#NAME?</v>
      </c>
      <c r="AJ11" t="e">
        <f t="shared" ref="AJ11:AJ15" ca="1" si="11">AG11+AJ$7</f>
        <v>#NAME?</v>
      </c>
      <c r="AK11" t="e">
        <f ca="1">[1]!QDIST(AH11,COUNT(AF$3:AF$6),AH$7)</f>
        <v>#NAME?</v>
      </c>
      <c r="AL11" t="e">
        <f t="shared" ref="AL11:AL15" ca="1" si="12">AH11/SQRT(COUNT(B$4:B$6))</f>
        <v>#NAME?</v>
      </c>
    </row>
    <row r="12" spans="1:38" ht="15" thickBot="1" x14ac:dyDescent="0.4">
      <c r="V12" t="s">
        <v>33</v>
      </c>
      <c r="Y12" t="s">
        <v>7</v>
      </c>
      <c r="Z12">
        <v>0.05</v>
      </c>
      <c r="AE12" t="str">
        <f>AE3</f>
        <v>A</v>
      </c>
      <c r="AF12" t="str">
        <f>AE6</f>
        <v>D</v>
      </c>
      <c r="AG12">
        <f>ABS(AF3-AF6)</f>
        <v>13</v>
      </c>
      <c r="AH12" t="e">
        <f t="shared" ca="1" si="9"/>
        <v>#NAME?</v>
      </c>
      <c r="AI12" t="e">
        <f t="shared" ca="1" si="10"/>
        <v>#NAME?</v>
      </c>
      <c r="AJ12" t="e">
        <f t="shared" ca="1" si="11"/>
        <v>#NAME?</v>
      </c>
      <c r="AK12" t="e">
        <f ca="1">[1]!QDIST(AH12,COUNT(AF$3:AF$6),AH$7)</f>
        <v>#NAME?</v>
      </c>
      <c r="AL12" t="e">
        <f t="shared" ca="1" si="12"/>
        <v>#NAME?</v>
      </c>
    </row>
    <row r="13" spans="1:38" ht="15" thickTop="1" x14ac:dyDescent="0.35">
      <c r="V13" s="3" t="s">
        <v>11</v>
      </c>
      <c r="W13" s="3" t="s">
        <v>13</v>
      </c>
      <c r="X13" s="3" t="s">
        <v>36</v>
      </c>
      <c r="Y13" s="3" t="s">
        <v>14</v>
      </c>
      <c r="Z13" s="3" t="s">
        <v>28</v>
      </c>
      <c r="AA13" s="3" t="s">
        <v>40</v>
      </c>
      <c r="AB13" s="3" t="s">
        <v>70</v>
      </c>
      <c r="AC13" s="3" t="s">
        <v>42</v>
      </c>
      <c r="AE13" t="str">
        <f>AE4</f>
        <v>B</v>
      </c>
      <c r="AF13" t="str">
        <f>AE5</f>
        <v>C</v>
      </c>
      <c r="AG13">
        <f>ABS(AF4-AF5)</f>
        <v>50</v>
      </c>
      <c r="AH13" t="e">
        <f t="shared" ca="1" si="9"/>
        <v>#NAME?</v>
      </c>
      <c r="AI13" t="e">
        <f t="shared" ca="1" si="10"/>
        <v>#NAME?</v>
      </c>
      <c r="AJ13" t="e">
        <f t="shared" ca="1" si="11"/>
        <v>#NAME?</v>
      </c>
      <c r="AK13" t="e">
        <f ca="1">[1]!QDIST(AH13,COUNT(AF$3:AF$6),AH$7)</f>
        <v>#NAME?</v>
      </c>
      <c r="AL13" t="e">
        <f t="shared" ca="1" si="12"/>
        <v>#NAME?</v>
      </c>
    </row>
    <row r="14" spans="1:38" x14ac:dyDescent="0.35">
      <c r="V14" s="63">
        <f>AA8</f>
        <v>-50</v>
      </c>
      <c r="W14" s="63">
        <f>AA10</f>
        <v>10.96965511460289</v>
      </c>
      <c r="X14" s="63">
        <f>V14/W14</f>
        <v>-4.5580284409707295</v>
      </c>
      <c r="Y14" s="63">
        <f>COUNTA(AA5:AA7)-1</f>
        <v>2</v>
      </c>
      <c r="Z14" s="63">
        <f>TDIST(ABS(X14),Y14,2)</f>
        <v>4.4915283412048257E-2</v>
      </c>
      <c r="AA14" s="64" t="str">
        <f>IF(Z14&lt;Z12,"yes","no")</f>
        <v>yes</v>
      </c>
      <c r="AB14" s="63">
        <f>ABS(AA8)/AA9</f>
        <v>2.6315789473684212</v>
      </c>
      <c r="AC14" s="63">
        <f>SQRT(V14^2/(V14^2+Y14))</f>
        <v>0.99960023984011193</v>
      </c>
      <c r="AD14" s="2"/>
      <c r="AE14" t="str">
        <f>AE4</f>
        <v>B</v>
      </c>
      <c r="AF14" t="str">
        <f>AE6</f>
        <v>D</v>
      </c>
      <c r="AG14">
        <f>ABS(AF4-AF6)</f>
        <v>66.666666666666657</v>
      </c>
      <c r="AH14" t="e">
        <f t="shared" ca="1" si="9"/>
        <v>#NAME?</v>
      </c>
      <c r="AI14" t="e">
        <f t="shared" ca="1" si="10"/>
        <v>#NAME?</v>
      </c>
      <c r="AJ14" t="e">
        <f t="shared" ca="1" si="11"/>
        <v>#NAME?</v>
      </c>
      <c r="AK14" t="e">
        <f ca="1">[1]!QDIST(AH14,COUNT(AF$3:AF$6),AH$7)</f>
        <v>#NAME?</v>
      </c>
      <c r="AL14" t="e">
        <f t="shared" ca="1" si="12"/>
        <v>#NAME?</v>
      </c>
    </row>
    <row r="15" spans="1:38" x14ac:dyDescent="0.35">
      <c r="AE15" s="14" t="str">
        <f>AE5</f>
        <v>C</v>
      </c>
      <c r="AF15" s="14" t="str">
        <f>AE6</f>
        <v>D</v>
      </c>
      <c r="AG15" s="14">
        <f>ABS(AF5-AF6)</f>
        <v>16.666666666666657</v>
      </c>
      <c r="AH15" s="14" t="e">
        <f t="shared" ca="1" si="9"/>
        <v>#NAME?</v>
      </c>
      <c r="AI15" s="14" t="e">
        <f t="shared" ca="1" si="10"/>
        <v>#NAME?</v>
      </c>
      <c r="AJ15" s="14" t="e">
        <f t="shared" ca="1" si="11"/>
        <v>#NAME?</v>
      </c>
      <c r="AK15" s="14" t="e">
        <f ca="1">[1]!QDIST(AH15,COUNT(AF$3:AF$6),AH$7)</f>
        <v>#NAME?</v>
      </c>
      <c r="AL15" s="14" t="e">
        <f t="shared" ca="1" si="12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RCB</vt:lpstr>
      <vt:lpstr>RCB 1</vt:lpstr>
      <vt:lpstr>RCB 2</vt:lpstr>
      <vt:lpstr> CRD</vt:lpstr>
      <vt:lpstr>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2026-01-01T10:25:52Z</dcterms:created>
  <dcterms:modified xsi:type="dcterms:W3CDTF">2026-01-01T10:29:26Z</dcterms:modified>
</cp:coreProperties>
</file>