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06D4B948-DFB8-43D0-B5A3-1857D7175093}" xr6:coauthVersionLast="47" xr6:coauthVersionMax="47" xr10:uidLastSave="{00000000-0000-0000-0000-000000000000}"/>
  <bookViews>
    <workbookView xWindow="-110" yWindow="-110" windowWidth="19420" windowHeight="10300" xr2:uid="{A5C3D35F-10E4-4DBB-BB11-2D0E42A502D8}"/>
  </bookViews>
  <sheets>
    <sheet name="Title" sheetId="7" r:id="rId1"/>
    <sheet name="MLogit 1" sheetId="1" r:id="rId2"/>
    <sheet name="MLogit 1a" sheetId="2" r:id="rId3"/>
    <sheet name="MLogit 1b" sheetId="3" r:id="rId4"/>
    <sheet name="MLogit 2" sheetId="4" r:id="rId5"/>
    <sheet name="MLogit 2a" sheetId="5" r:id="rId6"/>
    <sheet name="MLogit 3" sheetId="6" r:id="rId7"/>
  </sheets>
  <definedNames>
    <definedName name="solver_adj" localSheetId="1" hidden="1">'MLogit 1'!#REF!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'MLogit 1'!#REF!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6" l="1" a="1"/>
  <c r="N19" i="6" a="1"/>
  <c r="P22" i="6" s="1"/>
  <c r="E17" i="6"/>
  <c r="D17" i="6"/>
  <c r="C17" i="6"/>
  <c r="O12" i="6" a="1"/>
  <c r="N4" i="6" a="1"/>
  <c r="G4" i="6" a="1"/>
  <c r="I11" i="6" s="1"/>
  <c r="K14" i="5" a="1"/>
  <c r="M17" i="5" s="1"/>
  <c r="K8" i="5" a="1"/>
  <c r="K11" i="5" s="1"/>
  <c r="W6" i="5" a="1"/>
  <c r="X11" i="5" s="1"/>
  <c r="T6" i="5" a="1"/>
  <c r="E6" i="5" a="1"/>
  <c r="H10" i="5" s="1"/>
  <c r="K21" i="4" a="1"/>
  <c r="K14" i="4" a="1"/>
  <c r="K16" i="4" s="1"/>
  <c r="H14" i="4" a="1"/>
  <c r="E14" i="4" a="1"/>
  <c r="E19" i="4" s="1"/>
  <c r="E5" i="4" a="1"/>
  <c r="F8" i="4" s="1"/>
  <c r="K4" i="4" a="1"/>
  <c r="K9" i="4" s="1"/>
  <c r="E17" i="3"/>
  <c r="D17" i="3"/>
  <c r="C17" i="3"/>
  <c r="G13" i="3" a="1"/>
  <c r="G15" i="3" s="1"/>
  <c r="H12" i="3"/>
  <c r="G7" i="3" a="1"/>
  <c r="M10" i="3" s="1"/>
  <c r="H6" i="3"/>
  <c r="S5" i="3" a="1"/>
  <c r="S9" i="3" s="1"/>
  <c r="P5" i="3" a="1"/>
  <c r="J4" i="3"/>
  <c r="N18" i="2"/>
  <c r="E18" i="2"/>
  <c r="D18" i="2"/>
  <c r="C18" i="2"/>
  <c r="N13" i="2" a="1"/>
  <c r="R6" i="2" a="1"/>
  <c r="R9" i="2" s="1"/>
  <c r="N6" i="2" a="1"/>
  <c r="P9" i="2" s="1"/>
  <c r="F6" i="2" a="1"/>
  <c r="H17" i="2" s="1"/>
  <c r="R4" i="2" a="1"/>
  <c r="R4" i="2" s="1"/>
  <c r="N4" i="2" a="1"/>
  <c r="N4" i="2" s="1"/>
  <c r="F2" i="2"/>
  <c r="H43" i="1" a="1"/>
  <c r="K45" i="1" s="1"/>
  <c r="G35" i="1" a="1"/>
  <c r="K35" i="1" s="1"/>
  <c r="T34" i="1"/>
  <c r="S34" i="1"/>
  <c r="R34" i="1"/>
  <c r="G28" i="1" a="1"/>
  <c r="H30" i="1" s="1"/>
  <c r="Y25" i="1" a="1"/>
  <c r="Y23" i="1"/>
  <c r="U22" i="1" a="1"/>
  <c r="H22" i="1" a="1"/>
  <c r="U19" i="1"/>
  <c r="AB18" i="1" a="1"/>
  <c r="G17" i="1"/>
  <c r="E17" i="1"/>
  <c r="D17" i="1"/>
  <c r="C17" i="1"/>
  <c r="AA16" i="1"/>
  <c r="R16" i="1" a="1"/>
  <c r="G16" i="1"/>
  <c r="R15" i="1" a="1"/>
  <c r="H15" i="1" a="1"/>
  <c r="M15" i="1" s="1"/>
  <c r="R14" i="1" a="1"/>
  <c r="T14" i="1" s="1"/>
  <c r="R13" i="1" a="1"/>
  <c r="R13" i="1" s="1"/>
  <c r="AA11" i="1" a="1"/>
  <c r="AC14" i="1" s="1"/>
  <c r="AA9" i="1"/>
  <c r="R8" i="1" a="1"/>
  <c r="R7" i="1" a="1"/>
  <c r="T7" i="1" s="1"/>
  <c r="R6" i="1" a="1"/>
  <c r="T6" i="1" s="1"/>
  <c r="R5" i="1" a="1"/>
  <c r="G5" i="1" a="1"/>
  <c r="H5" i="1" s="1"/>
  <c r="AA4" i="1" a="1"/>
  <c r="AC4" i="1" s="1"/>
  <c r="V4" i="1" a="1"/>
  <c r="M4" i="1" a="1"/>
  <c r="N4" i="1" s="1"/>
  <c r="J4" i="1" a="1"/>
  <c r="AA2" i="1"/>
  <c r="V2" i="1"/>
  <c r="O11" i="5" l="1"/>
  <c r="L8" i="4"/>
  <c r="L9" i="4"/>
  <c r="F14" i="2"/>
  <c r="I14" i="2" s="1"/>
  <c r="L14" i="2" s="1"/>
  <c r="M9" i="4"/>
  <c r="H7" i="5"/>
  <c r="G14" i="2"/>
  <c r="H14" i="2"/>
  <c r="O4" i="4"/>
  <c r="L10" i="4"/>
  <c r="E8" i="5"/>
  <c r="O8" i="5"/>
  <c r="F15" i="2"/>
  <c r="I15" i="2" s="1"/>
  <c r="L15" i="2" s="1"/>
  <c r="I8" i="5"/>
  <c r="Q8" i="5"/>
  <c r="L5" i="4"/>
  <c r="H10" i="4"/>
  <c r="F9" i="5"/>
  <c r="J45" i="1"/>
  <c r="M8" i="3"/>
  <c r="M5" i="4"/>
  <c r="I10" i="4"/>
  <c r="G11" i="5"/>
  <c r="L10" i="3"/>
  <c r="N5" i="4"/>
  <c r="H11" i="5"/>
  <c r="M45" i="1"/>
  <c r="M6" i="4"/>
  <c r="I11" i="5"/>
  <c r="O6" i="4"/>
  <c r="F12" i="5"/>
  <c r="L10" i="5"/>
  <c r="H12" i="5"/>
  <c r="G7" i="5"/>
  <c r="N4" i="4"/>
  <c r="O9" i="4"/>
  <c r="I7" i="5"/>
  <c r="J9" i="6"/>
  <c r="K15" i="6"/>
  <c r="K5" i="4"/>
  <c r="G15" i="2"/>
  <c r="P9" i="5"/>
  <c r="Q9" i="5"/>
  <c r="L45" i="1"/>
  <c r="R9" i="5"/>
  <c r="K10" i="5"/>
  <c r="O7" i="4"/>
  <c r="G12" i="5"/>
  <c r="N11" i="5"/>
  <c r="AB5" i="1"/>
  <c r="L36" i="1"/>
  <c r="F7" i="2"/>
  <c r="I7" i="2" s="1"/>
  <c r="L7" i="2" s="1"/>
  <c r="F6" i="4"/>
  <c r="AB6" i="1"/>
  <c r="H7" i="2"/>
  <c r="R12" i="2"/>
  <c r="G7" i="4"/>
  <c r="G6" i="5"/>
  <c r="E10" i="5"/>
  <c r="Q11" i="5"/>
  <c r="P21" i="6"/>
  <c r="AC6" i="1"/>
  <c r="I45" i="1"/>
  <c r="H8" i="2"/>
  <c r="S12" i="2"/>
  <c r="K8" i="4"/>
  <c r="I7" i="4"/>
  <c r="H6" i="5"/>
  <c r="F10" i="5"/>
  <c r="N8" i="5"/>
  <c r="N22" i="6"/>
  <c r="K14" i="3"/>
  <c r="M14" i="3"/>
  <c r="N14" i="3"/>
  <c r="AA5" i="1"/>
  <c r="K36" i="1"/>
  <c r="M16" i="3"/>
  <c r="G9" i="5"/>
  <c r="N16" i="3"/>
  <c r="I6" i="4"/>
  <c r="F6" i="5"/>
  <c r="H9" i="5"/>
  <c r="AB4" i="1"/>
  <c r="I36" i="1"/>
  <c r="E6" i="4"/>
  <c r="T13" i="1"/>
  <c r="AA6" i="1"/>
  <c r="M36" i="1"/>
  <c r="G7" i="2"/>
  <c r="J7" i="2" s="1"/>
  <c r="S9" i="2"/>
  <c r="G9" i="2"/>
  <c r="T12" i="2"/>
  <c r="E8" i="4"/>
  <c r="E7" i="5"/>
  <c r="G10" i="5"/>
  <c r="O22" i="6"/>
  <c r="H10" i="2"/>
  <c r="R16" i="2"/>
  <c r="O8" i="4"/>
  <c r="G10" i="4"/>
  <c r="F7" i="5"/>
  <c r="I10" i="5"/>
  <c r="P8" i="5"/>
  <c r="I9" i="6"/>
  <c r="O17" i="5"/>
  <c r="AC11" i="1"/>
  <c r="N14" i="5"/>
  <c r="AA12" i="1"/>
  <c r="K30" i="1"/>
  <c r="Q17" i="5"/>
  <c r="H6" i="1"/>
  <c r="AB12" i="1"/>
  <c r="N15" i="1"/>
  <c r="N36" i="1"/>
  <c r="L17" i="4"/>
  <c r="W8" i="5"/>
  <c r="K15" i="5"/>
  <c r="R17" i="5"/>
  <c r="G7" i="1"/>
  <c r="AC12" i="1"/>
  <c r="H16" i="1"/>
  <c r="G37" i="1"/>
  <c r="F10" i="2"/>
  <c r="I10" i="2" s="1"/>
  <c r="L10" i="2" s="1"/>
  <c r="H15" i="2"/>
  <c r="S16" i="2"/>
  <c r="X8" i="5"/>
  <c r="L15" i="5"/>
  <c r="H7" i="1"/>
  <c r="AA13" i="1"/>
  <c r="I16" i="1"/>
  <c r="M37" i="1"/>
  <c r="G10" i="2"/>
  <c r="H16" i="2"/>
  <c r="T16" i="2"/>
  <c r="L8" i="3"/>
  <c r="O5" i="4"/>
  <c r="N9" i="4"/>
  <c r="E9" i="5"/>
  <c r="E12" i="5"/>
  <c r="W9" i="5"/>
  <c r="O15" i="5"/>
  <c r="H9" i="6"/>
  <c r="N17" i="5"/>
  <c r="L16" i="4"/>
  <c r="X6" i="5"/>
  <c r="M16" i="4"/>
  <c r="W7" i="5"/>
  <c r="P17" i="5"/>
  <c r="K17" i="4"/>
  <c r="X7" i="5"/>
  <c r="AB13" i="1"/>
  <c r="N16" i="1"/>
  <c r="G38" i="1"/>
  <c r="X9" i="5"/>
  <c r="Q15" i="5"/>
  <c r="AC13" i="1"/>
  <c r="I17" i="1"/>
  <c r="H35" i="1"/>
  <c r="J38" i="1"/>
  <c r="X10" i="5"/>
  <c r="R15" i="5"/>
  <c r="AA14" i="1"/>
  <c r="J17" i="1"/>
  <c r="I35" i="1"/>
  <c r="K38" i="1"/>
  <c r="F6" i="2"/>
  <c r="I6" i="2" s="1"/>
  <c r="L6" i="2" s="1"/>
  <c r="H11" i="2"/>
  <c r="S8" i="2"/>
  <c r="AC5" i="1"/>
  <c r="AB14" i="1"/>
  <c r="K17" i="1"/>
  <c r="J35" i="1"/>
  <c r="L38" i="1"/>
  <c r="G6" i="2"/>
  <c r="H12" i="2"/>
  <c r="T8" i="2"/>
  <c r="K4" i="4"/>
  <c r="M7" i="4"/>
  <c r="N10" i="4"/>
  <c r="I6" i="5"/>
  <c r="I9" i="5"/>
  <c r="I12" i="5"/>
  <c r="P11" i="5"/>
  <c r="L16" i="5"/>
  <c r="H11" i="6"/>
  <c r="AB11" i="1"/>
  <c r="M14" i="5"/>
  <c r="G6" i="1"/>
  <c r="O14" i="5"/>
  <c r="G11" i="2"/>
  <c r="L7" i="4"/>
  <c r="M10" i="4"/>
  <c r="W11" i="5"/>
  <c r="K16" i="5"/>
  <c r="K9" i="6"/>
  <c r="H6" i="2"/>
  <c r="G13" i="2"/>
  <c r="M4" i="4"/>
  <c r="N7" i="4"/>
  <c r="P8" i="3"/>
  <c r="Q9" i="3"/>
  <c r="P9" i="3"/>
  <c r="P10" i="3"/>
  <c r="Q8" i="3"/>
  <c r="P7" i="6"/>
  <c r="N5" i="6"/>
  <c r="P4" i="6"/>
  <c r="O4" i="6"/>
  <c r="P8" i="6"/>
  <c r="O8" i="6"/>
  <c r="N8" i="6"/>
  <c r="O7" i="6"/>
  <c r="P6" i="6"/>
  <c r="P5" i="6"/>
  <c r="O5" i="6"/>
  <c r="N4" i="6"/>
  <c r="S6" i="1"/>
  <c r="N23" i="1"/>
  <c r="M23" i="1"/>
  <c r="L23" i="1"/>
  <c r="K23" i="1"/>
  <c r="I22" i="1"/>
  <c r="H22" i="1"/>
  <c r="N13" i="2"/>
  <c r="O15" i="2"/>
  <c r="N15" i="2"/>
  <c r="N16" i="2"/>
  <c r="O14" i="2"/>
  <c r="N14" i="2"/>
  <c r="O13" i="2"/>
  <c r="K9" i="1"/>
  <c r="J10" i="1"/>
  <c r="J9" i="1"/>
  <c r="K10" i="1"/>
  <c r="K8" i="1"/>
  <c r="J8" i="1"/>
  <c r="K6" i="1"/>
  <c r="J6" i="1"/>
  <c r="K5" i="1"/>
  <c r="J5" i="1"/>
  <c r="K4" i="1"/>
  <c r="J4" i="1"/>
  <c r="M9" i="1"/>
  <c r="N8" i="1"/>
  <c r="S16" i="1"/>
  <c r="R16" i="1"/>
  <c r="T16" i="1"/>
  <c r="N30" i="1"/>
  <c r="K31" i="1"/>
  <c r="K29" i="1"/>
  <c r="J31" i="1"/>
  <c r="I29" i="1"/>
  <c r="G30" i="1"/>
  <c r="N29" i="1"/>
  <c r="M29" i="1"/>
  <c r="L29" i="1"/>
  <c r="G29" i="1"/>
  <c r="L31" i="1"/>
  <c r="L28" i="1"/>
  <c r="I31" i="1"/>
  <c r="K28" i="1"/>
  <c r="H31" i="1"/>
  <c r="J28" i="1"/>
  <c r="G31" i="1"/>
  <c r="I28" i="1"/>
  <c r="M30" i="1"/>
  <c r="H28" i="1"/>
  <c r="U11" i="5"/>
  <c r="T7" i="5"/>
  <c r="U6" i="5"/>
  <c r="U12" i="5"/>
  <c r="T6" i="5"/>
  <c r="T12" i="5"/>
  <c r="T11" i="5"/>
  <c r="U10" i="5"/>
  <c r="T10" i="5"/>
  <c r="U9" i="5"/>
  <c r="T9" i="5"/>
  <c r="U8" i="5"/>
  <c r="T8" i="5"/>
  <c r="M4" i="1"/>
  <c r="G28" i="1"/>
  <c r="U7" i="5"/>
  <c r="N9" i="3"/>
  <c r="I10" i="3"/>
  <c r="K8" i="3"/>
  <c r="H10" i="3"/>
  <c r="I8" i="3"/>
  <c r="N8" i="3"/>
  <c r="N10" i="3"/>
  <c r="M22" i="4"/>
  <c r="L24" i="4"/>
  <c r="G7" i="3"/>
  <c r="G9" i="3"/>
  <c r="K23" i="4"/>
  <c r="T5" i="3"/>
  <c r="T9" i="3"/>
  <c r="H7" i="3"/>
  <c r="H9" i="3"/>
  <c r="H16" i="3"/>
  <c r="K15" i="3"/>
  <c r="L13" i="3"/>
  <c r="J15" i="3"/>
  <c r="K13" i="3"/>
  <c r="H15" i="3"/>
  <c r="F18" i="4"/>
  <c r="L23" i="4"/>
  <c r="Y12" i="1"/>
  <c r="X15" i="1"/>
  <c r="Y9" i="1"/>
  <c r="H45" i="1"/>
  <c r="N44" i="1"/>
  <c r="I44" i="1"/>
  <c r="N45" i="1"/>
  <c r="S5" i="3"/>
  <c r="I7" i="3"/>
  <c r="I9" i="3"/>
  <c r="G13" i="3"/>
  <c r="I15" i="3"/>
  <c r="M23" i="4"/>
  <c r="V9" i="1"/>
  <c r="I43" i="1"/>
  <c r="S6" i="3"/>
  <c r="J7" i="3"/>
  <c r="J9" i="3"/>
  <c r="I13" i="3"/>
  <c r="L15" i="3"/>
  <c r="I19" i="4"/>
  <c r="H19" i="4"/>
  <c r="K24" i="4"/>
  <c r="G15" i="6"/>
  <c r="H13" i="6"/>
  <c r="H7" i="6"/>
  <c r="K11" i="6"/>
  <c r="K5" i="6"/>
  <c r="J11" i="6"/>
  <c r="J5" i="6"/>
  <c r="I13" i="6"/>
  <c r="W9" i="1"/>
  <c r="K43" i="1"/>
  <c r="T6" i="3"/>
  <c r="K7" i="3"/>
  <c r="L9" i="3"/>
  <c r="J13" i="3"/>
  <c r="G16" i="3"/>
  <c r="E10" i="4"/>
  <c r="F10" i="4"/>
  <c r="H6" i="4"/>
  <c r="I9" i="4"/>
  <c r="G6" i="4"/>
  <c r="G8" i="4"/>
  <c r="H18" i="4"/>
  <c r="H5" i="6"/>
  <c r="J13" i="6"/>
  <c r="P27" i="6"/>
  <c r="P30" i="6"/>
  <c r="O30" i="6"/>
  <c r="P29" i="6"/>
  <c r="X9" i="1"/>
  <c r="H17" i="1"/>
  <c r="K16" i="1"/>
  <c r="J16" i="1"/>
  <c r="L17" i="1"/>
  <c r="AB19" i="1"/>
  <c r="AC20" i="1"/>
  <c r="AB20" i="1"/>
  <c r="W26" i="1"/>
  <c r="U30" i="1"/>
  <c r="W29" i="1"/>
  <c r="L43" i="1"/>
  <c r="S7" i="3"/>
  <c r="L7" i="3"/>
  <c r="M9" i="3"/>
  <c r="M13" i="3"/>
  <c r="I16" i="3"/>
  <c r="E5" i="4"/>
  <c r="H8" i="4"/>
  <c r="I18" i="4"/>
  <c r="I5" i="6"/>
  <c r="K13" i="6"/>
  <c r="O27" i="6"/>
  <c r="Y15" i="1"/>
  <c r="I15" i="1"/>
  <c r="M17" i="1"/>
  <c r="AB18" i="1"/>
  <c r="U27" i="1"/>
  <c r="M43" i="1"/>
  <c r="T7" i="3"/>
  <c r="M7" i="3"/>
  <c r="G10" i="3"/>
  <c r="N13" i="3"/>
  <c r="J16" i="3"/>
  <c r="G5" i="4"/>
  <c r="I8" i="4"/>
  <c r="I7" i="6"/>
  <c r="H15" i="6"/>
  <c r="O28" i="6"/>
  <c r="V16" i="1"/>
  <c r="K15" i="1"/>
  <c r="N17" i="1"/>
  <c r="AC18" i="1"/>
  <c r="N37" i="1"/>
  <c r="I38" i="1"/>
  <c r="G36" i="1"/>
  <c r="H38" i="1"/>
  <c r="L35" i="1"/>
  <c r="H37" i="1"/>
  <c r="N43" i="1"/>
  <c r="T15" i="2"/>
  <c r="S13" i="2"/>
  <c r="R13" i="2"/>
  <c r="R17" i="2"/>
  <c r="S8" i="3"/>
  <c r="N7" i="3"/>
  <c r="J10" i="3"/>
  <c r="G14" i="3"/>
  <c r="K16" i="3"/>
  <c r="H5" i="4"/>
  <c r="E9" i="4"/>
  <c r="L17" i="5"/>
  <c r="K17" i="5"/>
  <c r="R14" i="5"/>
  <c r="P16" i="5"/>
  <c r="Q14" i="5"/>
  <c r="O16" i="5"/>
  <c r="P14" i="5"/>
  <c r="M16" i="5"/>
  <c r="J7" i="6"/>
  <c r="I15" i="6"/>
  <c r="P28" i="6"/>
  <c r="L15" i="1"/>
  <c r="AC19" i="1"/>
  <c r="G35" i="1"/>
  <c r="K37" i="1"/>
  <c r="H44" i="1"/>
  <c r="R8" i="2"/>
  <c r="S17" i="2"/>
  <c r="T8" i="3"/>
  <c r="H8" i="3"/>
  <c r="K10" i="3"/>
  <c r="H14" i="3"/>
  <c r="L16" i="3"/>
  <c r="I5" i="4"/>
  <c r="F9" i="4"/>
  <c r="K14" i="5"/>
  <c r="N16" i="5"/>
  <c r="K7" i="6"/>
  <c r="J15" i="6"/>
  <c r="O29" i="6"/>
  <c r="M10" i="5"/>
  <c r="G8" i="5"/>
  <c r="E11" i="5"/>
  <c r="L8" i="5"/>
  <c r="L11" i="5"/>
  <c r="G5" i="1"/>
  <c r="AA11" i="1"/>
  <c r="S13" i="1"/>
  <c r="F11" i="2"/>
  <c r="G17" i="2"/>
  <c r="K7" i="4"/>
  <c r="K10" i="4"/>
  <c r="E6" i="5"/>
  <c r="H8" i="5"/>
  <c r="F11" i="5"/>
  <c r="W6" i="5"/>
  <c r="M8" i="5"/>
  <c r="M11" i="5"/>
  <c r="P15" i="6"/>
  <c r="P12" i="6"/>
  <c r="O15" i="6"/>
  <c r="P14" i="6"/>
  <c r="O14" i="6"/>
  <c r="P13" i="6"/>
  <c r="O13" i="6"/>
  <c r="O12" i="6"/>
  <c r="V4" i="1"/>
  <c r="W12" i="1"/>
  <c r="R14" i="1"/>
  <c r="W22" i="1"/>
  <c r="E18" i="4"/>
  <c r="F17" i="4"/>
  <c r="E17" i="4"/>
  <c r="F16" i="4"/>
  <c r="E16" i="4"/>
  <c r="E15" i="4"/>
  <c r="F15" i="4"/>
  <c r="F14" i="4"/>
  <c r="O8" i="2"/>
  <c r="V12" i="1"/>
  <c r="O9" i="2"/>
  <c r="W33" i="1"/>
  <c r="V6" i="1"/>
  <c r="X12" i="1"/>
  <c r="S14" i="1"/>
  <c r="N24" i="1"/>
  <c r="I23" i="1"/>
  <c r="M24" i="1"/>
  <c r="H23" i="1"/>
  <c r="L24" i="1"/>
  <c r="N22" i="1"/>
  <c r="K24" i="1"/>
  <c r="M22" i="1"/>
  <c r="J24" i="1"/>
  <c r="L22" i="1"/>
  <c r="H24" i="1"/>
  <c r="J22" i="1"/>
  <c r="I24" i="1"/>
  <c r="K22" i="1"/>
  <c r="U23" i="1"/>
  <c r="E14" i="4"/>
  <c r="W6" i="1"/>
  <c r="W25" i="1"/>
  <c r="Z28" i="1"/>
  <c r="Y28" i="1"/>
  <c r="Z27" i="1"/>
  <c r="Y27" i="1"/>
  <c r="Y26" i="1"/>
  <c r="Z26" i="1"/>
  <c r="Y14" i="1"/>
  <c r="Y11" i="1"/>
  <c r="Y8" i="1"/>
  <c r="Y5" i="1"/>
  <c r="X14" i="1"/>
  <c r="X11" i="1"/>
  <c r="X8" i="1"/>
  <c r="X5" i="1"/>
  <c r="W13" i="1"/>
  <c r="W14" i="1"/>
  <c r="W11" i="1"/>
  <c r="W8" i="1"/>
  <c r="W5" i="1"/>
  <c r="V14" i="1"/>
  <c r="V11" i="1"/>
  <c r="V8" i="1"/>
  <c r="V5" i="1"/>
  <c r="Y16" i="1"/>
  <c r="Y13" i="1"/>
  <c r="Y10" i="1"/>
  <c r="Y7" i="1"/>
  <c r="Y4" i="1"/>
  <c r="W16" i="1"/>
  <c r="W10" i="1"/>
  <c r="W7" i="1"/>
  <c r="W4" i="1"/>
  <c r="X16" i="1"/>
  <c r="X13" i="1"/>
  <c r="X10" i="1"/>
  <c r="X7" i="1"/>
  <c r="X4" i="1"/>
  <c r="V22" i="1"/>
  <c r="U31" i="1"/>
  <c r="X6" i="1"/>
  <c r="V13" i="1"/>
  <c r="R7" i="1"/>
  <c r="Y25" i="1"/>
  <c r="R5" i="1"/>
  <c r="T5" i="1"/>
  <c r="S5" i="1"/>
  <c r="U26" i="1"/>
  <c r="Y6" i="1"/>
  <c r="V15" i="1"/>
  <c r="S7" i="1"/>
  <c r="J23" i="1"/>
  <c r="V26" i="1"/>
  <c r="Z25" i="1"/>
  <c r="F19" i="4"/>
  <c r="M8" i="1"/>
  <c r="N7" i="1"/>
  <c r="M7" i="1"/>
  <c r="N6" i="1"/>
  <c r="M5" i="1"/>
  <c r="M6" i="1"/>
  <c r="N5" i="1"/>
  <c r="V7" i="1"/>
  <c r="W15" i="1"/>
  <c r="I17" i="4"/>
  <c r="H17" i="4"/>
  <c r="I16" i="4"/>
  <c r="I14" i="4"/>
  <c r="H16" i="4"/>
  <c r="I15" i="4"/>
  <c r="H15" i="4"/>
  <c r="H14" i="4"/>
  <c r="T8" i="1"/>
  <c r="R8" i="1"/>
  <c r="S8" i="1"/>
  <c r="T15" i="1"/>
  <c r="R15" i="1"/>
  <c r="S15" i="1"/>
  <c r="N8" i="2"/>
  <c r="P7" i="2"/>
  <c r="O7" i="2"/>
  <c r="N7" i="2"/>
  <c r="P6" i="2"/>
  <c r="N6" i="2"/>
  <c r="O6" i="2"/>
  <c r="V33" i="1"/>
  <c r="V29" i="1"/>
  <c r="V25" i="1"/>
  <c r="U33" i="1"/>
  <c r="U29" i="1"/>
  <c r="U25" i="1"/>
  <c r="W32" i="1"/>
  <c r="W28" i="1"/>
  <c r="W24" i="1"/>
  <c r="V32" i="1"/>
  <c r="V28" i="1"/>
  <c r="V24" i="1"/>
  <c r="V27" i="1"/>
  <c r="U32" i="1"/>
  <c r="U28" i="1"/>
  <c r="U24" i="1"/>
  <c r="V31" i="1"/>
  <c r="V23" i="1"/>
  <c r="W31" i="1"/>
  <c r="W27" i="1"/>
  <c r="W23" i="1"/>
  <c r="V30" i="1"/>
  <c r="P8" i="2"/>
  <c r="K7" i="2"/>
  <c r="N9" i="1"/>
  <c r="V10" i="1"/>
  <c r="U22" i="1"/>
  <c r="W30" i="1"/>
  <c r="N9" i="2"/>
  <c r="O21" i="6"/>
  <c r="N23" i="6"/>
  <c r="N21" i="6"/>
  <c r="P20" i="6"/>
  <c r="N19" i="6"/>
  <c r="O20" i="6"/>
  <c r="N20" i="6"/>
  <c r="O23" i="6"/>
  <c r="P23" i="6"/>
  <c r="P19" i="6"/>
  <c r="O19" i="6"/>
  <c r="Q10" i="3"/>
  <c r="P5" i="3"/>
  <c r="P11" i="3"/>
  <c r="M24" i="4"/>
  <c r="J7" i="1"/>
  <c r="AA7" i="1"/>
  <c r="L16" i="1"/>
  <c r="M28" i="1"/>
  <c r="I30" i="1"/>
  <c r="M31" i="1"/>
  <c r="M35" i="1"/>
  <c r="I37" i="1"/>
  <c r="M38" i="1"/>
  <c r="J44" i="1"/>
  <c r="F8" i="2"/>
  <c r="F12" i="2"/>
  <c r="F16" i="2"/>
  <c r="R6" i="2"/>
  <c r="R10" i="2"/>
  <c r="R14" i="2"/>
  <c r="O16" i="2"/>
  <c r="Q5" i="3"/>
  <c r="Q11" i="3"/>
  <c r="S10" i="3"/>
  <c r="G8" i="3"/>
  <c r="K9" i="3"/>
  <c r="I14" i="3"/>
  <c r="M15" i="3"/>
  <c r="K6" i="4"/>
  <c r="M8" i="4"/>
  <c r="O10" i="4"/>
  <c r="E7" i="4"/>
  <c r="G9" i="4"/>
  <c r="L14" i="4"/>
  <c r="K21" i="4"/>
  <c r="F8" i="5"/>
  <c r="W10" i="5"/>
  <c r="R8" i="5"/>
  <c r="N10" i="5"/>
  <c r="R11" i="5"/>
  <c r="M15" i="5"/>
  <c r="Q16" i="5"/>
  <c r="H4" i="6"/>
  <c r="H6" i="6"/>
  <c r="H8" i="6"/>
  <c r="H10" i="6"/>
  <c r="H12" i="6"/>
  <c r="H14" i="6"/>
  <c r="H16" i="6"/>
  <c r="N6" i="6"/>
  <c r="L15" i="6"/>
  <c r="T17" i="2"/>
  <c r="K7" i="1"/>
  <c r="AB7" i="1"/>
  <c r="H15" i="1"/>
  <c r="M16" i="1"/>
  <c r="N28" i="1"/>
  <c r="J30" i="1"/>
  <c r="N31" i="1"/>
  <c r="N35" i="1"/>
  <c r="J37" i="1"/>
  <c r="N38" i="1"/>
  <c r="K44" i="1"/>
  <c r="G8" i="2"/>
  <c r="J8" i="2" s="1"/>
  <c r="G12" i="2"/>
  <c r="J12" i="2" s="1"/>
  <c r="G16" i="2"/>
  <c r="J16" i="2" s="1"/>
  <c r="S6" i="2"/>
  <c r="S10" i="2"/>
  <c r="S14" i="2"/>
  <c r="P6" i="3"/>
  <c r="T10" i="3"/>
  <c r="J14" i="3"/>
  <c r="N15" i="3"/>
  <c r="L6" i="4"/>
  <c r="N8" i="4"/>
  <c r="F7" i="4"/>
  <c r="H9" i="4"/>
  <c r="M14" i="4"/>
  <c r="L21" i="4"/>
  <c r="K9" i="5"/>
  <c r="O10" i="5"/>
  <c r="N15" i="5"/>
  <c r="R16" i="5"/>
  <c r="I4" i="6"/>
  <c r="I6" i="6"/>
  <c r="I8" i="6"/>
  <c r="I10" i="6"/>
  <c r="I12" i="6"/>
  <c r="I14" i="6"/>
  <c r="I16" i="6"/>
  <c r="O6" i="6"/>
  <c r="K14" i="4"/>
  <c r="AC7" i="1"/>
  <c r="L44" i="1"/>
  <c r="T6" i="2"/>
  <c r="T10" i="2"/>
  <c r="T14" i="2"/>
  <c r="Q6" i="3"/>
  <c r="K15" i="4"/>
  <c r="M21" i="4"/>
  <c r="L9" i="5"/>
  <c r="P10" i="5"/>
  <c r="J4" i="6"/>
  <c r="J6" i="6"/>
  <c r="J8" i="6"/>
  <c r="J10" i="6"/>
  <c r="J12" i="6"/>
  <c r="J14" i="6"/>
  <c r="J16" i="6"/>
  <c r="T9" i="2"/>
  <c r="G14" i="6"/>
  <c r="AA4" i="1"/>
  <c r="R6" i="1"/>
  <c r="J15" i="1"/>
  <c r="H29" i="1"/>
  <c r="L30" i="1"/>
  <c r="H36" i="1"/>
  <c r="L37" i="1"/>
  <c r="H43" i="1"/>
  <c r="M44" i="1"/>
  <c r="F9" i="2"/>
  <c r="F13" i="2"/>
  <c r="I13" i="2" s="1"/>
  <c r="L13" i="2" s="1"/>
  <c r="F17" i="2"/>
  <c r="I17" i="2" s="1"/>
  <c r="L17" i="2" s="1"/>
  <c r="R7" i="2"/>
  <c r="R11" i="2"/>
  <c r="R15" i="2"/>
  <c r="P7" i="3"/>
  <c r="J8" i="3"/>
  <c r="H13" i="3"/>
  <c r="L14" i="3"/>
  <c r="L4" i="4"/>
  <c r="N6" i="4"/>
  <c r="F5" i="4"/>
  <c r="H7" i="4"/>
  <c r="L15" i="4"/>
  <c r="K22" i="4"/>
  <c r="M9" i="5"/>
  <c r="Q10" i="5"/>
  <c r="L14" i="5"/>
  <c r="P15" i="5"/>
  <c r="K4" i="6"/>
  <c r="K6" i="6"/>
  <c r="K8" i="6"/>
  <c r="K10" i="6"/>
  <c r="K12" i="6"/>
  <c r="K14" i="6"/>
  <c r="K16" i="6"/>
  <c r="N7" i="6"/>
  <c r="G16" i="6"/>
  <c r="S7" i="2"/>
  <c r="S11" i="2"/>
  <c r="S15" i="2"/>
  <c r="Q7" i="3"/>
  <c r="M15" i="4"/>
  <c r="L22" i="4"/>
  <c r="N9" i="5"/>
  <c r="R10" i="5"/>
  <c r="L4" i="6"/>
  <c r="L6" i="6"/>
  <c r="L8" i="6"/>
  <c r="L10" i="6"/>
  <c r="L12" i="6"/>
  <c r="L14" i="6"/>
  <c r="L16" i="6"/>
  <c r="M17" i="4"/>
  <c r="L5" i="6"/>
  <c r="L7" i="6"/>
  <c r="L9" i="6"/>
  <c r="L11" i="6"/>
  <c r="L13" i="6"/>
  <c r="T13" i="2"/>
  <c r="G4" i="6"/>
  <c r="G6" i="6"/>
  <c r="G8" i="6"/>
  <c r="G10" i="6"/>
  <c r="G12" i="6"/>
  <c r="J29" i="1"/>
  <c r="J36" i="1"/>
  <c r="J43" i="1"/>
  <c r="H9" i="2"/>
  <c r="H13" i="2"/>
  <c r="T7" i="2"/>
  <c r="T11" i="2"/>
  <c r="K8" i="5"/>
  <c r="O9" i="5"/>
  <c r="G5" i="6"/>
  <c r="G7" i="6"/>
  <c r="G9" i="6"/>
  <c r="G11" i="6"/>
  <c r="G13" i="6"/>
  <c r="K14" i="2" l="1"/>
  <c r="J14" i="2"/>
  <c r="J15" i="2"/>
  <c r="J13" i="2"/>
  <c r="K15" i="2"/>
  <c r="J6" i="2"/>
  <c r="K17" i="2"/>
  <c r="K6" i="2"/>
  <c r="J17" i="2"/>
  <c r="J10" i="2"/>
  <c r="K10" i="2"/>
  <c r="K9" i="2"/>
  <c r="I11" i="2"/>
  <c r="L11" i="2" s="1"/>
  <c r="K11" i="2"/>
  <c r="J11" i="2"/>
  <c r="K13" i="2"/>
  <c r="I9" i="2"/>
  <c r="L9" i="2" s="1"/>
  <c r="J9" i="2"/>
  <c r="K16" i="2"/>
  <c r="I16" i="2"/>
  <c r="L16" i="2" s="1"/>
  <c r="K12" i="2"/>
  <c r="I12" i="2"/>
  <c r="L12" i="2" s="1"/>
  <c r="I8" i="2"/>
  <c r="L8" i="2" s="1"/>
  <c r="K8" i="2"/>
</calcChain>
</file>

<file path=xl/sharedStrings.xml><?xml version="1.0" encoding="utf-8"?>
<sst xmlns="http://schemas.openxmlformats.org/spreadsheetml/2006/main" count="135" uniqueCount="57">
  <si>
    <t>Multinomial Logistic Regression</t>
  </si>
  <si>
    <t>using Real Statistics formulas</t>
  </si>
  <si>
    <t>Coefficients</t>
  </si>
  <si>
    <t>MLogitRSquare</t>
  </si>
  <si>
    <t>MLogitTest</t>
  </si>
  <si>
    <t>MLogitPred</t>
  </si>
  <si>
    <t>Dosage</t>
  </si>
  <si>
    <t>Gender</t>
  </si>
  <si>
    <t>Dead</t>
  </si>
  <si>
    <t>Cured</t>
  </si>
  <si>
    <t>Sick</t>
  </si>
  <si>
    <t>MLogitPredC</t>
  </si>
  <si>
    <t>Multinomial Logistic Regression (Cured + Dead)</t>
  </si>
  <si>
    <t>coeff b</t>
  </si>
  <si>
    <t>s.e.</t>
  </si>
  <si>
    <t>Wald</t>
  </si>
  <si>
    <t>p-value</t>
  </si>
  <si>
    <t>exp(b)</t>
  </si>
  <si>
    <t>lower</t>
  </si>
  <si>
    <t>upper</t>
  </si>
  <si>
    <t>Intercept</t>
  </si>
  <si>
    <t>Multinomial Logistic Regression (Sick + Dead)</t>
  </si>
  <si>
    <t>Predicted Values</t>
  </si>
  <si>
    <t>Multinomial Logistic Regression (Sick + Dead), formula with headings</t>
  </si>
  <si>
    <t>Model accuracy</t>
  </si>
  <si>
    <t>Observed</t>
  </si>
  <si>
    <t>Model Probabilities</t>
  </si>
  <si>
    <t>Number Correct</t>
  </si>
  <si>
    <t>Total</t>
  </si>
  <si>
    <t>Model Accuracy</t>
  </si>
  <si>
    <t>using Real Statistics data analysis tool</t>
  </si>
  <si>
    <t>Alpha</t>
  </si>
  <si>
    <t>R-square</t>
  </si>
  <si>
    <t>Significance Test</t>
  </si>
  <si>
    <t>Reference Variable</t>
  </si>
  <si>
    <t>Raw Data</t>
  </si>
  <si>
    <t>MLogitSummary (w/o headings)</t>
  </si>
  <si>
    <t>MLogitSummary (with headings)</t>
  </si>
  <si>
    <t>Temp</t>
  </si>
  <si>
    <t>Water</t>
  </si>
  <si>
    <t>Outcome</t>
  </si>
  <si>
    <t>Using raw data</t>
  </si>
  <si>
    <t>Using summary</t>
  </si>
  <si>
    <t>=MLogitCoeff(A4:C53,0,TRUE,TRUE)</t>
  </si>
  <si>
    <t>=MLogitCoeff(A5:C53,0,TRUE)</t>
  </si>
  <si>
    <t>Data Summary</t>
  </si>
  <si>
    <t>Interaction Terms</t>
  </si>
  <si>
    <t>=MLogitCoeff(MLogitSelect(A4:E16,2,"1,2,1*2",TRUE),2,TRUE,TRUE)</t>
  </si>
  <si>
    <t>Dos</t>
  </si>
  <si>
    <t>Gen</t>
  </si>
  <si>
    <t>=MLogitCoeff(MLogitSelect(A4:E16,2,"1,2,1*2",TRUE),2,FALSE,TRUE)</t>
  </si>
  <si>
    <t>=MLogitCoeff(MLogitSelect(A5:E16,2,"1,2,1*2"),2,TRUE)</t>
  </si>
  <si>
    <t>=MLogitCoeff(MLogitSelect(A5:E16,2,"1,2,1*2"),2)</t>
  </si>
  <si>
    <t>Real Statistics Using Excel</t>
  </si>
  <si>
    <t>Updated</t>
  </si>
  <si>
    <t>Copyright © 2013 - 2026 Charles Zaiontz</t>
  </si>
  <si>
    <t>Real Statistics Multinomial Logistic Regression Capabilities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</si>
</sst>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6" xfId="0" applyNumberFormat="1" applyBorder="1"/>
    <xf numFmtId="164" fontId="0" fillId="0" borderId="8" xfId="0" applyNumberFormat="1" applyBorder="1"/>
    <xf numFmtId="0" fontId="0" fillId="0" borderId="11" xfId="0" applyBorder="1"/>
    <xf numFmtId="0" fontId="3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0" fillId="0" borderId="13" xfId="1" applyNumberFormat="1" applyFont="1" applyBorder="1"/>
    <xf numFmtId="165" fontId="0" fillId="0" borderId="14" xfId="1" applyNumberFormat="1" applyFont="1" applyBorder="1"/>
    <xf numFmtId="165" fontId="0" fillId="0" borderId="15" xfId="1" applyNumberFormat="1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7" xfId="0" quotePrefix="1" applyBorder="1"/>
    <xf numFmtId="0" fontId="0" fillId="0" borderId="28" xfId="0" quotePrefix="1" applyBorder="1"/>
    <xf numFmtId="0" fontId="0" fillId="0" borderId="6" xfId="0" quotePrefix="1" applyBorder="1"/>
    <xf numFmtId="0" fontId="0" fillId="0" borderId="7" xfId="0" quotePrefix="1" applyBorder="1"/>
    <xf numFmtId="0" fontId="0" fillId="0" borderId="8" xfId="0" quotePrefix="1" applyBorder="1"/>
    <xf numFmtId="0" fontId="0" fillId="0" borderId="9" xfId="0" quotePrefix="1" applyBorder="1"/>
    <xf numFmtId="15" fontId="0" fillId="0" borderId="0" xfId="0" applyNumberFormat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3E05-23FB-45EF-8911-BECF1E6CF918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53</v>
      </c>
    </row>
    <row r="2" spans="1:13" x14ac:dyDescent="0.35">
      <c r="A2" t="s">
        <v>56</v>
      </c>
    </row>
    <row r="4" spans="1:13" x14ac:dyDescent="0.35">
      <c r="A4" t="s">
        <v>54</v>
      </c>
      <c r="B4" s="55">
        <v>46024</v>
      </c>
    </row>
    <row r="6" spans="1:13" x14ac:dyDescent="0.35">
      <c r="A6" s="56" t="s">
        <v>55</v>
      </c>
    </row>
    <row r="10" spans="1:13" ht="18.5" x14ac:dyDescent="0.45">
      <c r="M10" s="5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DCFD-3FBF-420A-8927-A186BCDC52E5}">
  <sheetPr codeName="Sheet272"/>
  <dimension ref="A1:AC45"/>
  <sheetViews>
    <sheetView workbookViewId="0"/>
  </sheetViews>
  <sheetFormatPr defaultRowHeight="14.5" x14ac:dyDescent="0.35"/>
  <cols>
    <col min="1" max="5" width="7.54296875" customWidth="1"/>
    <col min="6" max="6" width="5.7265625" customWidth="1"/>
    <col min="8" max="10" width="9.26953125" bestFit="1" customWidth="1"/>
    <col min="11" max="11" width="9.26953125" customWidth="1"/>
    <col min="12" max="12" width="9.26953125" bestFit="1" customWidth="1"/>
    <col min="13" max="13" width="9.1796875" customWidth="1"/>
    <col min="14" max="14" width="9.453125" bestFit="1" customWidth="1"/>
    <col min="15" max="15" width="9.453125" customWidth="1"/>
    <col min="16" max="16" width="9.453125" bestFit="1" customWidth="1"/>
    <col min="17" max="18" width="9.453125" customWidth="1"/>
    <col min="19" max="20" width="9.453125" bestFit="1" customWidth="1"/>
    <col min="21" max="21" width="9.26953125" customWidth="1"/>
  </cols>
  <sheetData>
    <row r="1" spans="1:29" x14ac:dyDescent="0.35">
      <c r="A1" s="1" t="s">
        <v>0</v>
      </c>
    </row>
    <row r="2" spans="1:29" x14ac:dyDescent="0.35">
      <c r="A2" t="s">
        <v>1</v>
      </c>
      <c r="G2" t="s">
        <v>2</v>
      </c>
      <c r="J2" t="s">
        <v>3</v>
      </c>
      <c r="M2" t="s">
        <v>4</v>
      </c>
      <c r="P2" t="s">
        <v>5</v>
      </c>
      <c r="V2" s="2" t="e">
        <f ca="1">FTEXT(V5)</f>
        <v>#NAME?</v>
      </c>
      <c r="AA2" s="2" t="e">
        <f ca="1">FTEXT(AB5)</f>
        <v>#NAME?</v>
      </c>
    </row>
    <row r="4" spans="1:29" x14ac:dyDescent="0.3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G4" s="4" t="s">
        <v>9</v>
      </c>
      <c r="H4" s="4" t="s">
        <v>10</v>
      </c>
      <c r="J4" t="e">
        <f t="array" aca="1" ref="J4:K10" ca="1">MLogitRSquare(A5:E16,2,TRUE)</f>
        <v>#NAME?</v>
      </c>
      <c r="K4" s="5" t="e">
        <f ca="1"/>
        <v>#NAME?</v>
      </c>
      <c r="M4" t="e">
        <f t="array" aca="1" ref="M4:N9" ca="1">MLogitTest(A5:E16,2,TRUE)</f>
        <v>#NAME?</v>
      </c>
      <c r="N4" s="5" t="e">
        <f ca="1"/>
        <v>#NAME?</v>
      </c>
      <c r="P4" s="8" t="s">
        <v>6</v>
      </c>
      <c r="Q4" s="8" t="s">
        <v>7</v>
      </c>
      <c r="R4" s="8" t="s">
        <v>8</v>
      </c>
      <c r="S4" s="8" t="s">
        <v>9</v>
      </c>
      <c r="T4" s="8" t="s">
        <v>10</v>
      </c>
      <c r="V4" s="3" t="e">
        <f t="array" aca="1" ref="V4:Y16" ca="1">MLogitExtract(A4:E16,2,"2,0")</f>
        <v>#NAME?</v>
      </c>
      <c r="W4" s="3" t="e">
        <f ca="1"/>
        <v>#NAME?</v>
      </c>
      <c r="X4" s="3" t="e">
        <f ca="1"/>
        <v>#NAME?</v>
      </c>
      <c r="Y4" s="3" t="e">
        <f ca="1"/>
        <v>#NAME?</v>
      </c>
      <c r="AA4" t="e">
        <f t="array" aca="1" ref="AA4:AC7" ca="1">MLogitCoeff(A5:E16,2,TRUE)</f>
        <v>#NAME?</v>
      </c>
      <c r="AB4" t="e">
        <f ca="1"/>
        <v>#NAME?</v>
      </c>
      <c r="AC4" t="e">
        <f ca="1"/>
        <v>#NAME?</v>
      </c>
    </row>
    <row r="5" spans="1:29" x14ac:dyDescent="0.35">
      <c r="A5" s="9">
        <v>20</v>
      </c>
      <c r="B5" s="10">
        <v>0</v>
      </c>
      <c r="C5" s="9">
        <v>13</v>
      </c>
      <c r="D5" s="15">
        <v>0</v>
      </c>
      <c r="E5" s="10">
        <v>8</v>
      </c>
      <c r="G5" s="9" t="e">
        <f t="array" aca="1" ref="G5:H7" ca="1">MLogitCoeff(A5:E16,2)</f>
        <v>#NAME?</v>
      </c>
      <c r="H5" s="5" t="e">
        <f ca="1"/>
        <v>#NAME?</v>
      </c>
      <c r="J5" t="e">
        <f ca="1"/>
        <v>#NAME?</v>
      </c>
      <c r="K5" s="6" t="e">
        <f ca="1"/>
        <v>#NAME?</v>
      </c>
      <c r="M5" t="e">
        <f ca="1"/>
        <v>#NAME?</v>
      </c>
      <c r="N5" s="6" t="e">
        <f ca="1"/>
        <v>#NAME?</v>
      </c>
      <c r="P5" s="9">
        <v>24</v>
      </c>
      <c r="Q5" s="15">
        <v>1</v>
      </c>
      <c r="R5" s="9" t="e">
        <f t="array" aca="1" ref="R5:T5" ca="1">MLogitPred(P5:Q5,$A$5:$E$16,2)</f>
        <v>#NAME?</v>
      </c>
      <c r="S5" s="15" t="e">
        <f ca="1"/>
        <v>#NAME?</v>
      </c>
      <c r="T5" s="10" t="e">
        <f ca="1"/>
        <v>#NAME?</v>
      </c>
      <c r="V5" s="9" t="e">
        <f ca="1"/>
        <v>#NAME?</v>
      </c>
      <c r="W5" s="10" t="e">
        <f ca="1"/>
        <v>#NAME?</v>
      </c>
      <c r="X5" s="9" t="e">
        <f ca="1"/>
        <v>#NAME?</v>
      </c>
      <c r="Y5" s="10" t="e">
        <f ca="1"/>
        <v>#NAME?</v>
      </c>
      <c r="AA5" t="e">
        <f ca="1"/>
        <v>#NAME?</v>
      </c>
      <c r="AB5" s="9" t="e">
        <f ca="1"/>
        <v>#NAME?</v>
      </c>
      <c r="AC5" s="10" t="e">
        <f ca="1"/>
        <v>#NAME?</v>
      </c>
    </row>
    <row r="6" spans="1:29" x14ac:dyDescent="0.35">
      <c r="A6" s="11">
        <v>21</v>
      </c>
      <c r="B6" s="12">
        <v>0</v>
      </c>
      <c r="C6" s="11">
        <v>60</v>
      </c>
      <c r="D6">
        <v>6</v>
      </c>
      <c r="E6" s="12">
        <v>30</v>
      </c>
      <c r="G6" s="11" t="e">
        <f ca="1"/>
        <v>#NAME?</v>
      </c>
      <c r="H6" s="6" t="e">
        <f ca="1"/>
        <v>#NAME?</v>
      </c>
      <c r="J6" t="e">
        <f ca="1"/>
        <v>#NAME?</v>
      </c>
      <c r="K6" s="6" t="e">
        <f ca="1"/>
        <v>#NAME?</v>
      </c>
      <c r="M6" t="e">
        <f ca="1"/>
        <v>#NAME?</v>
      </c>
      <c r="N6" s="6" t="e">
        <f ca="1"/>
        <v>#NAME?</v>
      </c>
      <c r="P6" s="11">
        <v>24</v>
      </c>
      <c r="Q6">
        <v>0</v>
      </c>
      <c r="R6" s="11" t="e">
        <f t="array" aca="1" ref="R6:T6" ca="1">MLogitPred(P6:Q6,$A$5:$E$16,2)</f>
        <v>#NAME?</v>
      </c>
      <c r="S6" t="e">
        <f ca="1"/>
        <v>#NAME?</v>
      </c>
      <c r="T6" s="12" t="e">
        <f ca="1"/>
        <v>#NAME?</v>
      </c>
      <c r="V6" s="11" t="e">
        <f ca="1"/>
        <v>#NAME?</v>
      </c>
      <c r="W6" s="12" t="e">
        <f ca="1"/>
        <v>#NAME?</v>
      </c>
      <c r="X6" s="11" t="e">
        <f ca="1"/>
        <v>#NAME?</v>
      </c>
      <c r="Y6" s="12" t="e">
        <f ca="1"/>
        <v>#NAME?</v>
      </c>
      <c r="AA6" t="e">
        <f ca="1"/>
        <v>#NAME?</v>
      </c>
      <c r="AB6" s="11" t="e">
        <f ca="1"/>
        <v>#NAME?</v>
      </c>
      <c r="AC6" s="12" t="e">
        <f ca="1"/>
        <v>#NAME?</v>
      </c>
    </row>
    <row r="7" spans="1:29" x14ac:dyDescent="0.35">
      <c r="A7" s="11">
        <v>22</v>
      </c>
      <c r="B7" s="12">
        <v>0</v>
      </c>
      <c r="C7" s="11">
        <v>61</v>
      </c>
      <c r="D7">
        <v>13</v>
      </c>
      <c r="E7" s="12">
        <v>40</v>
      </c>
      <c r="G7" s="13" t="e">
        <f ca="1"/>
        <v>#NAME?</v>
      </c>
      <c r="H7" s="7" t="e">
        <f ca="1"/>
        <v>#NAME?</v>
      </c>
      <c r="J7" t="e">
        <f ca="1"/>
        <v>#NAME?</v>
      </c>
      <c r="K7" s="6" t="e">
        <f ca="1"/>
        <v>#NAME?</v>
      </c>
      <c r="M7" t="e">
        <f ca="1"/>
        <v>#NAME?</v>
      </c>
      <c r="N7" s="6" t="e">
        <f ca="1"/>
        <v>#NAME?</v>
      </c>
      <c r="P7" s="16">
        <v>24.5</v>
      </c>
      <c r="Q7">
        <v>1</v>
      </c>
      <c r="R7" s="11" t="e">
        <f t="array" aca="1" ref="R7:T7" ca="1">MLogitPred(P7:Q7,$A$5:$E$16,2)</f>
        <v>#NAME?</v>
      </c>
      <c r="S7" t="e">
        <f ca="1"/>
        <v>#NAME?</v>
      </c>
      <c r="T7" s="12" t="e">
        <f ca="1"/>
        <v>#NAME?</v>
      </c>
      <c r="V7" s="11" t="e">
        <f ca="1"/>
        <v>#NAME?</v>
      </c>
      <c r="W7" s="12" t="e">
        <f ca="1"/>
        <v>#NAME?</v>
      </c>
      <c r="X7" s="11" t="e">
        <f ca="1"/>
        <v>#NAME?</v>
      </c>
      <c r="Y7" s="12" t="e">
        <f ca="1"/>
        <v>#NAME?</v>
      </c>
      <c r="AA7" t="e">
        <f ca="1"/>
        <v>#NAME?</v>
      </c>
      <c r="AB7" s="13" t="e">
        <f ca="1"/>
        <v>#NAME?</v>
      </c>
      <c r="AC7" s="14" t="e">
        <f ca="1"/>
        <v>#NAME?</v>
      </c>
    </row>
    <row r="8" spans="1:29" x14ac:dyDescent="0.35">
      <c r="A8" s="11">
        <v>23</v>
      </c>
      <c r="B8" s="12">
        <v>0</v>
      </c>
      <c r="C8" s="11">
        <v>49</v>
      </c>
      <c r="D8">
        <v>60</v>
      </c>
      <c r="E8" s="12">
        <v>25</v>
      </c>
      <c r="J8" t="e">
        <f ca="1"/>
        <v>#NAME?</v>
      </c>
      <c r="K8" s="6" t="e">
        <f ca="1"/>
        <v>#NAME?</v>
      </c>
      <c r="M8" t="e">
        <f ca="1"/>
        <v>#NAME?</v>
      </c>
      <c r="N8" s="6" t="e">
        <f ca="1"/>
        <v>#NAME?</v>
      </c>
      <c r="P8" s="17">
        <v>24.5</v>
      </c>
      <c r="Q8" s="18">
        <v>0</v>
      </c>
      <c r="R8" s="13" t="e">
        <f t="array" aca="1" ref="R8:T8" ca="1">MLogitPred(P8:Q8,$A$5:$E$16,2)</f>
        <v>#NAME?</v>
      </c>
      <c r="S8" s="18" t="e">
        <f ca="1"/>
        <v>#NAME?</v>
      </c>
      <c r="T8" s="14" t="e">
        <f ca="1"/>
        <v>#NAME?</v>
      </c>
      <c r="V8" s="11" t="e">
        <f ca="1"/>
        <v>#NAME?</v>
      </c>
      <c r="W8" s="12" t="e">
        <f ca="1"/>
        <v>#NAME?</v>
      </c>
      <c r="X8" s="11" t="e">
        <f ca="1"/>
        <v>#NAME?</v>
      </c>
      <c r="Y8" s="12" t="e">
        <f ca="1"/>
        <v>#NAME?</v>
      </c>
    </row>
    <row r="9" spans="1:29" x14ac:dyDescent="0.35">
      <c r="A9" s="11">
        <v>24</v>
      </c>
      <c r="B9" s="12">
        <v>0</v>
      </c>
      <c r="C9" s="11">
        <v>8</v>
      </c>
      <c r="D9">
        <v>29</v>
      </c>
      <c r="E9" s="12">
        <v>15</v>
      </c>
      <c r="J9" t="e">
        <f ca="1"/>
        <v>#NAME?</v>
      </c>
      <c r="K9" s="6" t="e">
        <f ca="1"/>
        <v>#NAME?</v>
      </c>
      <c r="M9" t="e">
        <f ca="1"/>
        <v>#NAME?</v>
      </c>
      <c r="N9" s="7" t="e">
        <f ca="1"/>
        <v>#NAME?</v>
      </c>
      <c r="V9" s="11" t="e">
        <f ca="1"/>
        <v>#NAME?</v>
      </c>
      <c r="W9" s="12" t="e">
        <f ca="1"/>
        <v>#NAME?</v>
      </c>
      <c r="X9" s="11" t="e">
        <f ca="1"/>
        <v>#NAME?</v>
      </c>
      <c r="Y9" s="12" t="e">
        <f ca="1"/>
        <v>#NAME?</v>
      </c>
      <c r="AA9" s="2" t="e">
        <f ca="1">FTEXT(AB12)</f>
        <v>#NAME?</v>
      </c>
    </row>
    <row r="10" spans="1:29" x14ac:dyDescent="0.35">
      <c r="A10" s="11">
        <v>25</v>
      </c>
      <c r="B10" s="12">
        <v>0</v>
      </c>
      <c r="C10" s="11">
        <v>4</v>
      </c>
      <c r="D10">
        <v>20</v>
      </c>
      <c r="E10" s="12">
        <v>8</v>
      </c>
      <c r="J10" t="e">
        <f ca="1"/>
        <v>#NAME?</v>
      </c>
      <c r="K10" s="7" t="e">
        <f ca="1"/>
        <v>#NAME?</v>
      </c>
      <c r="P10" t="s">
        <v>11</v>
      </c>
      <c r="V10" s="11" t="e">
        <f ca="1"/>
        <v>#NAME?</v>
      </c>
      <c r="W10" s="12" t="e">
        <f ca="1"/>
        <v>#NAME?</v>
      </c>
      <c r="X10" s="11" t="e">
        <f ca="1"/>
        <v>#NAME?</v>
      </c>
      <c r="Y10" s="12" t="e">
        <f ca="1"/>
        <v>#NAME?</v>
      </c>
    </row>
    <row r="11" spans="1:29" x14ac:dyDescent="0.35">
      <c r="A11" s="11">
        <v>20</v>
      </c>
      <c r="B11" s="12">
        <v>1</v>
      </c>
      <c r="C11" s="11">
        <v>16</v>
      </c>
      <c r="D11">
        <v>4</v>
      </c>
      <c r="E11" s="12">
        <v>2</v>
      </c>
      <c r="V11" s="11" t="e">
        <f ca="1"/>
        <v>#NAME?</v>
      </c>
      <c r="W11" s="12" t="e">
        <f ca="1"/>
        <v>#NAME?</v>
      </c>
      <c r="X11" s="11" t="e">
        <f ca="1"/>
        <v>#NAME?</v>
      </c>
      <c r="Y11" s="12" t="e">
        <f ca="1"/>
        <v>#NAME?</v>
      </c>
      <c r="AA11" t="e">
        <f t="array" aca="1" ref="AA11:AC14" ca="1">MLogitCoeff(A4:E16,2,TRUE,TRUE)</f>
        <v>#NAME?</v>
      </c>
      <c r="AB11" t="e">
        <f ca="1"/>
        <v>#NAME?</v>
      </c>
      <c r="AC11" t="e">
        <f ca="1"/>
        <v>#NAME?</v>
      </c>
    </row>
    <row r="12" spans="1:29" x14ac:dyDescent="0.35">
      <c r="A12" s="11">
        <v>21</v>
      </c>
      <c r="B12" s="12">
        <v>1</v>
      </c>
      <c r="C12" s="11">
        <v>67</v>
      </c>
      <c r="D12">
        <v>9</v>
      </c>
      <c r="E12" s="12">
        <v>8</v>
      </c>
      <c r="G12" t="s">
        <v>12</v>
      </c>
      <c r="P12" s="8" t="s">
        <v>6</v>
      </c>
      <c r="Q12" s="8" t="s">
        <v>7</v>
      </c>
      <c r="R12" s="8" t="s">
        <v>8</v>
      </c>
      <c r="S12" s="8" t="s">
        <v>9</v>
      </c>
      <c r="T12" s="8" t="s">
        <v>10</v>
      </c>
      <c r="V12" s="11" t="e">
        <f ca="1"/>
        <v>#NAME?</v>
      </c>
      <c r="W12" s="12" t="e">
        <f ca="1"/>
        <v>#NAME?</v>
      </c>
      <c r="X12" s="11" t="e">
        <f ca="1"/>
        <v>#NAME?</v>
      </c>
      <c r="Y12" s="12" t="e">
        <f ca="1"/>
        <v>#NAME?</v>
      </c>
      <c r="AA12" t="e">
        <f ca="1"/>
        <v>#NAME?</v>
      </c>
      <c r="AB12" s="9" t="e">
        <f ca="1"/>
        <v>#NAME?</v>
      </c>
      <c r="AC12" s="10" t="e">
        <f ca="1"/>
        <v>#NAME?</v>
      </c>
    </row>
    <row r="13" spans="1:29" ht="15" thickBot="1" x14ac:dyDescent="0.4">
      <c r="A13" s="11">
        <v>22</v>
      </c>
      <c r="B13" s="12">
        <v>1</v>
      </c>
      <c r="C13" s="11">
        <v>55</v>
      </c>
      <c r="D13">
        <v>20</v>
      </c>
      <c r="E13" s="12">
        <v>14</v>
      </c>
      <c r="P13" s="9">
        <v>24</v>
      </c>
      <c r="Q13" s="15">
        <v>1</v>
      </c>
      <c r="R13" s="9" t="e">
        <f t="array" aca="1" ref="R13:T13" ca="1">MLogitPredC(P13:Q13,$G$5:$H$7)</f>
        <v>#NAME?</v>
      </c>
      <c r="S13" s="15" t="e">
        <f ca="1"/>
        <v>#NAME?</v>
      </c>
      <c r="T13" s="10" t="e">
        <f ca="1"/>
        <v>#NAME?</v>
      </c>
      <c r="V13" s="11" t="e">
        <f ca="1"/>
        <v>#NAME?</v>
      </c>
      <c r="W13" s="12" t="e">
        <f ca="1"/>
        <v>#NAME?</v>
      </c>
      <c r="X13" s="11" t="e">
        <f ca="1"/>
        <v>#NAME?</v>
      </c>
      <c r="Y13" s="12" t="e">
        <f ca="1"/>
        <v>#NAME?</v>
      </c>
      <c r="AA13" t="e">
        <f ca="1"/>
        <v>#NAME?</v>
      </c>
      <c r="AB13" s="11" t="e">
        <f ca="1"/>
        <v>#NAME?</v>
      </c>
      <c r="AC13" s="12" t="e">
        <f ca="1"/>
        <v>#NAME?</v>
      </c>
    </row>
    <row r="14" spans="1:29" ht="15" thickTop="1" x14ac:dyDescent="0.35">
      <c r="A14" s="11">
        <v>23</v>
      </c>
      <c r="B14" s="12">
        <v>1</v>
      </c>
      <c r="C14" s="11">
        <v>49</v>
      </c>
      <c r="D14">
        <v>55</v>
      </c>
      <c r="E14" s="12">
        <v>20</v>
      </c>
      <c r="G14" s="19"/>
      <c r="H14" s="19" t="s">
        <v>13</v>
      </c>
      <c r="I14" s="19" t="s">
        <v>14</v>
      </c>
      <c r="J14" s="19" t="s">
        <v>15</v>
      </c>
      <c r="K14" s="19" t="s">
        <v>16</v>
      </c>
      <c r="L14" s="19" t="s">
        <v>17</v>
      </c>
      <c r="M14" s="19" t="s">
        <v>18</v>
      </c>
      <c r="N14" s="19" t="s">
        <v>19</v>
      </c>
      <c r="P14" s="11">
        <v>24</v>
      </c>
      <c r="Q14">
        <v>0</v>
      </c>
      <c r="R14" s="11" t="e">
        <f t="array" aca="1" ref="R14:T14" ca="1">MLogitPredC(P14:Q14,$G$5:$H$7)</f>
        <v>#NAME?</v>
      </c>
      <c r="S14" t="e">
        <f ca="1"/>
        <v>#NAME?</v>
      </c>
      <c r="T14" s="12" t="e">
        <f ca="1"/>
        <v>#NAME?</v>
      </c>
      <c r="V14" s="11" t="e">
        <f ca="1"/>
        <v>#NAME?</v>
      </c>
      <c r="W14" s="12" t="e">
        <f ca="1"/>
        <v>#NAME?</v>
      </c>
      <c r="X14" s="11" t="e">
        <f ca="1"/>
        <v>#NAME?</v>
      </c>
      <c r="Y14" s="12" t="e">
        <f ca="1"/>
        <v>#NAME?</v>
      </c>
      <c r="AA14" t="e">
        <f ca="1"/>
        <v>#NAME?</v>
      </c>
      <c r="AB14" s="13" t="e">
        <f ca="1"/>
        <v>#NAME?</v>
      </c>
      <c r="AC14" s="14" t="e">
        <f ca="1"/>
        <v>#NAME?</v>
      </c>
    </row>
    <row r="15" spans="1:29" x14ac:dyDescent="0.35">
      <c r="A15" s="11">
        <v>24</v>
      </c>
      <c r="B15" s="12">
        <v>1</v>
      </c>
      <c r="C15" s="11">
        <v>12</v>
      </c>
      <c r="D15">
        <v>36</v>
      </c>
      <c r="E15" s="12">
        <v>15</v>
      </c>
      <c r="G15" t="s">
        <v>20</v>
      </c>
      <c r="H15" t="e">
        <f t="array" aca="1" ref="H15:N17" ca="1">MLogitParam(A5:E16,2,1)</f>
        <v>#NAME?</v>
      </c>
      <c r="I15" t="e">
        <f ca="1"/>
        <v>#NAME?</v>
      </c>
      <c r="J15" t="e">
        <f ca="1"/>
        <v>#NAME?</v>
      </c>
      <c r="K15" t="e">
        <f ca="1"/>
        <v>#NAME?</v>
      </c>
      <c r="L15" t="e">
        <f ca="1"/>
        <v>#NAME?</v>
      </c>
      <c r="M15" t="e">
        <f ca="1"/>
        <v>#NAME?</v>
      </c>
      <c r="N15" t="e">
        <f ca="1"/>
        <v>#NAME?</v>
      </c>
      <c r="P15" s="16">
        <v>24.5</v>
      </c>
      <c r="Q15">
        <v>1</v>
      </c>
      <c r="R15" s="11" t="e">
        <f t="array" aca="1" ref="R15:T15" ca="1">MLogitPredC(P15:Q15,$G$5:$H$7)</f>
        <v>#NAME?</v>
      </c>
      <c r="S15" t="e">
        <f ca="1"/>
        <v>#NAME?</v>
      </c>
      <c r="T15" s="12" t="e">
        <f ca="1"/>
        <v>#NAME?</v>
      </c>
      <c r="V15" s="11" t="e">
        <f ca="1"/>
        <v>#NAME?</v>
      </c>
      <c r="W15" s="12" t="e">
        <f ca="1"/>
        <v>#NAME?</v>
      </c>
      <c r="X15" s="11" t="e">
        <f ca="1"/>
        <v>#NAME?</v>
      </c>
      <c r="Y15" s="12" t="e">
        <f ca="1"/>
        <v>#NAME?</v>
      </c>
    </row>
    <row r="16" spans="1:29" x14ac:dyDescent="0.35">
      <c r="A16" s="13">
        <v>25</v>
      </c>
      <c r="B16" s="14">
        <v>1</v>
      </c>
      <c r="C16" s="13">
        <v>6</v>
      </c>
      <c r="D16" s="18">
        <v>18</v>
      </c>
      <c r="E16" s="14">
        <v>5</v>
      </c>
      <c r="G16" t="str">
        <f>A4</f>
        <v>Dosage</v>
      </c>
      <c r="H16" t="e">
        <f ca="1"/>
        <v>#NAME?</v>
      </c>
      <c r="I16" t="e">
        <f ca="1"/>
        <v>#NAME?</v>
      </c>
      <c r="J16" t="e">
        <f ca="1"/>
        <v>#NAME?</v>
      </c>
      <c r="K16" t="e">
        <f ca="1"/>
        <v>#NAME?</v>
      </c>
      <c r="L16" t="e">
        <f ca="1"/>
        <v>#NAME?</v>
      </c>
      <c r="M16" t="e">
        <f ca="1"/>
        <v>#NAME?</v>
      </c>
      <c r="N16" t="e">
        <f ca="1"/>
        <v>#NAME?</v>
      </c>
      <c r="P16" s="17">
        <v>24.5</v>
      </c>
      <c r="Q16" s="18">
        <v>0</v>
      </c>
      <c r="R16" s="13" t="e">
        <f t="array" aca="1" ref="R16:T16" ca="1">MLogitPredC(P16:Q16,$G$5:$H$7)</f>
        <v>#NAME?</v>
      </c>
      <c r="S16" s="18" t="e">
        <f ca="1"/>
        <v>#NAME?</v>
      </c>
      <c r="T16" s="14" t="e">
        <f ca="1"/>
        <v>#NAME?</v>
      </c>
      <c r="V16" s="13" t="e">
        <f ca="1"/>
        <v>#NAME?</v>
      </c>
      <c r="W16" s="14" t="e">
        <f ca="1"/>
        <v>#NAME?</v>
      </c>
      <c r="X16" s="13" t="e">
        <f ca="1"/>
        <v>#NAME?</v>
      </c>
      <c r="Y16" s="14" t="e">
        <f ca="1"/>
        <v>#NAME?</v>
      </c>
      <c r="AA16" s="2" t="e">
        <f ca="1">FTEXT(AB18)</f>
        <v>#NAME?</v>
      </c>
    </row>
    <row r="17" spans="3:29" x14ac:dyDescent="0.35">
      <c r="C17">
        <f>SUM(C5:C16)</f>
        <v>400</v>
      </c>
      <c r="D17">
        <f>SUM(D5:D16)</f>
        <v>270</v>
      </c>
      <c r="E17">
        <f>SUM(E5:E16)</f>
        <v>190</v>
      </c>
      <c r="G17" s="18" t="str">
        <f>B4</f>
        <v>Gender</v>
      </c>
      <c r="H17" s="18" t="e">
        <f ca="1"/>
        <v>#NAME?</v>
      </c>
      <c r="I17" s="18" t="e">
        <f ca="1"/>
        <v>#NAME?</v>
      </c>
      <c r="J17" s="18" t="e">
        <f ca="1"/>
        <v>#NAME?</v>
      </c>
      <c r="K17" s="18" t="e">
        <f ca="1"/>
        <v>#NAME?</v>
      </c>
      <c r="L17" s="18" t="e">
        <f ca="1"/>
        <v>#NAME?</v>
      </c>
      <c r="M17" s="18" t="e">
        <f ca="1"/>
        <v>#NAME?</v>
      </c>
      <c r="N17" s="18" t="e">
        <f ca="1"/>
        <v>#NAME?</v>
      </c>
    </row>
    <row r="18" spans="3:29" x14ac:dyDescent="0.35">
      <c r="AB18" s="9" t="e">
        <f t="array" aca="1" ref="AB18:AC20" ca="1">MLogitCoeff(A4:E16,2,,TRUE)</f>
        <v>#NAME?</v>
      </c>
      <c r="AC18" s="10" t="e">
        <f ca="1"/>
        <v>#NAME?</v>
      </c>
    </row>
    <row r="19" spans="3:29" x14ac:dyDescent="0.35">
      <c r="G19" t="s">
        <v>21</v>
      </c>
      <c r="P19" t="s">
        <v>22</v>
      </c>
      <c r="U19" t="e">
        <f ca="1">FTEXT(U22)</f>
        <v>#NAME?</v>
      </c>
      <c r="AB19" s="11" t="e">
        <f ca="1"/>
        <v>#NAME?</v>
      </c>
      <c r="AC19" s="12" t="e">
        <f ca="1"/>
        <v>#NAME?</v>
      </c>
    </row>
    <row r="20" spans="3:29" ht="15" thickBot="1" x14ac:dyDescent="0.4">
      <c r="AB20" s="13" t="e">
        <f ca="1"/>
        <v>#NAME?</v>
      </c>
      <c r="AC20" s="14" t="e">
        <f ca="1"/>
        <v>#NAME?</v>
      </c>
    </row>
    <row r="21" spans="3:29" ht="15" thickTop="1" x14ac:dyDescent="0.35">
      <c r="G21" s="19"/>
      <c r="H21" s="19" t="s">
        <v>13</v>
      </c>
      <c r="I21" s="19" t="s">
        <v>14</v>
      </c>
      <c r="J21" s="19" t="s">
        <v>15</v>
      </c>
      <c r="K21" s="19" t="s">
        <v>16</v>
      </c>
      <c r="L21" s="19" t="s">
        <v>17</v>
      </c>
      <c r="M21" s="19" t="s">
        <v>18</v>
      </c>
      <c r="N21" s="19" t="s">
        <v>19</v>
      </c>
      <c r="P21" s="3" t="s">
        <v>6</v>
      </c>
      <c r="Q21" s="3" t="s">
        <v>7</v>
      </c>
      <c r="R21" s="3" t="s">
        <v>8</v>
      </c>
      <c r="S21" s="3" t="s">
        <v>9</v>
      </c>
      <c r="T21" s="3" t="s">
        <v>10</v>
      </c>
      <c r="U21" s="3" t="s">
        <v>8</v>
      </c>
      <c r="V21" s="3" t="s">
        <v>9</v>
      </c>
      <c r="W21" s="3" t="s">
        <v>10</v>
      </c>
    </row>
    <row r="22" spans="3:29" x14ac:dyDescent="0.35">
      <c r="G22" t="s">
        <v>20</v>
      </c>
      <c r="H22" t="e">
        <f t="array" aca="1" ref="H22:N24" ca="1">MLogitParam(A5:E16,2,2)</f>
        <v>#NAME?</v>
      </c>
      <c r="I22" t="e">
        <f ca="1"/>
        <v>#NAME?</v>
      </c>
      <c r="J22" t="e">
        <f ca="1"/>
        <v>#NAME?</v>
      </c>
      <c r="K22" t="e">
        <f ca="1"/>
        <v>#NAME?</v>
      </c>
      <c r="L22" t="e">
        <f ca="1"/>
        <v>#NAME?</v>
      </c>
      <c r="M22" t="e">
        <f ca="1"/>
        <v>#NAME?</v>
      </c>
      <c r="N22" t="e">
        <f ca="1"/>
        <v>#NAME?</v>
      </c>
      <c r="P22" s="9">
        <v>20</v>
      </c>
      <c r="Q22" s="10">
        <v>0</v>
      </c>
      <c r="R22" s="9">
        <v>13</v>
      </c>
      <c r="S22" s="15">
        <v>0</v>
      </c>
      <c r="T22" s="10">
        <v>8</v>
      </c>
      <c r="U22" s="9" t="e">
        <f t="array" aca="1" ref="U22:W33" ca="1">MLogitPred(P22:Q33,P22:T33,2)</f>
        <v>#NAME?</v>
      </c>
      <c r="V22" s="15" t="e">
        <f ca="1"/>
        <v>#NAME?</v>
      </c>
      <c r="W22" s="10" t="e">
        <f ca="1"/>
        <v>#NAME?</v>
      </c>
    </row>
    <row r="23" spans="3:29" x14ac:dyDescent="0.35">
      <c r="G23" t="s">
        <v>6</v>
      </c>
      <c r="H23" t="e">
        <f ca="1"/>
        <v>#NAME?</v>
      </c>
      <c r="I23" t="e">
        <f ca="1"/>
        <v>#NAME?</v>
      </c>
      <c r="J23" t="e">
        <f ca="1"/>
        <v>#NAME?</v>
      </c>
      <c r="K23" t="e">
        <f ca="1"/>
        <v>#NAME?</v>
      </c>
      <c r="L23" t="e">
        <f ca="1"/>
        <v>#NAME?</v>
      </c>
      <c r="M23" t="e">
        <f ca="1"/>
        <v>#NAME?</v>
      </c>
      <c r="N23" t="e">
        <f ca="1"/>
        <v>#NAME?</v>
      </c>
      <c r="P23" s="11">
        <v>21</v>
      </c>
      <c r="Q23" s="12">
        <v>0</v>
      </c>
      <c r="R23" s="11">
        <v>60</v>
      </c>
      <c r="S23">
        <v>6</v>
      </c>
      <c r="T23" s="12">
        <v>30</v>
      </c>
      <c r="U23" s="11" t="e">
        <f ca="1"/>
        <v>#NAME?</v>
      </c>
      <c r="V23" t="e">
        <f ca="1"/>
        <v>#NAME?</v>
      </c>
      <c r="W23" s="12" t="e">
        <f ca="1"/>
        <v>#NAME?</v>
      </c>
      <c r="Y23" t="e">
        <f ca="1">FTEXT(Y25)</f>
        <v>#NAME?</v>
      </c>
    </row>
    <row r="24" spans="3:29" x14ac:dyDescent="0.35">
      <c r="G24" s="18" t="s">
        <v>7</v>
      </c>
      <c r="H24" s="18" t="e">
        <f ca="1"/>
        <v>#NAME?</v>
      </c>
      <c r="I24" s="18" t="e">
        <f ca="1"/>
        <v>#NAME?</v>
      </c>
      <c r="J24" s="18" t="e">
        <f ca="1"/>
        <v>#NAME?</v>
      </c>
      <c r="K24" s="18" t="e">
        <f ca="1"/>
        <v>#NAME?</v>
      </c>
      <c r="L24" s="18" t="e">
        <f ca="1"/>
        <v>#NAME?</v>
      </c>
      <c r="M24" s="18" t="e">
        <f ca="1"/>
        <v>#NAME?</v>
      </c>
      <c r="N24" s="18" t="e">
        <f ca="1"/>
        <v>#NAME?</v>
      </c>
      <c r="P24" s="11">
        <v>22</v>
      </c>
      <c r="Q24" s="12">
        <v>0</v>
      </c>
      <c r="R24" s="11">
        <v>61</v>
      </c>
      <c r="S24">
        <v>13</v>
      </c>
      <c r="T24" s="12">
        <v>40</v>
      </c>
      <c r="U24" s="11" t="e">
        <f ca="1"/>
        <v>#NAME?</v>
      </c>
      <c r="V24" t="e">
        <f ca="1"/>
        <v>#NAME?</v>
      </c>
      <c r="W24" s="12" t="e">
        <f ca="1"/>
        <v>#NAME?</v>
      </c>
    </row>
    <row r="25" spans="3:29" x14ac:dyDescent="0.35">
      <c r="P25" s="11">
        <v>23</v>
      </c>
      <c r="Q25" s="12">
        <v>0</v>
      </c>
      <c r="R25" s="11">
        <v>49</v>
      </c>
      <c r="S25">
        <v>60</v>
      </c>
      <c r="T25" s="12">
        <v>25</v>
      </c>
      <c r="U25" s="11" t="e">
        <f ca="1"/>
        <v>#NAME?</v>
      </c>
      <c r="V25" t="e">
        <f ca="1"/>
        <v>#NAME?</v>
      </c>
      <c r="W25" s="12" t="e">
        <f ca="1"/>
        <v>#NAME?</v>
      </c>
      <c r="Y25" t="e">
        <f t="array" aca="1" ref="Y25:Z28" ca="1">MLogit_Accuracy(P21:T33,2,TRUE,TRUE)</f>
        <v>#NAME?</v>
      </c>
      <c r="Z25" s="5" t="e">
        <f ca="1"/>
        <v>#NAME?</v>
      </c>
    </row>
    <row r="26" spans="3:29" x14ac:dyDescent="0.35">
      <c r="G26" t="s">
        <v>23</v>
      </c>
      <c r="P26" s="11">
        <v>24</v>
      </c>
      <c r="Q26" s="12">
        <v>0</v>
      </c>
      <c r="R26" s="11">
        <v>8</v>
      </c>
      <c r="S26">
        <v>29</v>
      </c>
      <c r="T26" s="12">
        <v>15</v>
      </c>
      <c r="U26" s="11" t="e">
        <f ca="1"/>
        <v>#NAME?</v>
      </c>
      <c r="V26" t="e">
        <f ca="1"/>
        <v>#NAME?</v>
      </c>
      <c r="W26" s="12" t="e">
        <f ca="1"/>
        <v>#NAME?</v>
      </c>
      <c r="Y26" t="e">
        <f ca="1"/>
        <v>#NAME?</v>
      </c>
      <c r="Z26" s="6" t="e">
        <f ca="1"/>
        <v>#NAME?</v>
      </c>
    </row>
    <row r="27" spans="3:29" ht="15" thickBot="1" x14ac:dyDescent="0.4">
      <c r="P27" s="11">
        <v>25</v>
      </c>
      <c r="Q27" s="12">
        <v>0</v>
      </c>
      <c r="R27" s="11">
        <v>4</v>
      </c>
      <c r="S27">
        <v>20</v>
      </c>
      <c r="T27" s="12">
        <v>8</v>
      </c>
      <c r="U27" s="11" t="e">
        <f ca="1"/>
        <v>#NAME?</v>
      </c>
      <c r="V27" t="e">
        <f ca="1"/>
        <v>#NAME?</v>
      </c>
      <c r="W27" s="12" t="e">
        <f ca="1"/>
        <v>#NAME?</v>
      </c>
      <c r="Y27" t="e">
        <f ca="1"/>
        <v>#NAME?</v>
      </c>
      <c r="Z27" s="6" t="e">
        <f ca="1"/>
        <v>#NAME?</v>
      </c>
    </row>
    <row r="28" spans="3:29" ht="15" thickTop="1" x14ac:dyDescent="0.35">
      <c r="G28" s="19" t="e">
        <f t="array" aca="1" ref="G28:N31" ca="1">MLogitParam(A4:E16,2,2,TRUE,TRUE)</f>
        <v>#NAME?</v>
      </c>
      <c r="H28" s="19" t="e">
        <f ca="1"/>
        <v>#NAME?</v>
      </c>
      <c r="I28" s="19" t="e">
        <f ca="1"/>
        <v>#NAME?</v>
      </c>
      <c r="J28" s="19" t="e">
        <f ca="1"/>
        <v>#NAME?</v>
      </c>
      <c r="K28" s="19" t="e">
        <f ca="1"/>
        <v>#NAME?</v>
      </c>
      <c r="L28" s="19" t="e">
        <f ca="1"/>
        <v>#NAME?</v>
      </c>
      <c r="M28" s="19" t="e">
        <f ca="1"/>
        <v>#NAME?</v>
      </c>
      <c r="N28" s="19" t="e">
        <f ca="1"/>
        <v>#NAME?</v>
      </c>
      <c r="P28" s="11">
        <v>20</v>
      </c>
      <c r="Q28" s="12">
        <v>1</v>
      </c>
      <c r="R28" s="11">
        <v>16</v>
      </c>
      <c r="S28">
        <v>4</v>
      </c>
      <c r="T28" s="12">
        <v>2</v>
      </c>
      <c r="U28" s="11" t="e">
        <f ca="1"/>
        <v>#NAME?</v>
      </c>
      <c r="V28" t="e">
        <f ca="1"/>
        <v>#NAME?</v>
      </c>
      <c r="W28" s="12" t="e">
        <f ca="1"/>
        <v>#NAME?</v>
      </c>
      <c r="Y28" t="e">
        <f ca="1"/>
        <v>#NAME?</v>
      </c>
      <c r="Z28" s="7" t="e">
        <f ca="1"/>
        <v>#NAME?</v>
      </c>
    </row>
    <row r="29" spans="3:29" x14ac:dyDescent="0.35">
      <c r="G29" t="e">
        <f ca="1"/>
        <v>#NAME?</v>
      </c>
      <c r="H29" t="e">
        <f ca="1"/>
        <v>#NAME?</v>
      </c>
      <c r="I29" t="e">
        <f ca="1"/>
        <v>#NAME?</v>
      </c>
      <c r="J29" t="e">
        <f ca="1"/>
        <v>#NAME?</v>
      </c>
      <c r="K29" t="e">
        <f ca="1"/>
        <v>#NAME?</v>
      </c>
      <c r="L29" t="e">
        <f ca="1"/>
        <v>#NAME?</v>
      </c>
      <c r="M29" t="e">
        <f ca="1"/>
        <v>#NAME?</v>
      </c>
      <c r="N29" t="e">
        <f ca="1"/>
        <v>#NAME?</v>
      </c>
      <c r="P29" s="11">
        <v>21</v>
      </c>
      <c r="Q29" s="12">
        <v>1</v>
      </c>
      <c r="R29" s="11">
        <v>67</v>
      </c>
      <c r="S29">
        <v>9</v>
      </c>
      <c r="T29" s="12">
        <v>8</v>
      </c>
      <c r="U29" s="11" t="e">
        <f ca="1"/>
        <v>#NAME?</v>
      </c>
      <c r="V29" t="e">
        <f ca="1"/>
        <v>#NAME?</v>
      </c>
      <c r="W29" s="12" t="e">
        <f ca="1"/>
        <v>#NAME?</v>
      </c>
    </row>
    <row r="30" spans="3:29" x14ac:dyDescent="0.35">
      <c r="G30" t="e">
        <f ca="1"/>
        <v>#NAME?</v>
      </c>
      <c r="H30" t="e">
        <f ca="1"/>
        <v>#NAME?</v>
      </c>
      <c r="I30" t="e">
        <f ca="1"/>
        <v>#NAME?</v>
      </c>
      <c r="J30" t="e">
        <f ca="1"/>
        <v>#NAME?</v>
      </c>
      <c r="K30" t="e">
        <f ca="1"/>
        <v>#NAME?</v>
      </c>
      <c r="L30" t="e">
        <f ca="1"/>
        <v>#NAME?</v>
      </c>
      <c r="M30" t="e">
        <f ca="1"/>
        <v>#NAME?</v>
      </c>
      <c r="N30" t="e">
        <f ca="1"/>
        <v>#NAME?</v>
      </c>
      <c r="P30" s="11">
        <v>22</v>
      </c>
      <c r="Q30" s="12">
        <v>1</v>
      </c>
      <c r="R30" s="11">
        <v>55</v>
      </c>
      <c r="S30">
        <v>20</v>
      </c>
      <c r="T30" s="12">
        <v>14</v>
      </c>
      <c r="U30" s="11" t="e">
        <f ca="1"/>
        <v>#NAME?</v>
      </c>
      <c r="V30" t="e">
        <f ca="1"/>
        <v>#NAME?</v>
      </c>
      <c r="W30" s="12" t="e">
        <f ca="1"/>
        <v>#NAME?</v>
      </c>
    </row>
    <row r="31" spans="3:29" x14ac:dyDescent="0.35">
      <c r="G31" s="18" t="e">
        <f ca="1"/>
        <v>#NAME?</v>
      </c>
      <c r="H31" s="18" t="e">
        <f ca="1"/>
        <v>#NAME?</v>
      </c>
      <c r="I31" s="18" t="e">
        <f ca="1"/>
        <v>#NAME?</v>
      </c>
      <c r="J31" s="18" t="e">
        <f ca="1"/>
        <v>#NAME?</v>
      </c>
      <c r="K31" s="18" t="e">
        <f ca="1"/>
        <v>#NAME?</v>
      </c>
      <c r="L31" s="18" t="e">
        <f ca="1"/>
        <v>#NAME?</v>
      </c>
      <c r="M31" s="18" t="e">
        <f ca="1"/>
        <v>#NAME?</v>
      </c>
      <c r="N31" s="18" t="e">
        <f ca="1"/>
        <v>#NAME?</v>
      </c>
      <c r="P31" s="11">
        <v>23</v>
      </c>
      <c r="Q31" s="12">
        <v>1</v>
      </c>
      <c r="R31" s="11">
        <v>49</v>
      </c>
      <c r="S31">
        <v>55</v>
      </c>
      <c r="T31" s="12">
        <v>20</v>
      </c>
      <c r="U31" s="11" t="e">
        <f ca="1"/>
        <v>#NAME?</v>
      </c>
      <c r="V31" t="e">
        <f ca="1"/>
        <v>#NAME?</v>
      </c>
      <c r="W31" s="12" t="e">
        <f ca="1"/>
        <v>#NAME?</v>
      </c>
    </row>
    <row r="32" spans="3:29" x14ac:dyDescent="0.35">
      <c r="P32" s="11">
        <v>24</v>
      </c>
      <c r="Q32" s="12">
        <v>1</v>
      </c>
      <c r="R32" s="11">
        <v>12</v>
      </c>
      <c r="S32">
        <v>36</v>
      </c>
      <c r="T32" s="12">
        <v>15</v>
      </c>
      <c r="U32" s="11" t="e">
        <f ca="1"/>
        <v>#NAME?</v>
      </c>
      <c r="V32" t="e">
        <f ca="1"/>
        <v>#NAME?</v>
      </c>
      <c r="W32" s="12" t="e">
        <f ca="1"/>
        <v>#NAME?</v>
      </c>
    </row>
    <row r="33" spans="7:23" x14ac:dyDescent="0.35">
      <c r="G33" t="s">
        <v>23</v>
      </c>
      <c r="P33" s="13">
        <v>25</v>
      </c>
      <c r="Q33" s="14">
        <v>1</v>
      </c>
      <c r="R33" s="13">
        <v>6</v>
      </c>
      <c r="S33" s="18">
        <v>18</v>
      </c>
      <c r="T33" s="14">
        <v>5</v>
      </c>
      <c r="U33" s="13" t="e">
        <f ca="1"/>
        <v>#NAME?</v>
      </c>
      <c r="V33" s="18" t="e">
        <f ca="1"/>
        <v>#NAME?</v>
      </c>
      <c r="W33" s="14" t="e">
        <f ca="1"/>
        <v>#NAME?</v>
      </c>
    </row>
    <row r="34" spans="7:23" ht="15" thickBot="1" x14ac:dyDescent="0.4">
      <c r="R34">
        <f>SUM(R22:R33)</f>
        <v>400</v>
      </c>
      <c r="S34">
        <f>SUM(S22:S33)</f>
        <v>270</v>
      </c>
      <c r="T34">
        <f>SUM(T22:T33)</f>
        <v>190</v>
      </c>
    </row>
    <row r="35" spans="7:23" ht="15" thickTop="1" x14ac:dyDescent="0.35">
      <c r="G35" s="19" t="e">
        <f t="array" aca="1" ref="G35:N38" ca="1">MLogitParam(A5:E16,2,2,TRUE)</f>
        <v>#NAME?</v>
      </c>
      <c r="H35" s="19" t="e">
        <f ca="1"/>
        <v>#NAME?</v>
      </c>
      <c r="I35" s="19" t="e">
        <f ca="1"/>
        <v>#NAME?</v>
      </c>
      <c r="J35" s="19" t="e">
        <f ca="1"/>
        <v>#NAME?</v>
      </c>
      <c r="K35" s="19" t="e">
        <f ca="1"/>
        <v>#NAME?</v>
      </c>
      <c r="L35" s="19" t="e">
        <f ca="1"/>
        <v>#NAME?</v>
      </c>
      <c r="M35" s="19" t="e">
        <f ca="1"/>
        <v>#NAME?</v>
      </c>
      <c r="N35" s="19" t="e">
        <f ca="1"/>
        <v>#NAME?</v>
      </c>
    </row>
    <row r="36" spans="7:23" x14ac:dyDescent="0.35">
      <c r="G36" t="e">
        <f ca="1"/>
        <v>#NAME?</v>
      </c>
      <c r="H36" t="e">
        <f ca="1"/>
        <v>#NAME?</v>
      </c>
      <c r="I36" t="e">
        <f ca="1"/>
        <v>#NAME?</v>
      </c>
      <c r="J36" t="e">
        <f ca="1"/>
        <v>#NAME?</v>
      </c>
      <c r="K36" t="e">
        <f ca="1"/>
        <v>#NAME?</v>
      </c>
      <c r="L36" t="e">
        <f ca="1"/>
        <v>#NAME?</v>
      </c>
      <c r="M36" t="e">
        <f ca="1"/>
        <v>#NAME?</v>
      </c>
      <c r="N36" t="e">
        <f ca="1"/>
        <v>#NAME?</v>
      </c>
    </row>
    <row r="37" spans="7:23" x14ac:dyDescent="0.35">
      <c r="G37" t="e">
        <f ca="1"/>
        <v>#NAME?</v>
      </c>
      <c r="H37" t="e">
        <f ca="1"/>
        <v>#NAME?</v>
      </c>
      <c r="I37" t="e">
        <f ca="1"/>
        <v>#NAME?</v>
      </c>
      <c r="J37" t="e">
        <f ca="1"/>
        <v>#NAME?</v>
      </c>
      <c r="K37" t="e">
        <f ca="1"/>
        <v>#NAME?</v>
      </c>
      <c r="L37" t="e">
        <f ca="1"/>
        <v>#NAME?</v>
      </c>
      <c r="M37" t="e">
        <f ca="1"/>
        <v>#NAME?</v>
      </c>
      <c r="N37" t="e">
        <f ca="1"/>
        <v>#NAME?</v>
      </c>
    </row>
    <row r="38" spans="7:23" x14ac:dyDescent="0.35">
      <c r="G38" s="18" t="e">
        <f ca="1"/>
        <v>#NAME?</v>
      </c>
      <c r="H38" s="18" t="e">
        <f ca="1"/>
        <v>#NAME?</v>
      </c>
      <c r="I38" s="18" t="e">
        <f ca="1"/>
        <v>#NAME?</v>
      </c>
      <c r="J38" s="18" t="e">
        <f ca="1"/>
        <v>#NAME?</v>
      </c>
      <c r="K38" s="18" t="e">
        <f ca="1"/>
        <v>#NAME?</v>
      </c>
      <c r="L38" s="18" t="e">
        <f ca="1"/>
        <v>#NAME?</v>
      </c>
      <c r="M38" s="18" t="e">
        <f ca="1"/>
        <v>#NAME?</v>
      </c>
      <c r="N38" s="18" t="e">
        <f ca="1"/>
        <v>#NAME?</v>
      </c>
    </row>
    <row r="40" spans="7:23" x14ac:dyDescent="0.35">
      <c r="G40" t="s">
        <v>21</v>
      </c>
    </row>
    <row r="41" spans="7:23" ht="15" thickBot="1" x14ac:dyDescent="0.4"/>
    <row r="42" spans="7:23" ht="15" thickTop="1" x14ac:dyDescent="0.35">
      <c r="G42" s="19"/>
      <c r="H42" s="19" t="s">
        <v>13</v>
      </c>
      <c r="I42" s="19" t="s">
        <v>14</v>
      </c>
      <c r="J42" s="19" t="s">
        <v>15</v>
      </c>
      <c r="K42" s="19" t="s">
        <v>16</v>
      </c>
      <c r="L42" s="19" t="s">
        <v>17</v>
      </c>
      <c r="M42" s="19" t="s">
        <v>18</v>
      </c>
      <c r="N42" s="19" t="s">
        <v>19</v>
      </c>
    </row>
    <row r="43" spans="7:23" x14ac:dyDescent="0.35">
      <c r="G43" t="s">
        <v>20</v>
      </c>
      <c r="H43" t="e">
        <f t="array" aca="1" ref="H43:N45" ca="1">MLogitParam(A4:E16,2,2,,TRUE)</f>
        <v>#NAME?</v>
      </c>
      <c r="I43" t="e">
        <f ca="1"/>
        <v>#NAME?</v>
      </c>
      <c r="J43" t="e">
        <f ca="1"/>
        <v>#NAME?</v>
      </c>
      <c r="K43" t="e">
        <f ca="1"/>
        <v>#NAME?</v>
      </c>
      <c r="L43" t="e">
        <f ca="1"/>
        <v>#NAME?</v>
      </c>
      <c r="M43" t="e">
        <f ca="1"/>
        <v>#NAME?</v>
      </c>
      <c r="N43" t="e">
        <f ca="1"/>
        <v>#NAME?</v>
      </c>
    </row>
    <row r="44" spans="7:23" x14ac:dyDescent="0.35">
      <c r="G44" t="s">
        <v>6</v>
      </c>
      <c r="H44" t="e">
        <f ca="1"/>
        <v>#NAME?</v>
      </c>
      <c r="I44" t="e">
        <f ca="1"/>
        <v>#NAME?</v>
      </c>
      <c r="J44" t="e">
        <f ca="1"/>
        <v>#NAME?</v>
      </c>
      <c r="K44" t="e">
        <f ca="1"/>
        <v>#NAME?</v>
      </c>
      <c r="L44" t="e">
        <f ca="1"/>
        <v>#NAME?</v>
      </c>
      <c r="M44" t="e">
        <f ca="1"/>
        <v>#NAME?</v>
      </c>
      <c r="N44" t="e">
        <f ca="1"/>
        <v>#NAME?</v>
      </c>
    </row>
    <row r="45" spans="7:23" x14ac:dyDescent="0.35">
      <c r="G45" s="18" t="s">
        <v>7</v>
      </c>
      <c r="H45" s="18" t="e">
        <f ca="1"/>
        <v>#NAME?</v>
      </c>
      <c r="I45" s="18" t="e">
        <f ca="1"/>
        <v>#NAME?</v>
      </c>
      <c r="J45" s="18" t="e">
        <f ca="1"/>
        <v>#NAME?</v>
      </c>
      <c r="K45" s="18" t="e">
        <f ca="1"/>
        <v>#NAME?</v>
      </c>
      <c r="L45" s="18" t="e">
        <f ca="1"/>
        <v>#NAME?</v>
      </c>
      <c r="M45" s="18" t="e">
        <f ca="1"/>
        <v>#NAME?</v>
      </c>
      <c r="N45" s="18" t="e">
        <f ca="1"/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8080-27B5-4798-86B2-40281110406F}">
  <sheetPr codeName="Sheet138"/>
  <dimension ref="A1:T19"/>
  <sheetViews>
    <sheetView workbookViewId="0"/>
  </sheetViews>
  <sheetFormatPr defaultRowHeight="14.5" x14ac:dyDescent="0.35"/>
  <cols>
    <col min="1" max="5" width="7.54296875" customWidth="1"/>
    <col min="6" max="6" width="9.26953125" bestFit="1" customWidth="1"/>
    <col min="7" max="7" width="12" bestFit="1" customWidth="1"/>
    <col min="8" max="8" width="9.26953125" bestFit="1" customWidth="1"/>
  </cols>
  <sheetData>
    <row r="1" spans="1:20" x14ac:dyDescent="0.35">
      <c r="A1" s="1" t="s">
        <v>0</v>
      </c>
    </row>
    <row r="2" spans="1:20" x14ac:dyDescent="0.35">
      <c r="A2" t="s">
        <v>24</v>
      </c>
      <c r="F2" t="e">
        <f ca="1">FTEXT(F6)</f>
        <v>#NAME?</v>
      </c>
    </row>
    <row r="4" spans="1:20" x14ac:dyDescent="0.35">
      <c r="C4" s="20" t="s">
        <v>25</v>
      </c>
      <c r="D4" s="20"/>
      <c r="E4" s="20"/>
      <c r="F4" s="20" t="s">
        <v>26</v>
      </c>
      <c r="G4" s="20"/>
      <c r="H4" s="20"/>
      <c r="I4" s="20" t="s">
        <v>27</v>
      </c>
      <c r="J4" s="20"/>
      <c r="K4" s="20"/>
      <c r="L4" s="20"/>
      <c r="N4" t="e">
        <f t="array" aca="1" ref="N4" ca="1">FTEXT(N7)</f>
        <v>#NAME?</v>
      </c>
      <c r="R4" t="e">
        <f t="array" aca="1" ref="R4" ca="1">FTEXT(R6)</f>
        <v>#NAME?</v>
      </c>
    </row>
    <row r="5" spans="1:20" s="22" customFormat="1" x14ac:dyDescent="0.35">
      <c r="A5" s="21" t="s">
        <v>6</v>
      </c>
      <c r="B5" s="21" t="s">
        <v>7</v>
      </c>
      <c r="C5" s="21" t="s">
        <v>8</v>
      </c>
      <c r="D5" s="21" t="s">
        <v>9</v>
      </c>
      <c r="E5" s="21" t="s">
        <v>10</v>
      </c>
      <c r="F5" s="21" t="s">
        <v>8</v>
      </c>
      <c r="G5" s="21" t="s">
        <v>9</v>
      </c>
      <c r="H5" s="21" t="s">
        <v>10</v>
      </c>
      <c r="I5" s="21" t="s">
        <v>8</v>
      </c>
      <c r="J5" s="21" t="s">
        <v>9</v>
      </c>
      <c r="K5" s="21" t="s">
        <v>10</v>
      </c>
      <c r="L5" s="21" t="s">
        <v>28</v>
      </c>
    </row>
    <row r="6" spans="1:20" x14ac:dyDescent="0.35">
      <c r="A6" s="9">
        <v>20</v>
      </c>
      <c r="B6" s="10">
        <v>0</v>
      </c>
      <c r="C6" s="9">
        <v>13</v>
      </c>
      <c r="D6" s="15">
        <v>0</v>
      </c>
      <c r="E6" s="10">
        <v>8</v>
      </c>
      <c r="F6" s="9" t="e">
        <f t="array" aca="1" ref="F6:H17" ca="1">MLogitPred(A6:B17,$A$6:$E$17,2)</f>
        <v>#NAME?</v>
      </c>
      <c r="G6" s="15" t="e">
        <f ca="1"/>
        <v>#NAME?</v>
      </c>
      <c r="H6" s="10" t="e">
        <f ca="1"/>
        <v>#NAME?</v>
      </c>
      <c r="I6" s="9" t="e">
        <f ca="1">IF(F6&gt;=MAX($F6:$H6),C6,"")</f>
        <v>#NAME?</v>
      </c>
      <c r="J6" s="15" t="e">
        <f ca="1">IF(G6&gt;=MAX($F6:$H6),D6,"")</f>
        <v>#NAME?</v>
      </c>
      <c r="K6" s="15" t="e">
        <f ca="1">IF(H6&gt;=MAX($F6:$H6),E6,"")</f>
        <v>#NAME?</v>
      </c>
      <c r="L6" s="10" t="e">
        <f ca="1">SUM(I6:K6)</f>
        <v>#NAME?</v>
      </c>
      <c r="N6" t="e">
        <f t="array" aca="1" ref="N6:P9" ca="1">MLogitCoeff(A5:E17,2,TRUE,TRUE)</f>
        <v>#NAME?</v>
      </c>
      <c r="O6" s="4" t="e">
        <f ca="1"/>
        <v>#NAME?</v>
      </c>
      <c r="P6" s="4" t="e">
        <f ca="1"/>
        <v>#NAME?</v>
      </c>
      <c r="R6" s="9" t="e">
        <f t="array" aca="1" ref="R6:T17" ca="1">MLogitPredC(A6:B17,O7:P9)</f>
        <v>#NAME?</v>
      </c>
      <c r="S6" s="15" t="e">
        <f ca="1"/>
        <v>#NAME?</v>
      </c>
      <c r="T6" s="10" t="e">
        <f ca="1"/>
        <v>#NAME?</v>
      </c>
    </row>
    <row r="7" spans="1:20" x14ac:dyDescent="0.35">
      <c r="A7" s="11">
        <v>21</v>
      </c>
      <c r="B7" s="12">
        <v>0</v>
      </c>
      <c r="C7" s="11">
        <v>60</v>
      </c>
      <c r="D7">
        <v>6</v>
      </c>
      <c r="E7" s="12">
        <v>30</v>
      </c>
      <c r="F7" s="11" t="e">
        <f ca="1"/>
        <v>#NAME?</v>
      </c>
      <c r="G7" t="e">
        <f ca="1"/>
        <v>#NAME?</v>
      </c>
      <c r="H7" s="12" t="e">
        <f ca="1"/>
        <v>#NAME?</v>
      </c>
      <c r="I7" s="11" t="e">
        <f t="shared" ref="I7:K17" ca="1" si="0">IF(F7&gt;=MAX($F7:$H7),C7,"")</f>
        <v>#NAME?</v>
      </c>
      <c r="J7" t="e">
        <f t="shared" ca="1" si="0"/>
        <v>#NAME?</v>
      </c>
      <c r="K7" t="e">
        <f t="shared" ca="1" si="0"/>
        <v>#NAME?</v>
      </c>
      <c r="L7" s="12" t="e">
        <f t="shared" ref="L7:L17" ca="1" si="1">SUM(I7:K7)</f>
        <v>#NAME?</v>
      </c>
      <c r="N7" t="e">
        <f ca="1"/>
        <v>#NAME?</v>
      </c>
      <c r="O7" s="9" t="e">
        <f ca="1"/>
        <v>#NAME?</v>
      </c>
      <c r="P7" s="10" t="e">
        <f ca="1"/>
        <v>#NAME?</v>
      </c>
      <c r="R7" s="11" t="e">
        <f ca="1"/>
        <v>#NAME?</v>
      </c>
      <c r="S7" t="e">
        <f ca="1"/>
        <v>#NAME?</v>
      </c>
      <c r="T7" s="12" t="e">
        <f ca="1"/>
        <v>#NAME?</v>
      </c>
    </row>
    <row r="8" spans="1:20" x14ac:dyDescent="0.35">
      <c r="A8" s="11">
        <v>22</v>
      </c>
      <c r="B8" s="12">
        <v>0</v>
      </c>
      <c r="C8" s="11">
        <v>61</v>
      </c>
      <c r="D8">
        <v>13</v>
      </c>
      <c r="E8" s="12">
        <v>40</v>
      </c>
      <c r="F8" s="11" t="e">
        <f ca="1"/>
        <v>#NAME?</v>
      </c>
      <c r="G8" t="e">
        <f ca="1"/>
        <v>#NAME?</v>
      </c>
      <c r="H8" s="12" t="e">
        <f ca="1"/>
        <v>#NAME?</v>
      </c>
      <c r="I8" s="11" t="e">
        <f t="shared" ca="1" si="0"/>
        <v>#NAME?</v>
      </c>
      <c r="J8" t="e">
        <f t="shared" ca="1" si="0"/>
        <v>#NAME?</v>
      </c>
      <c r="K8" t="e">
        <f t="shared" ca="1" si="0"/>
        <v>#NAME?</v>
      </c>
      <c r="L8" s="12" t="e">
        <f t="shared" ca="1" si="1"/>
        <v>#NAME?</v>
      </c>
      <c r="N8" t="e">
        <f ca="1"/>
        <v>#NAME?</v>
      </c>
      <c r="O8" s="11" t="e">
        <f ca="1"/>
        <v>#NAME?</v>
      </c>
      <c r="P8" s="12" t="e">
        <f ca="1"/>
        <v>#NAME?</v>
      </c>
      <c r="R8" s="11" t="e">
        <f ca="1"/>
        <v>#NAME?</v>
      </c>
      <c r="S8" t="e">
        <f ca="1"/>
        <v>#NAME?</v>
      </c>
      <c r="T8" s="12" t="e">
        <f ca="1"/>
        <v>#NAME?</v>
      </c>
    </row>
    <row r="9" spans="1:20" x14ac:dyDescent="0.35">
      <c r="A9" s="11">
        <v>23</v>
      </c>
      <c r="B9" s="12">
        <v>0</v>
      </c>
      <c r="C9" s="11">
        <v>49</v>
      </c>
      <c r="D9">
        <v>60</v>
      </c>
      <c r="E9" s="12">
        <v>25</v>
      </c>
      <c r="F9" s="11" t="e">
        <f ca="1"/>
        <v>#NAME?</v>
      </c>
      <c r="G9" t="e">
        <f ca="1"/>
        <v>#NAME?</v>
      </c>
      <c r="H9" s="12" t="e">
        <f ca="1"/>
        <v>#NAME?</v>
      </c>
      <c r="I9" s="11" t="e">
        <f t="shared" ca="1" si="0"/>
        <v>#NAME?</v>
      </c>
      <c r="J9" t="e">
        <f t="shared" ca="1" si="0"/>
        <v>#NAME?</v>
      </c>
      <c r="K9" t="e">
        <f t="shared" ca="1" si="0"/>
        <v>#NAME?</v>
      </c>
      <c r="L9" s="12" t="e">
        <f t="shared" ca="1" si="1"/>
        <v>#NAME?</v>
      </c>
      <c r="N9" t="e">
        <f ca="1"/>
        <v>#NAME?</v>
      </c>
      <c r="O9" s="13" t="e">
        <f ca="1"/>
        <v>#NAME?</v>
      </c>
      <c r="P9" s="14" t="e">
        <f ca="1"/>
        <v>#NAME?</v>
      </c>
      <c r="R9" s="11" t="e">
        <f ca="1"/>
        <v>#NAME?</v>
      </c>
      <c r="S9" t="e">
        <f ca="1"/>
        <v>#NAME?</v>
      </c>
      <c r="T9" s="12" t="e">
        <f ca="1"/>
        <v>#NAME?</v>
      </c>
    </row>
    <row r="10" spans="1:20" x14ac:dyDescent="0.35">
      <c r="A10" s="11">
        <v>24</v>
      </c>
      <c r="B10" s="12">
        <v>0</v>
      </c>
      <c r="C10" s="11">
        <v>8</v>
      </c>
      <c r="D10">
        <v>29</v>
      </c>
      <c r="E10" s="12">
        <v>15</v>
      </c>
      <c r="F10" s="11" t="e">
        <f ca="1"/>
        <v>#NAME?</v>
      </c>
      <c r="G10" t="e">
        <f ca="1"/>
        <v>#NAME?</v>
      </c>
      <c r="H10" s="12" t="e">
        <f ca="1"/>
        <v>#NAME?</v>
      </c>
      <c r="I10" s="11" t="e">
        <f t="shared" ca="1" si="0"/>
        <v>#NAME?</v>
      </c>
      <c r="J10" t="e">
        <f t="shared" ca="1" si="0"/>
        <v>#NAME?</v>
      </c>
      <c r="K10" t="e">
        <f t="shared" ca="1" si="0"/>
        <v>#NAME?</v>
      </c>
      <c r="L10" s="12" t="e">
        <f t="shared" ca="1" si="1"/>
        <v>#NAME?</v>
      </c>
      <c r="R10" s="11" t="e">
        <f ca="1"/>
        <v>#NAME?</v>
      </c>
      <c r="S10" t="e">
        <f ca="1"/>
        <v>#NAME?</v>
      </c>
      <c r="T10" s="12" t="e">
        <f ca="1"/>
        <v>#NAME?</v>
      </c>
    </row>
    <row r="11" spans="1:20" x14ac:dyDescent="0.35">
      <c r="A11" s="11">
        <v>25</v>
      </c>
      <c r="B11" s="12">
        <v>0</v>
      </c>
      <c r="C11" s="11">
        <v>4</v>
      </c>
      <c r="D11">
        <v>20</v>
      </c>
      <c r="E11" s="12">
        <v>8</v>
      </c>
      <c r="F11" s="11" t="e">
        <f ca="1"/>
        <v>#NAME?</v>
      </c>
      <c r="G11" t="e">
        <f ca="1"/>
        <v>#NAME?</v>
      </c>
      <c r="H11" s="12" t="e">
        <f ca="1"/>
        <v>#NAME?</v>
      </c>
      <c r="I11" s="11" t="e">
        <f t="shared" ca="1" si="0"/>
        <v>#NAME?</v>
      </c>
      <c r="J11" t="e">
        <f t="shared" ca="1" si="0"/>
        <v>#NAME?</v>
      </c>
      <c r="K11" t="e">
        <f t="shared" ca="1" si="0"/>
        <v>#NAME?</v>
      </c>
      <c r="L11" s="12" t="e">
        <f t="shared" ca="1" si="1"/>
        <v>#NAME?</v>
      </c>
      <c r="N11" t="s">
        <v>29</v>
      </c>
      <c r="R11" s="11" t="e">
        <f ca="1"/>
        <v>#NAME?</v>
      </c>
      <c r="S11" t="e">
        <f ca="1"/>
        <v>#NAME?</v>
      </c>
      <c r="T11" s="12" t="e">
        <f ca="1"/>
        <v>#NAME?</v>
      </c>
    </row>
    <row r="12" spans="1:20" x14ac:dyDescent="0.35">
      <c r="A12" s="11">
        <v>20</v>
      </c>
      <c r="B12" s="12">
        <v>1</v>
      </c>
      <c r="C12" s="11">
        <v>16</v>
      </c>
      <c r="D12">
        <v>4</v>
      </c>
      <c r="E12" s="12">
        <v>2</v>
      </c>
      <c r="F12" s="11" t="e">
        <f ca="1"/>
        <v>#NAME?</v>
      </c>
      <c r="G12" t="e">
        <f ca="1"/>
        <v>#NAME?</v>
      </c>
      <c r="H12" s="12" t="e">
        <f ca="1"/>
        <v>#NAME?</v>
      </c>
      <c r="I12" s="11" t="e">
        <f t="shared" ca="1" si="0"/>
        <v>#NAME?</v>
      </c>
      <c r="J12" t="e">
        <f t="shared" ca="1" si="0"/>
        <v>#NAME?</v>
      </c>
      <c r="K12" t="e">
        <f t="shared" ca="1" si="0"/>
        <v>#NAME?</v>
      </c>
      <c r="L12" s="12" t="e">
        <f t="shared" ca="1" si="1"/>
        <v>#NAME?</v>
      </c>
      <c r="R12" s="11" t="e">
        <f ca="1"/>
        <v>#NAME?</v>
      </c>
      <c r="S12" t="e">
        <f ca="1"/>
        <v>#NAME?</v>
      </c>
      <c r="T12" s="12" t="e">
        <f ca="1"/>
        <v>#NAME?</v>
      </c>
    </row>
    <row r="13" spans="1:20" x14ac:dyDescent="0.35">
      <c r="A13" s="11">
        <v>21</v>
      </c>
      <c r="B13" s="12">
        <v>1</v>
      </c>
      <c r="C13" s="11">
        <v>67</v>
      </c>
      <c r="D13">
        <v>9</v>
      </c>
      <c r="E13" s="12">
        <v>8</v>
      </c>
      <c r="F13" s="11" t="e">
        <f ca="1"/>
        <v>#NAME?</v>
      </c>
      <c r="G13" t="e">
        <f ca="1"/>
        <v>#NAME?</v>
      </c>
      <c r="H13" s="12" t="e">
        <f ca="1"/>
        <v>#NAME?</v>
      </c>
      <c r="I13" s="11" t="e">
        <f t="shared" ca="1" si="0"/>
        <v>#NAME?</v>
      </c>
      <c r="J13" t="e">
        <f t="shared" ca="1" si="0"/>
        <v>#NAME?</v>
      </c>
      <c r="K13" t="e">
        <f t="shared" ca="1" si="0"/>
        <v>#NAME?</v>
      </c>
      <c r="L13" s="12" t="e">
        <f t="shared" ca="1" si="1"/>
        <v>#NAME?</v>
      </c>
      <c r="N13" t="e">
        <f t="array" aca="1" ref="N13:O16" ca="1">MLogit_Accuracy(A5:E17,2,TRUE,TRUE)</f>
        <v>#NAME?</v>
      </c>
      <c r="O13" s="5" t="e">
        <f ca="1"/>
        <v>#NAME?</v>
      </c>
      <c r="R13" s="11" t="e">
        <f ca="1"/>
        <v>#NAME?</v>
      </c>
      <c r="S13" t="e">
        <f ca="1"/>
        <v>#NAME?</v>
      </c>
      <c r="T13" s="12" t="e">
        <f ca="1"/>
        <v>#NAME?</v>
      </c>
    </row>
    <row r="14" spans="1:20" x14ac:dyDescent="0.35">
      <c r="A14" s="11">
        <v>22</v>
      </c>
      <c r="B14" s="12">
        <v>1</v>
      </c>
      <c r="C14" s="11">
        <v>55</v>
      </c>
      <c r="D14">
        <v>20</v>
      </c>
      <c r="E14" s="12">
        <v>14</v>
      </c>
      <c r="F14" s="11" t="e">
        <f ca="1"/>
        <v>#NAME?</v>
      </c>
      <c r="G14" t="e">
        <f ca="1"/>
        <v>#NAME?</v>
      </c>
      <c r="H14" s="12" t="e">
        <f ca="1"/>
        <v>#NAME?</v>
      </c>
      <c r="I14" s="11" t="e">
        <f t="shared" ca="1" si="0"/>
        <v>#NAME?</v>
      </c>
      <c r="J14" t="e">
        <f t="shared" ca="1" si="0"/>
        <v>#NAME?</v>
      </c>
      <c r="K14" t="e">
        <f t="shared" ca="1" si="0"/>
        <v>#NAME?</v>
      </c>
      <c r="L14" s="12" t="e">
        <f t="shared" ca="1" si="1"/>
        <v>#NAME?</v>
      </c>
      <c r="N14" t="e">
        <f ca="1"/>
        <v>#NAME?</v>
      </c>
      <c r="O14" s="6" t="e">
        <f ca="1"/>
        <v>#NAME?</v>
      </c>
      <c r="R14" s="11" t="e">
        <f ca="1"/>
        <v>#NAME?</v>
      </c>
      <c r="S14" t="e">
        <f ca="1"/>
        <v>#NAME?</v>
      </c>
      <c r="T14" s="12" t="e">
        <f ca="1"/>
        <v>#NAME?</v>
      </c>
    </row>
    <row r="15" spans="1:20" x14ac:dyDescent="0.35">
      <c r="A15" s="11">
        <v>23</v>
      </c>
      <c r="B15" s="12">
        <v>1</v>
      </c>
      <c r="C15" s="11">
        <v>49</v>
      </c>
      <c r="D15">
        <v>55</v>
      </c>
      <c r="E15" s="12">
        <v>20</v>
      </c>
      <c r="F15" s="11" t="e">
        <f ca="1"/>
        <v>#NAME?</v>
      </c>
      <c r="G15" t="e">
        <f ca="1"/>
        <v>#NAME?</v>
      </c>
      <c r="H15" s="12" t="e">
        <f ca="1"/>
        <v>#NAME?</v>
      </c>
      <c r="I15" s="11" t="e">
        <f t="shared" ca="1" si="0"/>
        <v>#NAME?</v>
      </c>
      <c r="J15" t="e">
        <f t="shared" ca="1" si="0"/>
        <v>#NAME?</v>
      </c>
      <c r="K15" t="e">
        <f t="shared" ca="1" si="0"/>
        <v>#NAME?</v>
      </c>
      <c r="L15" s="12" t="e">
        <f t="shared" ca="1" si="1"/>
        <v>#NAME?</v>
      </c>
      <c r="N15" t="e">
        <f ca="1"/>
        <v>#NAME?</v>
      </c>
      <c r="O15" s="6" t="e">
        <f ca="1"/>
        <v>#NAME?</v>
      </c>
      <c r="R15" s="11" t="e">
        <f ca="1"/>
        <v>#NAME?</v>
      </c>
      <c r="S15" t="e">
        <f ca="1"/>
        <v>#NAME?</v>
      </c>
      <c r="T15" s="12" t="e">
        <f ca="1"/>
        <v>#NAME?</v>
      </c>
    </row>
    <row r="16" spans="1:20" x14ac:dyDescent="0.35">
      <c r="A16" s="11">
        <v>24</v>
      </c>
      <c r="B16" s="12">
        <v>1</v>
      </c>
      <c r="C16" s="11">
        <v>12</v>
      </c>
      <c r="D16">
        <v>36</v>
      </c>
      <c r="E16" s="12">
        <v>15</v>
      </c>
      <c r="F16" s="11" t="e">
        <f ca="1"/>
        <v>#NAME?</v>
      </c>
      <c r="G16" t="e">
        <f ca="1"/>
        <v>#NAME?</v>
      </c>
      <c r="H16" s="12" t="e">
        <f ca="1"/>
        <v>#NAME?</v>
      </c>
      <c r="I16" s="11" t="e">
        <f t="shared" ca="1" si="0"/>
        <v>#NAME?</v>
      </c>
      <c r="J16" t="e">
        <f t="shared" ca="1" si="0"/>
        <v>#NAME?</v>
      </c>
      <c r="K16" t="e">
        <f t="shared" ca="1" si="0"/>
        <v>#NAME?</v>
      </c>
      <c r="L16" s="12" t="e">
        <f t="shared" ca="1" si="1"/>
        <v>#NAME?</v>
      </c>
      <c r="N16" t="e">
        <f ca="1"/>
        <v>#NAME?</v>
      </c>
      <c r="O16" s="7" t="e">
        <f ca="1"/>
        <v>#NAME?</v>
      </c>
      <c r="R16" s="11" t="e">
        <f ca="1"/>
        <v>#NAME?</v>
      </c>
      <c r="S16" t="e">
        <f ca="1"/>
        <v>#NAME?</v>
      </c>
      <c r="T16" s="12" t="e">
        <f ca="1"/>
        <v>#NAME?</v>
      </c>
    </row>
    <row r="17" spans="1:20" x14ac:dyDescent="0.35">
      <c r="A17" s="13">
        <v>25</v>
      </c>
      <c r="B17" s="14">
        <v>1</v>
      </c>
      <c r="C17" s="13">
        <v>6</v>
      </c>
      <c r="D17" s="18">
        <v>18</v>
      </c>
      <c r="E17" s="14">
        <v>5</v>
      </c>
      <c r="F17" s="13" t="e">
        <f ca="1"/>
        <v>#NAME?</v>
      </c>
      <c r="G17" s="18" t="e">
        <f ca="1"/>
        <v>#NAME?</v>
      </c>
      <c r="H17" s="14" t="e">
        <f ca="1"/>
        <v>#NAME?</v>
      </c>
      <c r="I17" s="13" t="e">
        <f t="shared" ca="1" si="0"/>
        <v>#NAME?</v>
      </c>
      <c r="J17" s="18" t="e">
        <f t="shared" ca="1" si="0"/>
        <v>#NAME?</v>
      </c>
      <c r="K17" s="18" t="e">
        <f t="shared" ca="1" si="0"/>
        <v>#NAME?</v>
      </c>
      <c r="L17" s="14" t="e">
        <f t="shared" ca="1" si="1"/>
        <v>#NAME?</v>
      </c>
      <c r="R17" s="13" t="e">
        <f ca="1"/>
        <v>#NAME?</v>
      </c>
      <c r="S17" s="18" t="e">
        <f ca="1"/>
        <v>#NAME?</v>
      </c>
      <c r="T17" s="14" t="e">
        <f ca="1"/>
        <v>#NAME?</v>
      </c>
    </row>
    <row r="18" spans="1:20" x14ac:dyDescent="0.35">
      <c r="C18">
        <f>SUM(C6:C17)</f>
        <v>400</v>
      </c>
      <c r="D18">
        <f>SUM(D6:D17)</f>
        <v>270</v>
      </c>
      <c r="E18">
        <f>SUM(E6:E17)</f>
        <v>190</v>
      </c>
      <c r="I18">
        <v>370</v>
      </c>
      <c r="J18">
        <v>103</v>
      </c>
      <c r="K18">
        <v>0</v>
      </c>
      <c r="L18">
        <v>473</v>
      </c>
      <c r="N18" t="e">
        <f ca="1">FTEXT(N14)</f>
        <v>#NAME?</v>
      </c>
    </row>
    <row r="19" spans="1:20" x14ac:dyDescent="0.35">
      <c r="I19" s="23">
        <v>0.92500000000000004</v>
      </c>
      <c r="J19" s="24">
        <v>0.38148148148148148</v>
      </c>
      <c r="K19" s="24">
        <v>0</v>
      </c>
      <c r="L19" s="25">
        <v>0.55000000000000004</v>
      </c>
    </row>
  </sheetData>
  <mergeCells count="3">
    <mergeCell ref="C4:E4"/>
    <mergeCell ref="F4:H4"/>
    <mergeCell ref="I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2B19B-3AD1-43D1-99C3-FFA8BA0F59BB}">
  <sheetPr codeName="Sheet436"/>
  <dimension ref="A1:T17"/>
  <sheetViews>
    <sheetView workbookViewId="0"/>
  </sheetViews>
  <sheetFormatPr defaultRowHeight="14.5" x14ac:dyDescent="0.35"/>
  <cols>
    <col min="1" max="2" width="7.1796875" customWidth="1"/>
    <col min="3" max="5" width="5.81640625" customWidth="1"/>
    <col min="6" max="6" width="3.26953125" customWidth="1"/>
    <col min="7" max="7" width="8.54296875" customWidth="1"/>
    <col min="15" max="15" width="2.81640625" customWidth="1"/>
    <col min="16" max="16" width="8.54296875" customWidth="1"/>
    <col min="18" max="18" width="2.54296875" customWidth="1"/>
    <col min="19" max="19" width="10.453125" customWidth="1"/>
  </cols>
  <sheetData>
    <row r="1" spans="1:20" x14ac:dyDescent="0.35">
      <c r="A1" s="1" t="s">
        <v>0</v>
      </c>
    </row>
    <row r="2" spans="1:20" x14ac:dyDescent="0.35">
      <c r="A2" t="s">
        <v>30</v>
      </c>
    </row>
    <row r="3" spans="1:20" x14ac:dyDescent="0.35">
      <c r="G3" t="s">
        <v>0</v>
      </c>
      <c r="L3" t="s">
        <v>31</v>
      </c>
      <c r="M3">
        <v>0.05</v>
      </c>
      <c r="P3" t="s">
        <v>32</v>
      </c>
      <c r="S3" t="s">
        <v>33</v>
      </c>
    </row>
    <row r="4" spans="1:20" x14ac:dyDescent="0.3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G4" t="s">
        <v>34</v>
      </c>
      <c r="I4">
        <v>0</v>
      </c>
      <c r="J4" t="str">
        <f>C4</f>
        <v>Dead</v>
      </c>
    </row>
    <row r="5" spans="1:20" x14ac:dyDescent="0.35">
      <c r="A5" s="9">
        <v>20</v>
      </c>
      <c r="B5" s="10">
        <v>0</v>
      </c>
      <c r="C5" s="9">
        <v>13</v>
      </c>
      <c r="D5" s="15">
        <v>0</v>
      </c>
      <c r="E5" s="10">
        <v>8</v>
      </c>
      <c r="P5" t="e">
        <f t="array" aca="1" ref="P5:Q11" ca="1">MLogitRSquare(A5:E16,2,TRUE)</f>
        <v>#NAME?</v>
      </c>
      <c r="Q5" s="5" t="e">
        <f ca="1"/>
        <v>#NAME?</v>
      </c>
      <c r="S5" t="e">
        <f t="array" aca="1" ref="S5:T10" ca="1">MLogitTest(A5:E16,2,TRUE)</f>
        <v>#NAME?</v>
      </c>
      <c r="T5" s="5" t="e">
        <f ca="1"/>
        <v>#NAME?</v>
      </c>
    </row>
    <row r="6" spans="1:20" ht="15" thickBot="1" x14ac:dyDescent="0.4">
      <c r="A6" s="11">
        <v>21</v>
      </c>
      <c r="B6" s="12">
        <v>0</v>
      </c>
      <c r="C6" s="11">
        <v>60</v>
      </c>
      <c r="D6">
        <v>6</v>
      </c>
      <c r="E6" s="12">
        <v>30</v>
      </c>
      <c r="G6">
        <v>1</v>
      </c>
      <c r="H6" t="str">
        <f>D4</f>
        <v>Cured</v>
      </c>
      <c r="P6" t="e">
        <f ca="1"/>
        <v>#NAME?</v>
      </c>
      <c r="Q6" s="6" t="e">
        <f ca="1"/>
        <v>#NAME?</v>
      </c>
      <c r="S6" t="e">
        <f ca="1"/>
        <v>#NAME?</v>
      </c>
      <c r="T6" s="6" t="e">
        <f ca="1"/>
        <v>#NAME?</v>
      </c>
    </row>
    <row r="7" spans="1:20" ht="15" thickTop="1" x14ac:dyDescent="0.35">
      <c r="A7" s="11">
        <v>22</v>
      </c>
      <c r="B7" s="12">
        <v>0</v>
      </c>
      <c r="C7" s="11">
        <v>61</v>
      </c>
      <c r="D7">
        <v>13</v>
      </c>
      <c r="E7" s="12">
        <v>40</v>
      </c>
      <c r="G7" s="19" t="e">
        <f t="array" aca="1" ref="G7:N10" ca="1">MLogitParam(A4:E16,2,1,TRUE,TRUE,M3,20)</f>
        <v>#NAME?</v>
      </c>
      <c r="H7" s="19" t="e">
        <f ca="1"/>
        <v>#NAME?</v>
      </c>
      <c r="I7" s="19" t="e">
        <f ca="1"/>
        <v>#NAME?</v>
      </c>
      <c r="J7" s="19" t="e">
        <f ca="1"/>
        <v>#NAME?</v>
      </c>
      <c r="K7" s="19" t="e">
        <f ca="1"/>
        <v>#NAME?</v>
      </c>
      <c r="L7" s="19" t="e">
        <f ca="1"/>
        <v>#NAME?</v>
      </c>
      <c r="M7" s="19" t="e">
        <f ca="1"/>
        <v>#NAME?</v>
      </c>
      <c r="N7" s="19" t="e">
        <f ca="1"/>
        <v>#NAME?</v>
      </c>
      <c r="P7" t="e">
        <f ca="1"/>
        <v>#NAME?</v>
      </c>
      <c r="Q7" s="6" t="e">
        <f ca="1"/>
        <v>#NAME?</v>
      </c>
      <c r="S7" t="e">
        <f ca="1"/>
        <v>#NAME?</v>
      </c>
      <c r="T7" s="6" t="e">
        <f ca="1"/>
        <v>#NAME?</v>
      </c>
    </row>
    <row r="8" spans="1:20" x14ac:dyDescent="0.35">
      <c r="A8" s="11">
        <v>23</v>
      </c>
      <c r="B8" s="12">
        <v>0</v>
      </c>
      <c r="C8" s="11">
        <v>49</v>
      </c>
      <c r="D8">
        <v>60</v>
      </c>
      <c r="E8" s="12">
        <v>25</v>
      </c>
      <c r="G8" t="e">
        <f ca="1"/>
        <v>#NAME?</v>
      </c>
      <c r="H8" t="e">
        <f ca="1"/>
        <v>#NAME?</v>
      </c>
      <c r="I8" t="e">
        <f ca="1"/>
        <v>#NAME?</v>
      </c>
      <c r="J8" t="e">
        <f ca="1"/>
        <v>#NAME?</v>
      </c>
      <c r="K8" t="e">
        <f ca="1"/>
        <v>#NAME?</v>
      </c>
      <c r="L8" t="e">
        <f ca="1"/>
        <v>#NAME?</v>
      </c>
      <c r="M8" t="e">
        <f ca="1"/>
        <v>#NAME?</v>
      </c>
      <c r="N8" t="e">
        <f ca="1"/>
        <v>#NAME?</v>
      </c>
      <c r="P8" t="e">
        <f ca="1"/>
        <v>#NAME?</v>
      </c>
      <c r="Q8" s="6" t="e">
        <f ca="1"/>
        <v>#NAME?</v>
      </c>
      <c r="S8" t="e">
        <f ca="1"/>
        <v>#NAME?</v>
      </c>
      <c r="T8" s="6" t="e">
        <f ca="1"/>
        <v>#NAME?</v>
      </c>
    </row>
    <row r="9" spans="1:20" x14ac:dyDescent="0.35">
      <c r="A9" s="11">
        <v>24</v>
      </c>
      <c r="B9" s="12">
        <v>0</v>
      </c>
      <c r="C9" s="11">
        <v>8</v>
      </c>
      <c r="D9">
        <v>29</v>
      </c>
      <c r="E9" s="12">
        <v>15</v>
      </c>
      <c r="G9" t="e">
        <f ca="1"/>
        <v>#NAME?</v>
      </c>
      <c r="H9" t="e">
        <f ca="1"/>
        <v>#NAME?</v>
      </c>
      <c r="I9" t="e">
        <f ca="1"/>
        <v>#NAME?</v>
      </c>
      <c r="J9" t="e">
        <f ca="1"/>
        <v>#NAME?</v>
      </c>
      <c r="K9" t="e">
        <f ca="1"/>
        <v>#NAME?</v>
      </c>
      <c r="L9" t="e">
        <f ca="1"/>
        <v>#NAME?</v>
      </c>
      <c r="M9" t="e">
        <f ca="1"/>
        <v>#NAME?</v>
      </c>
      <c r="N9" t="e">
        <f ca="1"/>
        <v>#NAME?</v>
      </c>
      <c r="P9" t="e">
        <f ca="1"/>
        <v>#NAME?</v>
      </c>
      <c r="Q9" s="6" t="e">
        <f ca="1"/>
        <v>#NAME?</v>
      </c>
      <c r="S9" t="e">
        <f ca="1"/>
        <v>#NAME?</v>
      </c>
      <c r="T9" s="6" t="e">
        <f ca="1"/>
        <v>#NAME?</v>
      </c>
    </row>
    <row r="10" spans="1:20" x14ac:dyDescent="0.35">
      <c r="A10" s="11">
        <v>25</v>
      </c>
      <c r="B10" s="12">
        <v>0</v>
      </c>
      <c r="C10" s="11">
        <v>4</v>
      </c>
      <c r="D10">
        <v>20</v>
      </c>
      <c r="E10" s="12">
        <v>8</v>
      </c>
      <c r="G10" s="18" t="e">
        <f ca="1"/>
        <v>#NAME?</v>
      </c>
      <c r="H10" s="18" t="e">
        <f ca="1"/>
        <v>#NAME?</v>
      </c>
      <c r="I10" s="18" t="e">
        <f ca="1"/>
        <v>#NAME?</v>
      </c>
      <c r="J10" s="18" t="e">
        <f ca="1"/>
        <v>#NAME?</v>
      </c>
      <c r="K10" s="18" t="e">
        <f ca="1"/>
        <v>#NAME?</v>
      </c>
      <c r="L10" s="18" t="e">
        <f ca="1"/>
        <v>#NAME?</v>
      </c>
      <c r="M10" s="18" t="e">
        <f ca="1"/>
        <v>#NAME?</v>
      </c>
      <c r="N10" s="18" t="e">
        <f ca="1"/>
        <v>#NAME?</v>
      </c>
      <c r="P10" t="e">
        <f ca="1"/>
        <v>#NAME?</v>
      </c>
      <c r="Q10" s="6" t="e">
        <f ca="1"/>
        <v>#NAME?</v>
      </c>
      <c r="S10" t="e">
        <f ca="1"/>
        <v>#NAME?</v>
      </c>
      <c r="T10" s="7" t="e">
        <f ca="1"/>
        <v>#NAME?</v>
      </c>
    </row>
    <row r="11" spans="1:20" x14ac:dyDescent="0.35">
      <c r="A11" s="11">
        <v>20</v>
      </c>
      <c r="B11" s="12">
        <v>1</v>
      </c>
      <c r="C11" s="11">
        <v>16</v>
      </c>
      <c r="D11">
        <v>4</v>
      </c>
      <c r="E11" s="12">
        <v>2</v>
      </c>
      <c r="P11" t="e">
        <f ca="1"/>
        <v>#NAME?</v>
      </c>
      <c r="Q11" s="7" t="e">
        <f ca="1"/>
        <v>#NAME?</v>
      </c>
    </row>
    <row r="12" spans="1:20" ht="15" thickBot="1" x14ac:dyDescent="0.4">
      <c r="A12" s="11">
        <v>21</v>
      </c>
      <c r="B12" s="12">
        <v>1</v>
      </c>
      <c r="C12" s="11">
        <v>67</v>
      </c>
      <c r="D12">
        <v>9</v>
      </c>
      <c r="E12" s="12">
        <v>8</v>
      </c>
      <c r="G12">
        <v>2</v>
      </c>
      <c r="H12" t="str">
        <f>E4</f>
        <v>Sick</v>
      </c>
    </row>
    <row r="13" spans="1:20" ht="15" thickTop="1" x14ac:dyDescent="0.35">
      <c r="A13" s="11">
        <v>22</v>
      </c>
      <c r="B13" s="12">
        <v>1</v>
      </c>
      <c r="C13" s="11">
        <v>55</v>
      </c>
      <c r="D13">
        <v>20</v>
      </c>
      <c r="E13" s="12">
        <v>14</v>
      </c>
      <c r="G13" s="19" t="e">
        <f t="array" aca="1" ref="G13:N16" ca="1">MLogitParam(A4:E16,2,2,TRUE,TRUE,M3,20)</f>
        <v>#NAME?</v>
      </c>
      <c r="H13" s="19" t="e">
        <f ca="1"/>
        <v>#NAME?</v>
      </c>
      <c r="I13" s="19" t="e">
        <f ca="1"/>
        <v>#NAME?</v>
      </c>
      <c r="J13" s="19" t="e">
        <f ca="1"/>
        <v>#NAME?</v>
      </c>
      <c r="K13" s="19" t="e">
        <f ca="1"/>
        <v>#NAME?</v>
      </c>
      <c r="L13" s="19" t="e">
        <f ca="1"/>
        <v>#NAME?</v>
      </c>
      <c r="M13" s="19" t="e">
        <f ca="1"/>
        <v>#NAME?</v>
      </c>
      <c r="N13" s="19" t="e">
        <f ca="1"/>
        <v>#NAME?</v>
      </c>
    </row>
    <row r="14" spans="1:20" x14ac:dyDescent="0.35">
      <c r="A14" s="11">
        <v>23</v>
      </c>
      <c r="B14" s="12">
        <v>1</v>
      </c>
      <c r="C14" s="11">
        <v>49</v>
      </c>
      <c r="D14">
        <v>55</v>
      </c>
      <c r="E14" s="12">
        <v>20</v>
      </c>
      <c r="G14" t="e">
        <f ca="1"/>
        <v>#NAME?</v>
      </c>
      <c r="H14" t="e">
        <f ca="1"/>
        <v>#NAME?</v>
      </c>
      <c r="I14" t="e">
        <f ca="1"/>
        <v>#NAME?</v>
      </c>
      <c r="J14" t="e">
        <f ca="1"/>
        <v>#NAME?</v>
      </c>
      <c r="K14" t="e">
        <f ca="1"/>
        <v>#NAME?</v>
      </c>
      <c r="L14" t="e">
        <f ca="1"/>
        <v>#NAME?</v>
      </c>
      <c r="M14" t="e">
        <f ca="1"/>
        <v>#NAME?</v>
      </c>
      <c r="N14" t="e">
        <f ca="1"/>
        <v>#NAME?</v>
      </c>
    </row>
    <row r="15" spans="1:20" x14ac:dyDescent="0.35">
      <c r="A15" s="11">
        <v>24</v>
      </c>
      <c r="B15" s="12">
        <v>1</v>
      </c>
      <c r="C15" s="11">
        <v>12</v>
      </c>
      <c r="D15">
        <v>36</v>
      </c>
      <c r="E15" s="12">
        <v>15</v>
      </c>
      <c r="G15" t="e">
        <f ca="1"/>
        <v>#NAME?</v>
      </c>
      <c r="H15" t="e">
        <f ca="1"/>
        <v>#NAME?</v>
      </c>
      <c r="I15" t="e">
        <f ca="1"/>
        <v>#NAME?</v>
      </c>
      <c r="J15" t="e">
        <f ca="1"/>
        <v>#NAME?</v>
      </c>
      <c r="K15" t="e">
        <f ca="1"/>
        <v>#NAME?</v>
      </c>
      <c r="L15" t="e">
        <f ca="1"/>
        <v>#NAME?</v>
      </c>
      <c r="M15" t="e">
        <f ca="1"/>
        <v>#NAME?</v>
      </c>
      <c r="N15" t="e">
        <f ca="1"/>
        <v>#NAME?</v>
      </c>
    </row>
    <row r="16" spans="1:20" x14ac:dyDescent="0.35">
      <c r="A16" s="13">
        <v>25</v>
      </c>
      <c r="B16" s="14">
        <v>1</v>
      </c>
      <c r="C16" s="13">
        <v>6</v>
      </c>
      <c r="D16" s="18">
        <v>18</v>
      </c>
      <c r="E16" s="14">
        <v>5</v>
      </c>
      <c r="G16" s="18" t="e">
        <f ca="1"/>
        <v>#NAME?</v>
      </c>
      <c r="H16" s="18" t="e">
        <f ca="1"/>
        <v>#NAME?</v>
      </c>
      <c r="I16" s="18" t="e">
        <f ca="1"/>
        <v>#NAME?</v>
      </c>
      <c r="J16" s="18" t="e">
        <f ca="1"/>
        <v>#NAME?</v>
      </c>
      <c r="K16" s="18" t="e">
        <f ca="1"/>
        <v>#NAME?</v>
      </c>
      <c r="L16" s="18" t="e">
        <f ca="1"/>
        <v>#NAME?</v>
      </c>
      <c r="M16" s="18" t="e">
        <f ca="1"/>
        <v>#NAME?</v>
      </c>
      <c r="N16" s="18" t="e">
        <f ca="1"/>
        <v>#NAME?</v>
      </c>
    </row>
    <row r="17" spans="3:5" x14ac:dyDescent="0.35">
      <c r="C17">
        <f>SUM(C5:C16)</f>
        <v>400</v>
      </c>
      <c r="D17">
        <f>SUM(D5:D16)</f>
        <v>270</v>
      </c>
      <c r="E17">
        <f>SUM(E5:E16)</f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5ED4-A8A4-40F5-980D-11EF45BC181B}">
  <sheetPr codeName="Sheet275"/>
  <dimension ref="A1:O53"/>
  <sheetViews>
    <sheetView workbookViewId="0"/>
  </sheetViews>
  <sheetFormatPr defaultRowHeight="14.5" x14ac:dyDescent="0.35"/>
  <cols>
    <col min="1" max="1" width="8.7265625" style="4"/>
    <col min="2" max="2" width="9.1796875" style="4" customWidth="1"/>
    <col min="3" max="3" width="8.7265625" style="4"/>
    <col min="4" max="4" width="9.1796875" customWidth="1"/>
    <col min="5" max="5" width="10.1796875" customWidth="1"/>
    <col min="6" max="9" width="9.81640625" customWidth="1"/>
  </cols>
  <sheetData>
    <row r="1" spans="1:15" x14ac:dyDescent="0.35">
      <c r="A1" s="26" t="s">
        <v>0</v>
      </c>
    </row>
    <row r="2" spans="1:15" x14ac:dyDescent="0.35">
      <c r="A2" s="27" t="s">
        <v>35</v>
      </c>
      <c r="E2" t="s">
        <v>36</v>
      </c>
      <c r="K2" t="s">
        <v>37</v>
      </c>
    </row>
    <row r="4" spans="1:15" x14ac:dyDescent="0.35">
      <c r="A4" s="4" t="s">
        <v>38</v>
      </c>
      <c r="B4" s="4" t="s">
        <v>39</v>
      </c>
      <c r="C4" s="4" t="s">
        <v>40</v>
      </c>
      <c r="E4" s="3" t="s">
        <v>38</v>
      </c>
      <c r="F4" s="3" t="s">
        <v>39</v>
      </c>
      <c r="G4">
        <v>0</v>
      </c>
      <c r="H4">
        <v>1</v>
      </c>
      <c r="I4">
        <v>2</v>
      </c>
      <c r="K4" t="e">
        <f t="array" aca="1" ref="K4:O10" ca="1">MLogitSummary(A4:C53,TRUE)</f>
        <v>#NAME?</v>
      </c>
      <c r="L4" t="e">
        <f ca="1"/>
        <v>#NAME?</v>
      </c>
      <c r="M4" t="e">
        <f ca="1"/>
        <v>#NAME?</v>
      </c>
      <c r="N4" t="e">
        <f ca="1"/>
        <v>#NAME?</v>
      </c>
      <c r="O4" t="e">
        <f ca="1"/>
        <v>#NAME?</v>
      </c>
    </row>
    <row r="5" spans="1:15" x14ac:dyDescent="0.35">
      <c r="A5" s="28">
        <v>20</v>
      </c>
      <c r="B5" s="29">
        <v>0</v>
      </c>
      <c r="C5" s="30">
        <v>1</v>
      </c>
      <c r="E5" s="9" t="e">
        <f t="array" aca="1" ref="E5:I10" ca="1">MLogitSummary(A5:C53)</f>
        <v>#NAME?</v>
      </c>
      <c r="F5" s="15" t="e">
        <f ca="1"/>
        <v>#NAME?</v>
      </c>
      <c r="G5" s="15" t="e">
        <f ca="1"/>
        <v>#NAME?</v>
      </c>
      <c r="H5" s="15" t="e">
        <f ca="1"/>
        <v>#NAME?</v>
      </c>
      <c r="I5" s="10" t="e">
        <f ca="1"/>
        <v>#NAME?</v>
      </c>
      <c r="K5" s="9" t="e">
        <f ca="1"/>
        <v>#NAME?</v>
      </c>
      <c r="L5" s="15" t="e">
        <f ca="1"/>
        <v>#NAME?</v>
      </c>
      <c r="M5" s="15" t="e">
        <f ca="1"/>
        <v>#NAME?</v>
      </c>
      <c r="N5" s="15" t="e">
        <f ca="1"/>
        <v>#NAME?</v>
      </c>
      <c r="O5" s="10" t="e">
        <f ca="1"/>
        <v>#NAME?</v>
      </c>
    </row>
    <row r="6" spans="1:15" x14ac:dyDescent="0.35">
      <c r="A6" s="31">
        <v>22</v>
      </c>
      <c r="B6" s="4">
        <v>1</v>
      </c>
      <c r="C6" s="32">
        <v>2</v>
      </c>
      <c r="E6" s="11" t="e">
        <f ca="1"/>
        <v>#NAME?</v>
      </c>
      <c r="F6" t="e">
        <f ca="1"/>
        <v>#NAME?</v>
      </c>
      <c r="G6" t="e">
        <f ca="1"/>
        <v>#NAME?</v>
      </c>
      <c r="H6" t="e">
        <f ca="1"/>
        <v>#NAME?</v>
      </c>
      <c r="I6" s="12" t="e">
        <f ca="1"/>
        <v>#NAME?</v>
      </c>
      <c r="K6" s="11" t="e">
        <f ca="1"/>
        <v>#NAME?</v>
      </c>
      <c r="L6" t="e">
        <f ca="1"/>
        <v>#NAME?</v>
      </c>
      <c r="M6" t="e">
        <f ca="1"/>
        <v>#NAME?</v>
      </c>
      <c r="N6" t="e">
        <f ca="1"/>
        <v>#NAME?</v>
      </c>
      <c r="O6" s="12" t="e">
        <f ca="1"/>
        <v>#NAME?</v>
      </c>
    </row>
    <row r="7" spans="1:15" x14ac:dyDescent="0.35">
      <c r="A7" s="31">
        <v>22</v>
      </c>
      <c r="B7" s="4">
        <v>1</v>
      </c>
      <c r="C7" s="32">
        <v>2</v>
      </c>
      <c r="E7" s="11" t="e">
        <f ca="1"/>
        <v>#NAME?</v>
      </c>
      <c r="F7" t="e">
        <f ca="1"/>
        <v>#NAME?</v>
      </c>
      <c r="G7" t="e">
        <f ca="1"/>
        <v>#NAME?</v>
      </c>
      <c r="H7" t="e">
        <f ca="1"/>
        <v>#NAME?</v>
      </c>
      <c r="I7" s="12" t="e">
        <f ca="1"/>
        <v>#NAME?</v>
      </c>
      <c r="K7" s="11" t="e">
        <f ca="1"/>
        <v>#NAME?</v>
      </c>
      <c r="L7" t="e">
        <f ca="1"/>
        <v>#NAME?</v>
      </c>
      <c r="M7" t="e">
        <f ca="1"/>
        <v>#NAME?</v>
      </c>
      <c r="N7" t="e">
        <f ca="1"/>
        <v>#NAME?</v>
      </c>
      <c r="O7" s="12" t="e">
        <f ca="1"/>
        <v>#NAME?</v>
      </c>
    </row>
    <row r="8" spans="1:15" x14ac:dyDescent="0.35">
      <c r="A8" s="31">
        <v>24</v>
      </c>
      <c r="B8" s="4">
        <v>0</v>
      </c>
      <c r="C8" s="32">
        <v>0</v>
      </c>
      <c r="E8" s="11" t="e">
        <f ca="1"/>
        <v>#NAME?</v>
      </c>
      <c r="F8" t="e">
        <f ca="1"/>
        <v>#NAME?</v>
      </c>
      <c r="G8" t="e">
        <f ca="1"/>
        <v>#NAME?</v>
      </c>
      <c r="H8" t="e">
        <f ca="1"/>
        <v>#NAME?</v>
      </c>
      <c r="I8" s="12" t="e">
        <f ca="1"/>
        <v>#NAME?</v>
      </c>
      <c r="K8" s="11" t="e">
        <f ca="1"/>
        <v>#NAME?</v>
      </c>
      <c r="L8" t="e">
        <f ca="1"/>
        <v>#NAME?</v>
      </c>
      <c r="M8" t="e">
        <f ca="1"/>
        <v>#NAME?</v>
      </c>
      <c r="N8" t="e">
        <f ca="1"/>
        <v>#NAME?</v>
      </c>
      <c r="O8" s="12" t="e">
        <f ca="1"/>
        <v>#NAME?</v>
      </c>
    </row>
    <row r="9" spans="1:15" x14ac:dyDescent="0.35">
      <c r="A9" s="31">
        <v>22</v>
      </c>
      <c r="B9" s="4">
        <v>0</v>
      </c>
      <c r="C9" s="32">
        <v>1</v>
      </c>
      <c r="E9" s="11" t="e">
        <f ca="1"/>
        <v>#NAME?</v>
      </c>
      <c r="F9" t="e">
        <f ca="1"/>
        <v>#NAME?</v>
      </c>
      <c r="G9" t="e">
        <f ca="1"/>
        <v>#NAME?</v>
      </c>
      <c r="H9" t="e">
        <f ca="1"/>
        <v>#NAME?</v>
      </c>
      <c r="I9" s="12" t="e">
        <f ca="1"/>
        <v>#NAME?</v>
      </c>
      <c r="K9" s="11" t="e">
        <f ca="1"/>
        <v>#NAME?</v>
      </c>
      <c r="L9" t="e">
        <f ca="1"/>
        <v>#NAME?</v>
      </c>
      <c r="M9" t="e">
        <f ca="1"/>
        <v>#NAME?</v>
      </c>
      <c r="N9" t="e">
        <f ca="1"/>
        <v>#NAME?</v>
      </c>
      <c r="O9" s="12" t="e">
        <f ca="1"/>
        <v>#NAME?</v>
      </c>
    </row>
    <row r="10" spans="1:15" x14ac:dyDescent="0.35">
      <c r="A10" s="31">
        <v>22</v>
      </c>
      <c r="B10" s="4">
        <v>1</v>
      </c>
      <c r="C10" s="32">
        <v>0</v>
      </c>
      <c r="E10" s="13" t="e">
        <f ca="1"/>
        <v>#NAME?</v>
      </c>
      <c r="F10" s="18" t="e">
        <f ca="1"/>
        <v>#NAME?</v>
      </c>
      <c r="G10" s="18" t="e">
        <f ca="1"/>
        <v>#NAME?</v>
      </c>
      <c r="H10" s="18" t="e">
        <f ca="1"/>
        <v>#NAME?</v>
      </c>
      <c r="I10" s="14" t="e">
        <f ca="1"/>
        <v>#NAME?</v>
      </c>
      <c r="K10" s="13" t="e">
        <f ca="1"/>
        <v>#NAME?</v>
      </c>
      <c r="L10" s="18" t="e">
        <f ca="1"/>
        <v>#NAME?</v>
      </c>
      <c r="M10" s="18" t="e">
        <f ca="1"/>
        <v>#NAME?</v>
      </c>
      <c r="N10" s="18" t="e">
        <f ca="1"/>
        <v>#NAME?</v>
      </c>
      <c r="O10" s="14" t="e">
        <f ca="1"/>
        <v>#NAME?</v>
      </c>
    </row>
    <row r="11" spans="1:15" x14ac:dyDescent="0.35">
      <c r="A11" s="31">
        <v>20</v>
      </c>
      <c r="B11" s="4">
        <v>1</v>
      </c>
      <c r="C11" s="32">
        <v>0</v>
      </c>
    </row>
    <row r="12" spans="1:15" x14ac:dyDescent="0.35">
      <c r="A12" s="31">
        <v>24</v>
      </c>
      <c r="B12" s="4">
        <v>1</v>
      </c>
      <c r="C12" s="32">
        <v>2</v>
      </c>
      <c r="E12" t="s">
        <v>41</v>
      </c>
      <c r="H12" t="s">
        <v>42</v>
      </c>
      <c r="K12" s="2" t="s">
        <v>43</v>
      </c>
    </row>
    <row r="13" spans="1:15" x14ac:dyDescent="0.35">
      <c r="A13" s="31">
        <v>24</v>
      </c>
      <c r="B13" s="4">
        <v>0</v>
      </c>
      <c r="C13" s="32">
        <v>0</v>
      </c>
    </row>
    <row r="14" spans="1:15" x14ac:dyDescent="0.35">
      <c r="A14" s="31">
        <v>20</v>
      </c>
      <c r="B14" s="4">
        <v>0</v>
      </c>
      <c r="C14" s="32">
        <v>1</v>
      </c>
      <c r="E14" t="e">
        <f t="array" aca="1" ref="E14:F19" ca="1">MLogitTest(A5:C53,0,TRUE)</f>
        <v>#NAME?</v>
      </c>
      <c r="F14" s="5" t="e">
        <f ca="1"/>
        <v>#NAME?</v>
      </c>
      <c r="H14" t="e">
        <f t="array" aca="1" ref="H14:I19" ca="1">MLogitTest(E5:I10,2,TRUE)</f>
        <v>#NAME?</v>
      </c>
      <c r="I14" s="5" t="e">
        <f ca="1"/>
        <v>#NAME?</v>
      </c>
      <c r="K14" t="e">
        <f t="array" aca="1" ref="K14:M17" ca="1">MLogitCoeff(A4:C53,0,TRUE,TRUE)</f>
        <v>#NAME?</v>
      </c>
      <c r="L14" t="e">
        <f ca="1"/>
        <v>#NAME?</v>
      </c>
      <c r="M14" t="e">
        <f ca="1"/>
        <v>#NAME?</v>
      </c>
    </row>
    <row r="15" spans="1:15" x14ac:dyDescent="0.35">
      <c r="A15" s="31">
        <v>20</v>
      </c>
      <c r="B15" s="4">
        <v>0</v>
      </c>
      <c r="C15" s="32">
        <v>2</v>
      </c>
      <c r="E15" t="e">
        <f ca="1"/>
        <v>#NAME?</v>
      </c>
      <c r="F15" s="6" t="e">
        <f ca="1"/>
        <v>#NAME?</v>
      </c>
      <c r="H15" t="e">
        <f ca="1"/>
        <v>#NAME?</v>
      </c>
      <c r="I15" s="6" t="e">
        <f ca="1"/>
        <v>#NAME?</v>
      </c>
      <c r="K15" t="e">
        <f ca="1"/>
        <v>#NAME?</v>
      </c>
      <c r="L15" s="9" t="e">
        <f ca="1"/>
        <v>#NAME?</v>
      </c>
      <c r="M15" s="10" t="e">
        <f ca="1"/>
        <v>#NAME?</v>
      </c>
    </row>
    <row r="16" spans="1:15" x14ac:dyDescent="0.35">
      <c r="A16" s="31">
        <v>22</v>
      </c>
      <c r="B16" s="4">
        <v>1</v>
      </c>
      <c r="C16" s="32">
        <v>0</v>
      </c>
      <c r="E16" t="e">
        <f ca="1"/>
        <v>#NAME?</v>
      </c>
      <c r="F16" s="6" t="e">
        <f ca="1"/>
        <v>#NAME?</v>
      </c>
      <c r="H16" t="e">
        <f ca="1"/>
        <v>#NAME?</v>
      </c>
      <c r="I16" s="6" t="e">
        <f ca="1"/>
        <v>#NAME?</v>
      </c>
      <c r="K16" t="e">
        <f ca="1"/>
        <v>#NAME?</v>
      </c>
      <c r="L16" s="11" t="e">
        <f ca="1"/>
        <v>#NAME?</v>
      </c>
      <c r="M16" s="12" t="e">
        <f ca="1"/>
        <v>#NAME?</v>
      </c>
    </row>
    <row r="17" spans="1:13" x14ac:dyDescent="0.35">
      <c r="A17" s="31">
        <v>20</v>
      </c>
      <c r="B17" s="4">
        <v>1</v>
      </c>
      <c r="C17" s="32">
        <v>1</v>
      </c>
      <c r="E17" t="e">
        <f ca="1"/>
        <v>#NAME?</v>
      </c>
      <c r="F17" s="6" t="e">
        <f ca="1"/>
        <v>#NAME?</v>
      </c>
      <c r="H17" t="e">
        <f ca="1"/>
        <v>#NAME?</v>
      </c>
      <c r="I17" s="6" t="e">
        <f ca="1"/>
        <v>#NAME?</v>
      </c>
      <c r="K17" t="e">
        <f ca="1"/>
        <v>#NAME?</v>
      </c>
      <c r="L17" s="13" t="e">
        <f ca="1"/>
        <v>#NAME?</v>
      </c>
      <c r="M17" s="14" t="e">
        <f ca="1"/>
        <v>#NAME?</v>
      </c>
    </row>
    <row r="18" spans="1:13" x14ac:dyDescent="0.35">
      <c r="A18" s="31">
        <v>22</v>
      </c>
      <c r="B18" s="4">
        <v>0</v>
      </c>
      <c r="C18" s="32">
        <v>0</v>
      </c>
      <c r="E18" t="e">
        <f ca="1"/>
        <v>#NAME?</v>
      </c>
      <c r="F18" s="6" t="e">
        <f ca="1"/>
        <v>#NAME?</v>
      </c>
      <c r="H18" t="e">
        <f ca="1"/>
        <v>#NAME?</v>
      </c>
      <c r="I18" s="6" t="e">
        <f ca="1"/>
        <v>#NAME?</v>
      </c>
    </row>
    <row r="19" spans="1:13" x14ac:dyDescent="0.35">
      <c r="A19" s="31">
        <v>22</v>
      </c>
      <c r="B19" s="4">
        <v>0</v>
      </c>
      <c r="C19" s="32">
        <v>1</v>
      </c>
      <c r="E19" t="e">
        <f ca="1"/>
        <v>#NAME?</v>
      </c>
      <c r="F19" s="7" t="e">
        <f ca="1"/>
        <v>#NAME?</v>
      </c>
      <c r="H19" t="e">
        <f ca="1"/>
        <v>#NAME?</v>
      </c>
      <c r="I19" s="7" t="e">
        <f ca="1"/>
        <v>#NAME?</v>
      </c>
      <c r="K19" s="2" t="s">
        <v>44</v>
      </c>
    </row>
    <row r="20" spans="1:13" x14ac:dyDescent="0.35">
      <c r="A20" s="31">
        <v>24</v>
      </c>
      <c r="B20" s="4">
        <v>1</v>
      </c>
      <c r="C20" s="32">
        <v>2</v>
      </c>
    </row>
    <row r="21" spans="1:13" x14ac:dyDescent="0.35">
      <c r="A21" s="31">
        <v>24</v>
      </c>
      <c r="B21" s="4">
        <v>0</v>
      </c>
      <c r="C21" s="32">
        <v>0</v>
      </c>
      <c r="K21" t="e">
        <f t="array" aca="1" ref="K21:M24" ca="1">MLogitCoeff(A5:C53,0,TRUE)</f>
        <v>#NAME?</v>
      </c>
      <c r="L21" t="e">
        <f ca="1"/>
        <v>#NAME?</v>
      </c>
      <c r="M21" t="e">
        <f ca="1"/>
        <v>#NAME?</v>
      </c>
    </row>
    <row r="22" spans="1:13" x14ac:dyDescent="0.35">
      <c r="A22" s="31">
        <v>22</v>
      </c>
      <c r="B22" s="4">
        <v>1</v>
      </c>
      <c r="C22" s="32">
        <v>2</v>
      </c>
      <c r="K22" t="e">
        <f ca="1"/>
        <v>#NAME?</v>
      </c>
      <c r="L22" s="9" t="e">
        <f ca="1"/>
        <v>#NAME?</v>
      </c>
      <c r="M22" s="10" t="e">
        <f ca="1"/>
        <v>#NAME?</v>
      </c>
    </row>
    <row r="23" spans="1:13" x14ac:dyDescent="0.35">
      <c r="A23" s="31">
        <v>24</v>
      </c>
      <c r="B23" s="4">
        <v>1</v>
      </c>
      <c r="C23" s="32">
        <v>2</v>
      </c>
      <c r="K23" t="e">
        <f ca="1"/>
        <v>#NAME?</v>
      </c>
      <c r="L23" s="11" t="e">
        <f ca="1"/>
        <v>#NAME?</v>
      </c>
      <c r="M23" s="12" t="e">
        <f ca="1"/>
        <v>#NAME?</v>
      </c>
    </row>
    <row r="24" spans="1:13" x14ac:dyDescent="0.35">
      <c r="A24" s="31">
        <v>20</v>
      </c>
      <c r="B24" s="4">
        <v>0</v>
      </c>
      <c r="C24" s="32">
        <v>0</v>
      </c>
      <c r="K24" t="e">
        <f ca="1"/>
        <v>#NAME?</v>
      </c>
      <c r="L24" s="13" t="e">
        <f ca="1"/>
        <v>#NAME?</v>
      </c>
      <c r="M24" s="14" t="e">
        <f ca="1"/>
        <v>#NAME?</v>
      </c>
    </row>
    <row r="25" spans="1:13" x14ac:dyDescent="0.35">
      <c r="A25" s="31">
        <v>20</v>
      </c>
      <c r="B25" s="4">
        <v>1</v>
      </c>
      <c r="C25" s="32">
        <v>0</v>
      </c>
    </row>
    <row r="26" spans="1:13" x14ac:dyDescent="0.35">
      <c r="A26" s="31">
        <v>20</v>
      </c>
      <c r="B26" s="4">
        <v>0</v>
      </c>
      <c r="C26" s="32">
        <v>2</v>
      </c>
    </row>
    <row r="27" spans="1:13" x14ac:dyDescent="0.35">
      <c r="A27" s="31">
        <v>20</v>
      </c>
      <c r="B27" s="4">
        <v>1</v>
      </c>
      <c r="C27" s="32">
        <v>1</v>
      </c>
    </row>
    <row r="28" spans="1:13" x14ac:dyDescent="0.35">
      <c r="A28" s="31">
        <v>20</v>
      </c>
      <c r="B28" s="4">
        <v>1</v>
      </c>
      <c r="C28" s="32">
        <v>1</v>
      </c>
    </row>
    <row r="29" spans="1:13" x14ac:dyDescent="0.35">
      <c r="A29" s="31">
        <v>20</v>
      </c>
      <c r="B29" s="4">
        <v>0</v>
      </c>
      <c r="C29" s="32">
        <v>1</v>
      </c>
    </row>
    <row r="30" spans="1:13" x14ac:dyDescent="0.35">
      <c r="A30" s="31">
        <v>24</v>
      </c>
      <c r="B30" s="4">
        <v>0</v>
      </c>
      <c r="C30" s="32">
        <v>0</v>
      </c>
    </row>
    <row r="31" spans="1:13" x14ac:dyDescent="0.35">
      <c r="A31" s="31">
        <v>22</v>
      </c>
      <c r="B31" s="4">
        <v>0</v>
      </c>
      <c r="C31" s="32">
        <v>2</v>
      </c>
    </row>
    <row r="32" spans="1:13" x14ac:dyDescent="0.35">
      <c r="A32" s="31">
        <v>24</v>
      </c>
      <c r="B32" s="4">
        <v>1</v>
      </c>
      <c r="C32" s="32">
        <v>1</v>
      </c>
    </row>
    <row r="33" spans="1:3" x14ac:dyDescent="0.35">
      <c r="A33" s="31">
        <v>24</v>
      </c>
      <c r="B33" s="4">
        <v>0</v>
      </c>
      <c r="C33" s="32">
        <v>1</v>
      </c>
    </row>
    <row r="34" spans="1:3" x14ac:dyDescent="0.35">
      <c r="A34" s="31">
        <v>22</v>
      </c>
      <c r="B34" s="4">
        <v>1</v>
      </c>
      <c r="C34" s="32">
        <v>2</v>
      </c>
    </row>
    <row r="35" spans="1:3" x14ac:dyDescent="0.35">
      <c r="A35" s="31">
        <v>22</v>
      </c>
      <c r="B35" s="4">
        <v>0</v>
      </c>
      <c r="C35" s="32">
        <v>2</v>
      </c>
    </row>
    <row r="36" spans="1:3" x14ac:dyDescent="0.35">
      <c r="A36" s="31">
        <v>22</v>
      </c>
      <c r="B36" s="4">
        <v>0</v>
      </c>
      <c r="C36" s="32">
        <v>1</v>
      </c>
    </row>
    <row r="37" spans="1:3" x14ac:dyDescent="0.35">
      <c r="A37" s="31">
        <v>20</v>
      </c>
      <c r="B37" s="4">
        <v>1</v>
      </c>
      <c r="C37" s="32">
        <v>0</v>
      </c>
    </row>
    <row r="38" spans="1:3" x14ac:dyDescent="0.35">
      <c r="A38" s="31">
        <v>24</v>
      </c>
      <c r="B38" s="4">
        <v>1</v>
      </c>
      <c r="C38" s="32">
        <v>2</v>
      </c>
    </row>
    <row r="39" spans="1:3" x14ac:dyDescent="0.35">
      <c r="A39" s="31">
        <v>24</v>
      </c>
      <c r="B39" s="4">
        <v>0</v>
      </c>
      <c r="C39" s="32">
        <v>0</v>
      </c>
    </row>
    <row r="40" spans="1:3" x14ac:dyDescent="0.35">
      <c r="A40" s="31">
        <v>22</v>
      </c>
      <c r="B40" s="4">
        <v>1</v>
      </c>
      <c r="C40" s="32">
        <v>1</v>
      </c>
    </row>
    <row r="41" spans="1:3" x14ac:dyDescent="0.35">
      <c r="A41" s="31">
        <v>20</v>
      </c>
      <c r="B41" s="4">
        <v>0</v>
      </c>
      <c r="C41" s="32">
        <v>1</v>
      </c>
    </row>
    <row r="42" spans="1:3" x14ac:dyDescent="0.35">
      <c r="A42" s="31">
        <v>22</v>
      </c>
      <c r="B42" s="4">
        <v>0</v>
      </c>
      <c r="C42" s="32">
        <v>2</v>
      </c>
    </row>
    <row r="43" spans="1:3" x14ac:dyDescent="0.35">
      <c r="A43" s="31">
        <v>22</v>
      </c>
      <c r="B43" s="4">
        <v>1</v>
      </c>
      <c r="C43" s="32">
        <v>0</v>
      </c>
    </row>
    <row r="44" spans="1:3" x14ac:dyDescent="0.35">
      <c r="A44" s="31">
        <v>20</v>
      </c>
      <c r="B44" s="4">
        <v>1</v>
      </c>
      <c r="C44" s="32">
        <v>1</v>
      </c>
    </row>
    <row r="45" spans="1:3" x14ac:dyDescent="0.35">
      <c r="A45" s="31">
        <v>20</v>
      </c>
      <c r="B45" s="4">
        <v>1</v>
      </c>
      <c r="C45" s="32">
        <v>2</v>
      </c>
    </row>
    <row r="46" spans="1:3" x14ac:dyDescent="0.35">
      <c r="A46" s="31">
        <v>22</v>
      </c>
      <c r="B46" s="4">
        <v>1</v>
      </c>
      <c r="C46" s="32">
        <v>1</v>
      </c>
    </row>
    <row r="47" spans="1:3" x14ac:dyDescent="0.35">
      <c r="A47" s="31">
        <v>24</v>
      </c>
      <c r="B47" s="4">
        <v>0</v>
      </c>
      <c r="C47" s="32">
        <v>1</v>
      </c>
    </row>
    <row r="48" spans="1:3" x14ac:dyDescent="0.35">
      <c r="A48" s="31">
        <v>20</v>
      </c>
      <c r="B48" s="4">
        <v>1</v>
      </c>
      <c r="C48" s="32">
        <v>1</v>
      </c>
    </row>
    <row r="49" spans="1:3" x14ac:dyDescent="0.35">
      <c r="A49" s="31">
        <v>20</v>
      </c>
      <c r="B49" s="4">
        <v>0</v>
      </c>
      <c r="C49" s="32">
        <v>1</v>
      </c>
    </row>
    <row r="50" spans="1:3" x14ac:dyDescent="0.35">
      <c r="A50" s="31">
        <v>24</v>
      </c>
      <c r="B50" s="4">
        <v>1</v>
      </c>
      <c r="C50" s="32">
        <v>0</v>
      </c>
    </row>
    <row r="51" spans="1:3" x14ac:dyDescent="0.35">
      <c r="A51" s="31">
        <v>24</v>
      </c>
      <c r="B51" s="4">
        <v>1</v>
      </c>
      <c r="C51" s="32">
        <v>0</v>
      </c>
    </row>
    <row r="52" spans="1:3" x14ac:dyDescent="0.35">
      <c r="A52" s="31">
        <v>22</v>
      </c>
      <c r="B52" s="4">
        <v>0</v>
      </c>
      <c r="C52" s="32">
        <v>1</v>
      </c>
    </row>
    <row r="53" spans="1:3" x14ac:dyDescent="0.35">
      <c r="A53" s="33">
        <v>24</v>
      </c>
      <c r="B53" s="34">
        <v>1</v>
      </c>
      <c r="C53" s="3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49BD-09B2-49A3-A5D4-7D0ED85D0A1B}">
  <sheetPr codeName="Sheet437"/>
  <dimension ref="A1:X53"/>
  <sheetViews>
    <sheetView workbookViewId="0"/>
  </sheetViews>
  <sheetFormatPr defaultRowHeight="14.5" x14ac:dyDescent="0.35"/>
  <cols>
    <col min="5" max="6" width="6.1796875" customWidth="1"/>
    <col min="7" max="9" width="4.453125" customWidth="1"/>
    <col min="10" max="10" width="3.1796875" customWidth="1"/>
    <col min="11" max="11" width="8.7265625" customWidth="1"/>
    <col min="19" max="19" width="2.54296875" customWidth="1"/>
    <col min="22" max="22" width="2.26953125" customWidth="1"/>
    <col min="23" max="23" width="10.54296875" customWidth="1"/>
  </cols>
  <sheetData>
    <row r="1" spans="1:24" x14ac:dyDescent="0.35">
      <c r="A1" s="1" t="s">
        <v>0</v>
      </c>
    </row>
    <row r="2" spans="1:24" x14ac:dyDescent="0.35">
      <c r="A2" t="s">
        <v>30</v>
      </c>
    </row>
    <row r="4" spans="1:24" x14ac:dyDescent="0.35">
      <c r="A4" s="3" t="s">
        <v>38</v>
      </c>
      <c r="B4" s="3" t="s">
        <v>39</v>
      </c>
      <c r="C4" s="3" t="s">
        <v>40</v>
      </c>
      <c r="E4" t="s">
        <v>45</v>
      </c>
      <c r="K4" t="s">
        <v>0</v>
      </c>
      <c r="T4" t="s">
        <v>32</v>
      </c>
      <c r="W4" t="s">
        <v>33</v>
      </c>
    </row>
    <row r="5" spans="1:24" x14ac:dyDescent="0.35">
      <c r="A5" s="9">
        <v>20</v>
      </c>
      <c r="B5" s="15">
        <v>0</v>
      </c>
      <c r="C5" s="5">
        <v>1</v>
      </c>
      <c r="K5" t="s">
        <v>34</v>
      </c>
      <c r="M5">
        <v>0</v>
      </c>
      <c r="P5" t="s">
        <v>31</v>
      </c>
      <c r="Q5">
        <v>0.05</v>
      </c>
    </row>
    <row r="6" spans="1:24" x14ac:dyDescent="0.35">
      <c r="A6" s="11">
        <v>22</v>
      </c>
      <c r="B6">
        <v>1</v>
      </c>
      <c r="C6" s="6">
        <v>2</v>
      </c>
      <c r="E6" s="36" t="e">
        <f t="array" aca="1" ref="E6:I12" ca="1">MLogitSummary(A4:C53,TRUE)</f>
        <v>#NAME?</v>
      </c>
      <c r="F6" s="37" t="e">
        <f ca="1"/>
        <v>#NAME?</v>
      </c>
      <c r="G6" s="38" t="e">
        <f ca="1"/>
        <v>#NAME?</v>
      </c>
      <c r="H6" s="38" t="e">
        <f ca="1"/>
        <v>#NAME?</v>
      </c>
      <c r="I6" s="37" t="e">
        <f ca="1"/>
        <v>#NAME?</v>
      </c>
      <c r="T6" t="e">
        <f t="array" aca="1" ref="T6:U12" ca="1">MLogitRSquare(E7:I12,2,TRUE)</f>
        <v>#NAME?</v>
      </c>
      <c r="U6" s="44" t="e">
        <f ca="1"/>
        <v>#NAME?</v>
      </c>
      <c r="W6" t="e">
        <f t="array" aca="1" ref="W6:X11" ca="1">MLogitTest(E7:I12,2,TRUE)</f>
        <v>#NAME?</v>
      </c>
      <c r="X6" s="5" t="e">
        <f ca="1"/>
        <v>#NAME?</v>
      </c>
    </row>
    <row r="7" spans="1:24" ht="15" thickBot="1" x14ac:dyDescent="0.4">
      <c r="A7" s="11">
        <v>22</v>
      </c>
      <c r="B7">
        <v>1</v>
      </c>
      <c r="C7" s="6">
        <v>2</v>
      </c>
      <c r="E7" s="39" t="e">
        <f ca="1"/>
        <v>#NAME?</v>
      </c>
      <c r="F7" s="40" t="e">
        <f ca="1"/>
        <v>#NAME?</v>
      </c>
      <c r="G7" t="e">
        <f ca="1"/>
        <v>#NAME?</v>
      </c>
      <c r="H7" t="e">
        <f ca="1"/>
        <v>#NAME?</v>
      </c>
      <c r="I7" s="40" t="e">
        <f ca="1"/>
        <v>#NAME?</v>
      </c>
      <c r="K7">
        <v>1</v>
      </c>
      <c r="T7" t="e">
        <f ca="1"/>
        <v>#NAME?</v>
      </c>
      <c r="U7" s="45" t="e">
        <f ca="1"/>
        <v>#NAME?</v>
      </c>
      <c r="W7" t="e">
        <f ca="1"/>
        <v>#NAME?</v>
      </c>
      <c r="X7" s="6" t="e">
        <f ca="1"/>
        <v>#NAME?</v>
      </c>
    </row>
    <row r="8" spans="1:24" ht="15" thickTop="1" x14ac:dyDescent="0.35">
      <c r="A8" s="11">
        <v>24</v>
      </c>
      <c r="B8">
        <v>0</v>
      </c>
      <c r="C8" s="6">
        <v>0</v>
      </c>
      <c r="E8" s="39" t="e">
        <f ca="1"/>
        <v>#NAME?</v>
      </c>
      <c r="F8" s="40" t="e">
        <f ca="1"/>
        <v>#NAME?</v>
      </c>
      <c r="G8" t="e">
        <f ca="1"/>
        <v>#NAME?</v>
      </c>
      <c r="H8" t="e">
        <f ca="1"/>
        <v>#NAME?</v>
      </c>
      <c r="I8" s="40" t="e">
        <f ca="1"/>
        <v>#NAME?</v>
      </c>
      <c r="K8" s="19" t="e">
        <f t="array" aca="1" ref="K8:R11" ca="1">MLogitParam(E6:I12,2,1,TRUE,TRUE,Q5,20)</f>
        <v>#NAME?</v>
      </c>
      <c r="L8" s="19" t="e">
        <f ca="1"/>
        <v>#NAME?</v>
      </c>
      <c r="M8" s="19" t="e">
        <f ca="1"/>
        <v>#NAME?</v>
      </c>
      <c r="N8" s="19" t="e">
        <f ca="1"/>
        <v>#NAME?</v>
      </c>
      <c r="O8" s="19" t="e">
        <f ca="1"/>
        <v>#NAME?</v>
      </c>
      <c r="P8" s="19" t="e">
        <f ca="1"/>
        <v>#NAME?</v>
      </c>
      <c r="Q8" s="19" t="e">
        <f ca="1"/>
        <v>#NAME?</v>
      </c>
      <c r="R8" s="19" t="e">
        <f ca="1"/>
        <v>#NAME?</v>
      </c>
      <c r="T8" t="e">
        <f ca="1"/>
        <v>#NAME?</v>
      </c>
      <c r="U8" s="45" t="e">
        <f ca="1"/>
        <v>#NAME?</v>
      </c>
      <c r="W8" t="e">
        <f ca="1"/>
        <v>#NAME?</v>
      </c>
      <c r="X8" s="6" t="e">
        <f ca="1"/>
        <v>#NAME?</v>
      </c>
    </row>
    <row r="9" spans="1:24" x14ac:dyDescent="0.35">
      <c r="A9" s="11">
        <v>22</v>
      </c>
      <c r="B9">
        <v>0</v>
      </c>
      <c r="C9" s="6">
        <v>1</v>
      </c>
      <c r="E9" s="39" t="e">
        <f ca="1"/>
        <v>#NAME?</v>
      </c>
      <c r="F9" s="40" t="e">
        <f ca="1"/>
        <v>#NAME?</v>
      </c>
      <c r="G9" t="e">
        <f ca="1"/>
        <v>#NAME?</v>
      </c>
      <c r="H9" t="e">
        <f ca="1"/>
        <v>#NAME?</v>
      </c>
      <c r="I9" s="40" t="e">
        <f ca="1"/>
        <v>#NAME?</v>
      </c>
      <c r="K9" t="e">
        <f ca="1"/>
        <v>#NAME?</v>
      </c>
      <c r="L9" t="e">
        <f ca="1"/>
        <v>#NAME?</v>
      </c>
      <c r="M9" t="e">
        <f ca="1"/>
        <v>#NAME?</v>
      </c>
      <c r="N9" t="e">
        <f ca="1"/>
        <v>#NAME?</v>
      </c>
      <c r="O9" t="e">
        <f ca="1"/>
        <v>#NAME?</v>
      </c>
      <c r="P9" t="e">
        <f ca="1"/>
        <v>#NAME?</v>
      </c>
      <c r="Q9" t="e">
        <f ca="1"/>
        <v>#NAME?</v>
      </c>
      <c r="R9" t="e">
        <f ca="1"/>
        <v>#NAME?</v>
      </c>
      <c r="T9" t="e">
        <f ca="1"/>
        <v>#NAME?</v>
      </c>
      <c r="U9" s="45" t="e">
        <f ca="1"/>
        <v>#NAME?</v>
      </c>
      <c r="W9" t="e">
        <f ca="1"/>
        <v>#NAME?</v>
      </c>
      <c r="X9" s="6" t="e">
        <f ca="1"/>
        <v>#NAME?</v>
      </c>
    </row>
    <row r="10" spans="1:24" x14ac:dyDescent="0.35">
      <c r="A10" s="11">
        <v>22</v>
      </c>
      <c r="B10">
        <v>1</v>
      </c>
      <c r="C10" s="6">
        <v>0</v>
      </c>
      <c r="E10" s="39" t="e">
        <f ca="1"/>
        <v>#NAME?</v>
      </c>
      <c r="F10" s="40" t="e">
        <f ca="1"/>
        <v>#NAME?</v>
      </c>
      <c r="G10" t="e">
        <f ca="1"/>
        <v>#NAME?</v>
      </c>
      <c r="H10" t="e">
        <f ca="1"/>
        <v>#NAME?</v>
      </c>
      <c r="I10" s="40" t="e">
        <f ca="1"/>
        <v>#NAME?</v>
      </c>
      <c r="K10" t="e">
        <f ca="1"/>
        <v>#NAME?</v>
      </c>
      <c r="L10" t="e">
        <f ca="1"/>
        <v>#NAME?</v>
      </c>
      <c r="M10" t="e">
        <f ca="1"/>
        <v>#NAME?</v>
      </c>
      <c r="N10" t="e">
        <f ca="1"/>
        <v>#NAME?</v>
      </c>
      <c r="O10" t="e">
        <f ca="1"/>
        <v>#NAME?</v>
      </c>
      <c r="P10" t="e">
        <f ca="1"/>
        <v>#NAME?</v>
      </c>
      <c r="Q10" t="e">
        <f ca="1"/>
        <v>#NAME?</v>
      </c>
      <c r="R10" t="e">
        <f ca="1"/>
        <v>#NAME?</v>
      </c>
      <c r="T10" t="e">
        <f ca="1"/>
        <v>#NAME?</v>
      </c>
      <c r="U10" s="45" t="e">
        <f ca="1"/>
        <v>#NAME?</v>
      </c>
      <c r="W10" t="e">
        <f ca="1"/>
        <v>#NAME?</v>
      </c>
      <c r="X10" s="6" t="e">
        <f ca="1"/>
        <v>#NAME?</v>
      </c>
    </row>
    <row r="11" spans="1:24" x14ac:dyDescent="0.35">
      <c r="A11" s="11">
        <v>20</v>
      </c>
      <c r="B11">
        <v>1</v>
      </c>
      <c r="C11" s="6">
        <v>0</v>
      </c>
      <c r="E11" s="39" t="e">
        <f ca="1"/>
        <v>#NAME?</v>
      </c>
      <c r="F11" s="40" t="e">
        <f ca="1"/>
        <v>#NAME?</v>
      </c>
      <c r="G11" t="e">
        <f ca="1"/>
        <v>#NAME?</v>
      </c>
      <c r="H11" t="e">
        <f ca="1"/>
        <v>#NAME?</v>
      </c>
      <c r="I11" s="40" t="e">
        <f ca="1"/>
        <v>#NAME?</v>
      </c>
      <c r="K11" s="18" t="e">
        <f ca="1"/>
        <v>#NAME?</v>
      </c>
      <c r="L11" s="18" t="e">
        <f ca="1"/>
        <v>#NAME?</v>
      </c>
      <c r="M11" s="18" t="e">
        <f ca="1"/>
        <v>#NAME?</v>
      </c>
      <c r="N11" s="18" t="e">
        <f ca="1"/>
        <v>#NAME?</v>
      </c>
      <c r="O11" s="18" t="e">
        <f ca="1"/>
        <v>#NAME?</v>
      </c>
      <c r="P11" s="18" t="e">
        <f ca="1"/>
        <v>#NAME?</v>
      </c>
      <c r="Q11" s="18" t="e">
        <f ca="1"/>
        <v>#NAME?</v>
      </c>
      <c r="R11" s="18" t="e">
        <f ca="1"/>
        <v>#NAME?</v>
      </c>
      <c r="T11" t="e">
        <f ca="1"/>
        <v>#NAME?</v>
      </c>
      <c r="U11" s="45" t="e">
        <f ca="1"/>
        <v>#NAME?</v>
      </c>
      <c r="W11" t="e">
        <f ca="1"/>
        <v>#NAME?</v>
      </c>
      <c r="X11" s="7" t="e">
        <f ca="1"/>
        <v>#NAME?</v>
      </c>
    </row>
    <row r="12" spans="1:24" x14ac:dyDescent="0.35">
      <c r="A12" s="11">
        <v>24</v>
      </c>
      <c r="B12">
        <v>1</v>
      </c>
      <c r="C12" s="6">
        <v>2</v>
      </c>
      <c r="E12" s="41" t="e">
        <f ca="1"/>
        <v>#NAME?</v>
      </c>
      <c r="F12" s="42" t="e">
        <f ca="1"/>
        <v>#NAME?</v>
      </c>
      <c r="G12" s="43" t="e">
        <f ca="1"/>
        <v>#NAME?</v>
      </c>
      <c r="H12" s="43" t="e">
        <f ca="1"/>
        <v>#NAME?</v>
      </c>
      <c r="I12" s="42" t="e">
        <f ca="1"/>
        <v>#NAME?</v>
      </c>
      <c r="T12" t="e">
        <f ca="1"/>
        <v>#NAME?</v>
      </c>
      <c r="U12" s="46" t="e">
        <f ca="1"/>
        <v>#NAME?</v>
      </c>
    </row>
    <row r="13" spans="1:24" ht="15" thickBot="1" x14ac:dyDescent="0.4">
      <c r="A13" s="11">
        <v>24</v>
      </c>
      <c r="B13">
        <v>0</v>
      </c>
      <c r="C13" s="6">
        <v>0</v>
      </c>
      <c r="K13">
        <v>2</v>
      </c>
    </row>
    <row r="14" spans="1:24" ht="15" thickTop="1" x14ac:dyDescent="0.35">
      <c r="A14" s="11">
        <v>20</v>
      </c>
      <c r="B14">
        <v>0</v>
      </c>
      <c r="C14" s="6">
        <v>1</v>
      </c>
      <c r="K14" s="19" t="e">
        <f t="array" aca="1" ref="K14:R17" ca="1">MLogitParam(E6:I12,2,2,TRUE,TRUE,Q5,20)</f>
        <v>#NAME?</v>
      </c>
      <c r="L14" s="19" t="e">
        <f ca="1"/>
        <v>#NAME?</v>
      </c>
      <c r="M14" s="19" t="e">
        <f ca="1"/>
        <v>#NAME?</v>
      </c>
      <c r="N14" s="19" t="e">
        <f ca="1"/>
        <v>#NAME?</v>
      </c>
      <c r="O14" s="19" t="e">
        <f ca="1"/>
        <v>#NAME?</v>
      </c>
      <c r="P14" s="19" t="e">
        <f ca="1"/>
        <v>#NAME?</v>
      </c>
      <c r="Q14" s="19" t="e">
        <f ca="1"/>
        <v>#NAME?</v>
      </c>
      <c r="R14" s="19" t="e">
        <f ca="1"/>
        <v>#NAME?</v>
      </c>
    </row>
    <row r="15" spans="1:24" x14ac:dyDescent="0.35">
      <c r="A15" s="11">
        <v>20</v>
      </c>
      <c r="B15">
        <v>0</v>
      </c>
      <c r="C15" s="6">
        <v>2</v>
      </c>
      <c r="K15" t="e">
        <f ca="1"/>
        <v>#NAME?</v>
      </c>
      <c r="L15" t="e">
        <f ca="1"/>
        <v>#NAME?</v>
      </c>
      <c r="M15" t="e">
        <f ca="1"/>
        <v>#NAME?</v>
      </c>
      <c r="N15" t="e">
        <f ca="1"/>
        <v>#NAME?</v>
      </c>
      <c r="O15" t="e">
        <f ca="1"/>
        <v>#NAME?</v>
      </c>
      <c r="P15" t="e">
        <f ca="1"/>
        <v>#NAME?</v>
      </c>
      <c r="Q15" t="e">
        <f ca="1"/>
        <v>#NAME?</v>
      </c>
      <c r="R15" t="e">
        <f ca="1"/>
        <v>#NAME?</v>
      </c>
    </row>
    <row r="16" spans="1:24" x14ac:dyDescent="0.35">
      <c r="A16" s="11">
        <v>22</v>
      </c>
      <c r="B16">
        <v>1</v>
      </c>
      <c r="C16" s="6">
        <v>0</v>
      </c>
      <c r="K16" t="e">
        <f ca="1"/>
        <v>#NAME?</v>
      </c>
      <c r="L16" t="e">
        <f ca="1"/>
        <v>#NAME?</v>
      </c>
      <c r="M16" t="e">
        <f ca="1"/>
        <v>#NAME?</v>
      </c>
      <c r="N16" t="e">
        <f ca="1"/>
        <v>#NAME?</v>
      </c>
      <c r="O16" t="e">
        <f ca="1"/>
        <v>#NAME?</v>
      </c>
      <c r="P16" t="e">
        <f ca="1"/>
        <v>#NAME?</v>
      </c>
      <c r="Q16" t="e">
        <f ca="1"/>
        <v>#NAME?</v>
      </c>
      <c r="R16" t="e">
        <f ca="1"/>
        <v>#NAME?</v>
      </c>
    </row>
    <row r="17" spans="1:18" x14ac:dyDescent="0.35">
      <c r="A17" s="11">
        <v>20</v>
      </c>
      <c r="B17">
        <v>1</v>
      </c>
      <c r="C17" s="6">
        <v>1</v>
      </c>
      <c r="K17" s="18" t="e">
        <f ca="1"/>
        <v>#NAME?</v>
      </c>
      <c r="L17" s="18" t="e">
        <f ca="1"/>
        <v>#NAME?</v>
      </c>
      <c r="M17" s="18" t="e">
        <f ca="1"/>
        <v>#NAME?</v>
      </c>
      <c r="N17" s="18" t="e">
        <f ca="1"/>
        <v>#NAME?</v>
      </c>
      <c r="O17" s="18" t="e">
        <f ca="1"/>
        <v>#NAME?</v>
      </c>
      <c r="P17" s="18" t="e">
        <f ca="1"/>
        <v>#NAME?</v>
      </c>
      <c r="Q17" s="18" t="e">
        <f ca="1"/>
        <v>#NAME?</v>
      </c>
      <c r="R17" s="18" t="e">
        <f ca="1"/>
        <v>#NAME?</v>
      </c>
    </row>
    <row r="18" spans="1:18" x14ac:dyDescent="0.35">
      <c r="A18" s="11">
        <v>22</v>
      </c>
      <c r="B18">
        <v>0</v>
      </c>
      <c r="C18" s="6">
        <v>0</v>
      </c>
    </row>
    <row r="19" spans="1:18" x14ac:dyDescent="0.35">
      <c r="A19" s="11">
        <v>22</v>
      </c>
      <c r="B19">
        <v>0</v>
      </c>
      <c r="C19" s="6">
        <v>1</v>
      </c>
    </row>
    <row r="20" spans="1:18" x14ac:dyDescent="0.35">
      <c r="A20" s="11">
        <v>24</v>
      </c>
      <c r="B20">
        <v>1</v>
      </c>
      <c r="C20" s="6">
        <v>2</v>
      </c>
    </row>
    <row r="21" spans="1:18" x14ac:dyDescent="0.35">
      <c r="A21" s="11">
        <v>24</v>
      </c>
      <c r="B21">
        <v>0</v>
      </c>
      <c r="C21" s="6">
        <v>0</v>
      </c>
    </row>
    <row r="22" spans="1:18" x14ac:dyDescent="0.35">
      <c r="A22" s="11">
        <v>22</v>
      </c>
      <c r="B22">
        <v>1</v>
      </c>
      <c r="C22" s="6">
        <v>2</v>
      </c>
    </row>
    <row r="23" spans="1:18" x14ac:dyDescent="0.35">
      <c r="A23" s="11">
        <v>24</v>
      </c>
      <c r="B23">
        <v>1</v>
      </c>
      <c r="C23" s="6">
        <v>2</v>
      </c>
    </row>
    <row r="24" spans="1:18" x14ac:dyDescent="0.35">
      <c r="A24" s="11">
        <v>20</v>
      </c>
      <c r="B24">
        <v>0</v>
      </c>
      <c r="C24" s="6">
        <v>0</v>
      </c>
    </row>
    <row r="25" spans="1:18" x14ac:dyDescent="0.35">
      <c r="A25" s="11">
        <v>20</v>
      </c>
      <c r="B25">
        <v>1</v>
      </c>
      <c r="C25" s="6">
        <v>0</v>
      </c>
    </row>
    <row r="26" spans="1:18" x14ac:dyDescent="0.35">
      <c r="A26" s="11">
        <v>20</v>
      </c>
      <c r="B26">
        <v>0</v>
      </c>
      <c r="C26" s="6">
        <v>2</v>
      </c>
    </row>
    <row r="27" spans="1:18" x14ac:dyDescent="0.35">
      <c r="A27" s="11">
        <v>20</v>
      </c>
      <c r="B27">
        <v>1</v>
      </c>
      <c r="C27" s="6">
        <v>1</v>
      </c>
    </row>
    <row r="28" spans="1:18" x14ac:dyDescent="0.35">
      <c r="A28" s="11">
        <v>20</v>
      </c>
      <c r="B28">
        <v>1</v>
      </c>
      <c r="C28" s="6">
        <v>1</v>
      </c>
    </row>
    <row r="29" spans="1:18" x14ac:dyDescent="0.35">
      <c r="A29" s="11">
        <v>20</v>
      </c>
      <c r="B29">
        <v>0</v>
      </c>
      <c r="C29" s="6">
        <v>1</v>
      </c>
    </row>
    <row r="30" spans="1:18" x14ac:dyDescent="0.35">
      <c r="A30" s="11">
        <v>24</v>
      </c>
      <c r="B30">
        <v>0</v>
      </c>
      <c r="C30" s="6">
        <v>0</v>
      </c>
    </row>
    <row r="31" spans="1:18" x14ac:dyDescent="0.35">
      <c r="A31" s="11">
        <v>22</v>
      </c>
      <c r="B31">
        <v>0</v>
      </c>
      <c r="C31" s="6">
        <v>2</v>
      </c>
    </row>
    <row r="32" spans="1:18" x14ac:dyDescent="0.35">
      <c r="A32" s="11">
        <v>24</v>
      </c>
      <c r="B32">
        <v>1</v>
      </c>
      <c r="C32" s="6">
        <v>1</v>
      </c>
    </row>
    <row r="33" spans="1:3" x14ac:dyDescent="0.35">
      <c r="A33" s="11">
        <v>24</v>
      </c>
      <c r="B33">
        <v>0</v>
      </c>
      <c r="C33" s="6">
        <v>1</v>
      </c>
    </row>
    <row r="34" spans="1:3" x14ac:dyDescent="0.35">
      <c r="A34" s="11">
        <v>22</v>
      </c>
      <c r="B34">
        <v>1</v>
      </c>
      <c r="C34" s="6">
        <v>2</v>
      </c>
    </row>
    <row r="35" spans="1:3" x14ac:dyDescent="0.35">
      <c r="A35" s="11">
        <v>22</v>
      </c>
      <c r="B35">
        <v>0</v>
      </c>
      <c r="C35" s="6">
        <v>2</v>
      </c>
    </row>
    <row r="36" spans="1:3" x14ac:dyDescent="0.35">
      <c r="A36" s="11">
        <v>22</v>
      </c>
      <c r="B36">
        <v>0</v>
      </c>
      <c r="C36" s="6">
        <v>1</v>
      </c>
    </row>
    <row r="37" spans="1:3" x14ac:dyDescent="0.35">
      <c r="A37" s="11">
        <v>20</v>
      </c>
      <c r="B37">
        <v>1</v>
      </c>
      <c r="C37" s="6">
        <v>0</v>
      </c>
    </row>
    <row r="38" spans="1:3" x14ac:dyDescent="0.35">
      <c r="A38" s="11">
        <v>24</v>
      </c>
      <c r="B38">
        <v>1</v>
      </c>
      <c r="C38" s="6">
        <v>2</v>
      </c>
    </row>
    <row r="39" spans="1:3" x14ac:dyDescent="0.35">
      <c r="A39" s="11">
        <v>24</v>
      </c>
      <c r="B39">
        <v>0</v>
      </c>
      <c r="C39" s="6">
        <v>0</v>
      </c>
    </row>
    <row r="40" spans="1:3" x14ac:dyDescent="0.35">
      <c r="A40" s="11">
        <v>22</v>
      </c>
      <c r="B40">
        <v>1</v>
      </c>
      <c r="C40" s="6">
        <v>1</v>
      </c>
    </row>
    <row r="41" spans="1:3" x14ac:dyDescent="0.35">
      <c r="A41" s="11">
        <v>20</v>
      </c>
      <c r="B41">
        <v>0</v>
      </c>
      <c r="C41" s="6">
        <v>1</v>
      </c>
    </row>
    <row r="42" spans="1:3" x14ac:dyDescent="0.35">
      <c r="A42" s="11">
        <v>22</v>
      </c>
      <c r="B42">
        <v>0</v>
      </c>
      <c r="C42" s="6">
        <v>2</v>
      </c>
    </row>
    <row r="43" spans="1:3" x14ac:dyDescent="0.35">
      <c r="A43" s="11">
        <v>22</v>
      </c>
      <c r="B43">
        <v>1</v>
      </c>
      <c r="C43" s="6">
        <v>0</v>
      </c>
    </row>
    <row r="44" spans="1:3" x14ac:dyDescent="0.35">
      <c r="A44" s="11">
        <v>20</v>
      </c>
      <c r="B44">
        <v>1</v>
      </c>
      <c r="C44" s="6">
        <v>1</v>
      </c>
    </row>
    <row r="45" spans="1:3" x14ac:dyDescent="0.35">
      <c r="A45" s="11">
        <v>20</v>
      </c>
      <c r="B45">
        <v>1</v>
      </c>
      <c r="C45" s="6">
        <v>2</v>
      </c>
    </row>
    <row r="46" spans="1:3" x14ac:dyDescent="0.35">
      <c r="A46" s="11">
        <v>22</v>
      </c>
      <c r="B46">
        <v>1</v>
      </c>
      <c r="C46" s="6">
        <v>1</v>
      </c>
    </row>
    <row r="47" spans="1:3" x14ac:dyDescent="0.35">
      <c r="A47" s="11">
        <v>24</v>
      </c>
      <c r="B47">
        <v>0</v>
      </c>
      <c r="C47" s="6">
        <v>1</v>
      </c>
    </row>
    <row r="48" spans="1:3" x14ac:dyDescent="0.35">
      <c r="A48" s="11">
        <v>20</v>
      </c>
      <c r="B48">
        <v>1</v>
      </c>
      <c r="C48" s="6">
        <v>1</v>
      </c>
    </row>
    <row r="49" spans="1:3" x14ac:dyDescent="0.35">
      <c r="A49" s="11">
        <v>20</v>
      </c>
      <c r="B49">
        <v>0</v>
      </c>
      <c r="C49" s="6">
        <v>1</v>
      </c>
    </row>
    <row r="50" spans="1:3" x14ac:dyDescent="0.35">
      <c r="A50" s="11">
        <v>24</v>
      </c>
      <c r="B50">
        <v>1</v>
      </c>
      <c r="C50" s="6">
        <v>0</v>
      </c>
    </row>
    <row r="51" spans="1:3" x14ac:dyDescent="0.35">
      <c r="A51" s="11">
        <v>24</v>
      </c>
      <c r="B51">
        <v>1</v>
      </c>
      <c r="C51" s="6">
        <v>0</v>
      </c>
    </row>
    <row r="52" spans="1:3" x14ac:dyDescent="0.35">
      <c r="A52" s="11">
        <v>22</v>
      </c>
      <c r="B52">
        <v>0</v>
      </c>
      <c r="C52" s="6">
        <v>1</v>
      </c>
    </row>
    <row r="53" spans="1:3" x14ac:dyDescent="0.35">
      <c r="A53" s="13">
        <v>24</v>
      </c>
      <c r="B53" s="18">
        <v>1</v>
      </c>
      <c r="C53" s="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7DE7-89D3-4370-9786-29552CF9E3B2}">
  <sheetPr codeName="Sheet278"/>
  <dimension ref="A1:P30"/>
  <sheetViews>
    <sheetView workbookViewId="0"/>
  </sheetViews>
  <sheetFormatPr defaultRowHeight="14.5" x14ac:dyDescent="0.35"/>
  <sheetData>
    <row r="1" spans="1:16" x14ac:dyDescent="0.35">
      <c r="A1" s="1" t="s">
        <v>0</v>
      </c>
    </row>
    <row r="2" spans="1:16" x14ac:dyDescent="0.35">
      <c r="A2" t="s">
        <v>46</v>
      </c>
      <c r="N2" s="2" t="s">
        <v>47</v>
      </c>
    </row>
    <row r="4" spans="1:16" x14ac:dyDescent="0.35">
      <c r="A4" s="3" t="s">
        <v>48</v>
      </c>
      <c r="B4" s="3" t="s">
        <v>49</v>
      </c>
      <c r="C4" s="3" t="s">
        <v>8</v>
      </c>
      <c r="D4" s="3" t="s">
        <v>9</v>
      </c>
      <c r="E4" s="3" t="s">
        <v>10</v>
      </c>
      <c r="G4" s="3" t="e">
        <f t="array" aca="1" ref="G4:L16" ca="1">MLogitSelect(A4:E16,2,"1,2,1*2",TRUE)</f>
        <v>#NAME?</v>
      </c>
      <c r="H4" s="3" t="e">
        <f ca="1"/>
        <v>#NAME?</v>
      </c>
      <c r="I4" s="3" t="e">
        <f ca="1"/>
        <v>#NAME?</v>
      </c>
      <c r="J4" s="3" t="e">
        <f ca="1"/>
        <v>#NAME?</v>
      </c>
      <c r="K4" s="3" t="e">
        <f ca="1"/>
        <v>#NAME?</v>
      </c>
      <c r="L4" s="3" t="e">
        <f ca="1"/>
        <v>#NAME?</v>
      </c>
      <c r="N4" t="e">
        <f t="array" aca="1" ref="N4:P8" ca="1">MLogitCoeff(MLogitSelect(A4:E16,2,"1,2,1*2",TRUE),2,TRUE,TRUE)</f>
        <v>#NAME?</v>
      </c>
      <c r="O4" t="e">
        <f ca="1"/>
        <v>#NAME?</v>
      </c>
      <c r="P4" t="e">
        <f ca="1"/>
        <v>#NAME?</v>
      </c>
    </row>
    <row r="5" spans="1:16" x14ac:dyDescent="0.35">
      <c r="A5" s="47">
        <v>20</v>
      </c>
      <c r="B5" s="48">
        <v>0</v>
      </c>
      <c r="C5" s="47">
        <v>13</v>
      </c>
      <c r="D5" s="15">
        <v>0</v>
      </c>
      <c r="E5" s="48">
        <v>8</v>
      </c>
      <c r="G5" s="47" t="e">
        <f ca="1"/>
        <v>#NAME?</v>
      </c>
      <c r="H5" s="15" t="e">
        <f ca="1"/>
        <v>#NAME?</v>
      </c>
      <c r="I5" s="15" t="e">
        <f ca="1"/>
        <v>#NAME?</v>
      </c>
      <c r="J5" s="15" t="e">
        <f ca="1"/>
        <v>#NAME?</v>
      </c>
      <c r="K5" s="15" t="e">
        <f ca="1"/>
        <v>#NAME?</v>
      </c>
      <c r="L5" s="48" t="e">
        <f ca="1"/>
        <v>#NAME?</v>
      </c>
      <c r="N5" t="e">
        <f ca="1"/>
        <v>#NAME?</v>
      </c>
      <c r="O5" s="47" t="e">
        <f ca="1"/>
        <v>#NAME?</v>
      </c>
      <c r="P5" s="48" t="e">
        <f ca="1"/>
        <v>#NAME?</v>
      </c>
    </row>
    <row r="6" spans="1:16" x14ac:dyDescent="0.35">
      <c r="A6" s="11">
        <v>21</v>
      </c>
      <c r="B6" s="12">
        <v>0</v>
      </c>
      <c r="C6" s="11">
        <v>60</v>
      </c>
      <c r="D6">
        <v>6</v>
      </c>
      <c r="E6" s="12">
        <v>30</v>
      </c>
      <c r="G6" s="11" t="e">
        <f ca="1"/>
        <v>#NAME?</v>
      </c>
      <c r="H6" t="e">
        <f ca="1"/>
        <v>#NAME?</v>
      </c>
      <c r="I6" t="e">
        <f ca="1"/>
        <v>#NAME?</v>
      </c>
      <c r="J6" t="e">
        <f ca="1"/>
        <v>#NAME?</v>
      </c>
      <c r="K6" t="e">
        <f ca="1"/>
        <v>#NAME?</v>
      </c>
      <c r="L6" s="12" t="e">
        <f ca="1"/>
        <v>#NAME?</v>
      </c>
      <c r="N6" t="e">
        <f ca="1"/>
        <v>#NAME?</v>
      </c>
      <c r="O6" s="11" t="e">
        <f ca="1"/>
        <v>#NAME?</v>
      </c>
      <c r="P6" s="12" t="e">
        <f ca="1"/>
        <v>#NAME?</v>
      </c>
    </row>
    <row r="7" spans="1:16" x14ac:dyDescent="0.35">
      <c r="A7" s="11">
        <v>22</v>
      </c>
      <c r="B7" s="12">
        <v>0</v>
      </c>
      <c r="C7" s="11">
        <v>61</v>
      </c>
      <c r="D7">
        <v>13</v>
      </c>
      <c r="E7" s="12">
        <v>40</v>
      </c>
      <c r="G7" s="11" t="e">
        <f ca="1"/>
        <v>#NAME?</v>
      </c>
      <c r="H7" t="e">
        <f ca="1"/>
        <v>#NAME?</v>
      </c>
      <c r="I7" t="e">
        <f ca="1"/>
        <v>#NAME?</v>
      </c>
      <c r="J7" t="e">
        <f ca="1"/>
        <v>#NAME?</v>
      </c>
      <c r="K7" t="e">
        <f ca="1"/>
        <v>#NAME?</v>
      </c>
      <c r="L7" s="12" t="e">
        <f ca="1"/>
        <v>#NAME?</v>
      </c>
      <c r="N7" t="e">
        <f ca="1"/>
        <v>#NAME?</v>
      </c>
      <c r="O7" s="11" t="e">
        <f ca="1"/>
        <v>#NAME?</v>
      </c>
      <c r="P7" s="12" t="e">
        <f ca="1"/>
        <v>#NAME?</v>
      </c>
    </row>
    <row r="8" spans="1:16" x14ac:dyDescent="0.35">
      <c r="A8" s="11">
        <v>23</v>
      </c>
      <c r="B8" s="12">
        <v>0</v>
      </c>
      <c r="C8" s="11">
        <v>49</v>
      </c>
      <c r="D8">
        <v>60</v>
      </c>
      <c r="E8" s="12">
        <v>25</v>
      </c>
      <c r="G8" s="11" t="e">
        <f ca="1"/>
        <v>#NAME?</v>
      </c>
      <c r="H8" t="e">
        <f ca="1"/>
        <v>#NAME?</v>
      </c>
      <c r="I8" t="e">
        <f ca="1"/>
        <v>#NAME?</v>
      </c>
      <c r="J8" t="e">
        <f ca="1"/>
        <v>#NAME?</v>
      </c>
      <c r="K8" t="e">
        <f ca="1"/>
        <v>#NAME?</v>
      </c>
      <c r="L8" s="12" t="e">
        <f ca="1"/>
        <v>#NAME?</v>
      </c>
      <c r="N8" t="e">
        <f ca="1"/>
        <v>#NAME?</v>
      </c>
      <c r="O8" s="13" t="e">
        <f ca="1"/>
        <v>#NAME?</v>
      </c>
      <c r="P8" s="14" t="e">
        <f ca="1"/>
        <v>#NAME?</v>
      </c>
    </row>
    <row r="9" spans="1:16" x14ac:dyDescent="0.35">
      <c r="A9" s="11">
        <v>24</v>
      </c>
      <c r="B9" s="12">
        <v>0</v>
      </c>
      <c r="C9" s="11">
        <v>8</v>
      </c>
      <c r="D9">
        <v>29</v>
      </c>
      <c r="E9" s="12">
        <v>15</v>
      </c>
      <c r="G9" s="11" t="e">
        <f ca="1"/>
        <v>#NAME?</v>
      </c>
      <c r="H9" t="e">
        <f ca="1"/>
        <v>#NAME?</v>
      </c>
      <c r="I9" t="e">
        <f ca="1"/>
        <v>#NAME?</v>
      </c>
      <c r="J9" t="e">
        <f ca="1"/>
        <v>#NAME?</v>
      </c>
      <c r="K9" t="e">
        <f ca="1"/>
        <v>#NAME?</v>
      </c>
      <c r="L9" s="12" t="e">
        <f ca="1"/>
        <v>#NAME?</v>
      </c>
    </row>
    <row r="10" spans="1:16" x14ac:dyDescent="0.35">
      <c r="A10" s="11">
        <v>25</v>
      </c>
      <c r="B10" s="12">
        <v>0</v>
      </c>
      <c r="C10" s="11">
        <v>4</v>
      </c>
      <c r="D10">
        <v>20</v>
      </c>
      <c r="E10" s="12">
        <v>8</v>
      </c>
      <c r="G10" s="11" t="e">
        <f ca="1"/>
        <v>#NAME?</v>
      </c>
      <c r="H10" t="e">
        <f ca="1"/>
        <v>#NAME?</v>
      </c>
      <c r="I10" t="e">
        <f ca="1"/>
        <v>#NAME?</v>
      </c>
      <c r="J10" t="e">
        <f ca="1"/>
        <v>#NAME?</v>
      </c>
      <c r="K10" t="e">
        <f ca="1"/>
        <v>#NAME?</v>
      </c>
      <c r="L10" s="12" t="e">
        <f ca="1"/>
        <v>#NAME?</v>
      </c>
      <c r="N10" s="2" t="s">
        <v>50</v>
      </c>
    </row>
    <row r="11" spans="1:16" x14ac:dyDescent="0.35">
      <c r="A11" s="11">
        <v>20</v>
      </c>
      <c r="B11" s="12">
        <v>1</v>
      </c>
      <c r="C11" s="11">
        <v>16</v>
      </c>
      <c r="D11">
        <v>4</v>
      </c>
      <c r="E11" s="12">
        <v>2</v>
      </c>
      <c r="G11" s="11" t="e">
        <f ca="1"/>
        <v>#NAME?</v>
      </c>
      <c r="H11" t="e">
        <f ca="1"/>
        <v>#NAME?</v>
      </c>
      <c r="I11" t="e">
        <f ca="1"/>
        <v>#NAME?</v>
      </c>
      <c r="J11" t="e">
        <f ca="1"/>
        <v>#NAME?</v>
      </c>
      <c r="K11" t="e">
        <f ca="1"/>
        <v>#NAME?</v>
      </c>
      <c r="L11" s="12" t="e">
        <f ca="1"/>
        <v>#NAME?</v>
      </c>
    </row>
    <row r="12" spans="1:16" x14ac:dyDescent="0.35">
      <c r="A12" s="11">
        <v>21</v>
      </c>
      <c r="B12" s="12">
        <v>1</v>
      </c>
      <c r="C12" s="11">
        <v>67</v>
      </c>
      <c r="D12">
        <v>9</v>
      </c>
      <c r="E12" s="12">
        <v>8</v>
      </c>
      <c r="G12" s="11" t="e">
        <f ca="1"/>
        <v>#NAME?</v>
      </c>
      <c r="H12" t="e">
        <f ca="1"/>
        <v>#NAME?</v>
      </c>
      <c r="I12" t="e">
        <f ca="1"/>
        <v>#NAME?</v>
      </c>
      <c r="J12" t="e">
        <f ca="1"/>
        <v>#NAME?</v>
      </c>
      <c r="K12" t="e">
        <f ca="1"/>
        <v>#NAME?</v>
      </c>
      <c r="L12" s="12" t="e">
        <f ca="1"/>
        <v>#NAME?</v>
      </c>
      <c r="O12" s="49" t="e">
        <f t="array" aca="1" ref="O12:P15" ca="1">MLogitCoeff(MLogitSelect(A4:E16,2,"1,2,1*2",TRUE),2,,TRUE)</f>
        <v>#NAME?</v>
      </c>
      <c r="P12" s="50" t="e">
        <f ca="1"/>
        <v>#NAME?</v>
      </c>
    </row>
    <row r="13" spans="1:16" x14ac:dyDescent="0.35">
      <c r="A13" s="11">
        <v>22</v>
      </c>
      <c r="B13" s="12">
        <v>1</v>
      </c>
      <c r="C13" s="11">
        <v>55</v>
      </c>
      <c r="D13">
        <v>20</v>
      </c>
      <c r="E13" s="12">
        <v>14</v>
      </c>
      <c r="G13" s="11" t="e">
        <f ca="1"/>
        <v>#NAME?</v>
      </c>
      <c r="H13" t="e">
        <f ca="1"/>
        <v>#NAME?</v>
      </c>
      <c r="I13" t="e">
        <f ca="1"/>
        <v>#NAME?</v>
      </c>
      <c r="J13" t="e">
        <f ca="1"/>
        <v>#NAME?</v>
      </c>
      <c r="K13" t="e">
        <f ca="1"/>
        <v>#NAME?</v>
      </c>
      <c r="L13" s="12" t="e">
        <f ca="1"/>
        <v>#NAME?</v>
      </c>
      <c r="O13" s="51" t="e">
        <f ca="1"/>
        <v>#NAME?</v>
      </c>
      <c r="P13" s="52" t="e">
        <f ca="1"/>
        <v>#NAME?</v>
      </c>
    </row>
    <row r="14" spans="1:16" x14ac:dyDescent="0.35">
      <c r="A14" s="11">
        <v>23</v>
      </c>
      <c r="B14" s="12">
        <v>1</v>
      </c>
      <c r="C14" s="11">
        <v>49</v>
      </c>
      <c r="D14">
        <v>55</v>
      </c>
      <c r="E14" s="12">
        <v>20</v>
      </c>
      <c r="G14" s="11" t="e">
        <f ca="1"/>
        <v>#NAME?</v>
      </c>
      <c r="H14" t="e">
        <f ca="1"/>
        <v>#NAME?</v>
      </c>
      <c r="I14" t="e">
        <f ca="1"/>
        <v>#NAME?</v>
      </c>
      <c r="J14" t="e">
        <f ca="1"/>
        <v>#NAME?</v>
      </c>
      <c r="K14" t="e">
        <f ca="1"/>
        <v>#NAME?</v>
      </c>
      <c r="L14" s="12" t="e">
        <f ca="1"/>
        <v>#NAME?</v>
      </c>
      <c r="O14" s="51" t="e">
        <f ca="1"/>
        <v>#NAME?</v>
      </c>
      <c r="P14" s="52" t="e">
        <f ca="1"/>
        <v>#NAME?</v>
      </c>
    </row>
    <row r="15" spans="1:16" x14ac:dyDescent="0.35">
      <c r="A15" s="11">
        <v>24</v>
      </c>
      <c r="B15" s="12">
        <v>1</v>
      </c>
      <c r="C15" s="11">
        <v>12</v>
      </c>
      <c r="D15">
        <v>36</v>
      </c>
      <c r="E15" s="12">
        <v>15</v>
      </c>
      <c r="G15" s="11" t="e">
        <f ca="1"/>
        <v>#NAME?</v>
      </c>
      <c r="H15" t="e">
        <f ca="1"/>
        <v>#NAME?</v>
      </c>
      <c r="I15" t="e">
        <f ca="1"/>
        <v>#NAME?</v>
      </c>
      <c r="J15" t="e">
        <f ca="1"/>
        <v>#NAME?</v>
      </c>
      <c r="K15" t="e">
        <f ca="1"/>
        <v>#NAME?</v>
      </c>
      <c r="L15" s="12" t="e">
        <f ca="1"/>
        <v>#NAME?</v>
      </c>
      <c r="O15" s="53" t="e">
        <f ca="1"/>
        <v>#NAME?</v>
      </c>
      <c r="P15" s="54" t="e">
        <f ca="1"/>
        <v>#NAME?</v>
      </c>
    </row>
    <row r="16" spans="1:16" x14ac:dyDescent="0.35">
      <c r="A16" s="13">
        <v>25</v>
      </c>
      <c r="B16" s="14">
        <v>1</v>
      </c>
      <c r="C16" s="13">
        <v>6</v>
      </c>
      <c r="D16" s="18">
        <v>18</v>
      </c>
      <c r="E16" s="14">
        <v>5</v>
      </c>
      <c r="G16" s="13" t="e">
        <f ca="1"/>
        <v>#NAME?</v>
      </c>
      <c r="H16" s="18" t="e">
        <f ca="1"/>
        <v>#NAME?</v>
      </c>
      <c r="I16" s="18" t="e">
        <f ca="1"/>
        <v>#NAME?</v>
      </c>
      <c r="J16" s="18" t="e">
        <f ca="1"/>
        <v>#NAME?</v>
      </c>
      <c r="K16" s="18" t="e">
        <f ca="1"/>
        <v>#NAME?</v>
      </c>
      <c r="L16" s="14" t="e">
        <f ca="1"/>
        <v>#NAME?</v>
      </c>
    </row>
    <row r="17" spans="3:16" x14ac:dyDescent="0.35">
      <c r="C17">
        <f>SUM(C5:C16)</f>
        <v>400</v>
      </c>
      <c r="D17">
        <f>SUM(D5:D16)</f>
        <v>270</v>
      </c>
      <c r="E17">
        <f>SUM(E5:E16)</f>
        <v>190</v>
      </c>
      <c r="N17" s="2" t="s">
        <v>51</v>
      </c>
    </row>
    <row r="19" spans="3:16" x14ac:dyDescent="0.35">
      <c r="N19" t="e">
        <f t="array" aca="1" ref="N19:P23" ca="1">MLogitCoeff(MLogitSelect(A5:E16,2,"1,2,1*2"),2,TRUE)</f>
        <v>#NAME?</v>
      </c>
      <c r="O19" t="e">
        <f ca="1"/>
        <v>#NAME?</v>
      </c>
      <c r="P19" t="e">
        <f ca="1"/>
        <v>#NAME?</v>
      </c>
    </row>
    <row r="20" spans="3:16" x14ac:dyDescent="0.35">
      <c r="N20" t="e">
        <f ca="1"/>
        <v>#NAME?</v>
      </c>
      <c r="O20" s="47" t="e">
        <f ca="1"/>
        <v>#NAME?</v>
      </c>
      <c r="P20" s="48" t="e">
        <f ca="1"/>
        <v>#NAME?</v>
      </c>
    </row>
    <row r="21" spans="3:16" x14ac:dyDescent="0.35">
      <c r="N21" t="e">
        <f ca="1"/>
        <v>#NAME?</v>
      </c>
      <c r="O21" s="11" t="e">
        <f ca="1"/>
        <v>#NAME?</v>
      </c>
      <c r="P21" s="12" t="e">
        <f ca="1"/>
        <v>#NAME?</v>
      </c>
    </row>
    <row r="22" spans="3:16" x14ac:dyDescent="0.35">
      <c r="N22" t="e">
        <f ca="1"/>
        <v>#NAME?</v>
      </c>
      <c r="O22" s="11" t="e">
        <f ca="1"/>
        <v>#NAME?</v>
      </c>
      <c r="P22" s="12" t="e">
        <f ca="1"/>
        <v>#NAME?</v>
      </c>
    </row>
    <row r="23" spans="3:16" x14ac:dyDescent="0.35">
      <c r="N23" t="e">
        <f ca="1"/>
        <v>#NAME?</v>
      </c>
      <c r="O23" s="13" t="e">
        <f ca="1"/>
        <v>#NAME?</v>
      </c>
      <c r="P23" s="14" t="e">
        <f ca="1"/>
        <v>#NAME?</v>
      </c>
    </row>
    <row r="25" spans="3:16" x14ac:dyDescent="0.35">
      <c r="N25" s="2" t="s">
        <v>52</v>
      </c>
    </row>
    <row r="27" spans="3:16" x14ac:dyDescent="0.35">
      <c r="O27" s="47" t="e">
        <f t="array" aca="1" ref="O27:P30" ca="1">MLogitCoeff(MLogitSelect(A5:E16,2,"1,2,1*2"),2)</f>
        <v>#NAME?</v>
      </c>
      <c r="P27" s="48" t="e">
        <f ca="1"/>
        <v>#NAME?</v>
      </c>
    </row>
    <row r="28" spans="3:16" x14ac:dyDescent="0.35">
      <c r="O28" s="11" t="e">
        <f ca="1"/>
        <v>#NAME?</v>
      </c>
      <c r="P28" s="12" t="e">
        <f ca="1"/>
        <v>#NAME?</v>
      </c>
    </row>
    <row r="29" spans="3:16" x14ac:dyDescent="0.35">
      <c r="O29" s="11" t="e">
        <f ca="1"/>
        <v>#NAME?</v>
      </c>
      <c r="P29" s="12" t="e">
        <f ca="1"/>
        <v>#NAME?</v>
      </c>
    </row>
    <row r="30" spans="3:16" x14ac:dyDescent="0.35">
      <c r="O30" s="13" t="e">
        <f ca="1"/>
        <v>#NAME?</v>
      </c>
      <c r="P30" s="14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Title</vt:lpstr>
      <vt:lpstr>MLogit 1</vt:lpstr>
      <vt:lpstr>MLogit 1a</vt:lpstr>
      <vt:lpstr>MLogit 1b</vt:lpstr>
      <vt:lpstr>MLogit 2</vt:lpstr>
      <vt:lpstr>MLogit 2a</vt:lpstr>
      <vt:lpstr>MLogit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2026-01-02T14:36:41Z</dcterms:created>
  <dcterms:modified xsi:type="dcterms:W3CDTF">2026-01-02T14:39:08Z</dcterms:modified>
</cp:coreProperties>
</file>