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B9020877-E312-4B3A-8E8F-3AC34B485836}" xr6:coauthVersionLast="47" xr6:coauthVersionMax="47" xr10:uidLastSave="{51FDF662-F54D-4A44-997C-5D90E3632CD2}"/>
  <bookViews>
    <workbookView xWindow="-110" yWindow="-110" windowWidth="19420" windowHeight="10300" xr2:uid="{08B91AF9-050B-45B4-A9E4-57F0693FEB94}"/>
  </bookViews>
  <sheets>
    <sheet name="Title" sheetId="3" r:id="rId1"/>
    <sheet name="Exp Reg A" sheetId="1" r:id="rId2"/>
    <sheet name="Exp Reg B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 a="1"/>
  <c r="F13" i="2" s="1"/>
  <c r="F8" i="2" a="1"/>
  <c r="F8" i="2" s="1"/>
  <c r="G8" i="2" s="1"/>
  <c r="F7" i="2"/>
  <c r="G7" i="2" s="1"/>
  <c r="B16" i="1" a="1"/>
  <c r="B17" i="1" s="1"/>
  <c r="Q15" i="1" a="1"/>
  <c r="Q15" i="1" s="1"/>
  <c r="O15" i="1" a="1"/>
  <c r="O16" i="1" s="1"/>
  <c r="I14" i="1" a="1"/>
  <c r="I15" i="1" s="1"/>
  <c r="I10" i="1" a="1"/>
  <c r="J11" i="1" s="1"/>
  <c r="C4" i="1" a="1"/>
  <c r="C13" i="1" s="1"/>
  <c r="D13" i="2"/>
  <c r="F9" i="2"/>
  <c r="E9" i="2"/>
  <c r="E8" i="2" s="1"/>
  <c r="J7" i="1"/>
  <c r="I7" i="1"/>
  <c r="H7" i="2" l="1"/>
  <c r="I7" i="2" s="1"/>
  <c r="J7" i="2" s="1"/>
  <c r="K15" i="1"/>
  <c r="L15" i="1"/>
  <c r="I16" i="1"/>
  <c r="J16" i="1"/>
  <c r="K16" i="1"/>
  <c r="Q16" i="1"/>
  <c r="C14" i="1"/>
  <c r="D14" i="1" s="1"/>
  <c r="E14" i="1" s="1"/>
  <c r="J15" i="1"/>
  <c r="C4" i="1"/>
  <c r="I10" i="1"/>
  <c r="B16" i="1"/>
  <c r="C5" i="1"/>
  <c r="D5" i="1" s="1"/>
  <c r="E5" i="1" s="1"/>
  <c r="J10" i="1"/>
  <c r="C6" i="1"/>
  <c r="D6" i="1" s="1"/>
  <c r="E6" i="1" s="1"/>
  <c r="I11" i="1"/>
  <c r="C7" i="1"/>
  <c r="D7" i="1" s="1"/>
  <c r="E7" i="1" s="1"/>
  <c r="L16" i="1"/>
  <c r="C8" i="1"/>
  <c r="D8" i="1" s="1"/>
  <c r="E8" i="1" s="1"/>
  <c r="C9" i="1"/>
  <c r="D9" i="1" s="1"/>
  <c r="E9" i="1" s="1"/>
  <c r="I14" i="1"/>
  <c r="C10" i="1"/>
  <c r="D10" i="1" s="1"/>
  <c r="E10" i="1" s="1"/>
  <c r="J14" i="1"/>
  <c r="O15" i="1"/>
  <c r="E12" i="2"/>
  <c r="C11" i="1"/>
  <c r="D11" i="1" s="1"/>
  <c r="E11" i="1" s="1"/>
  <c r="K14" i="1"/>
  <c r="F12" i="2"/>
  <c r="C12" i="1"/>
  <c r="D12" i="1" s="1"/>
  <c r="E12" i="1" s="1"/>
  <c r="L14" i="1"/>
  <c r="E13" i="2"/>
  <c r="D13" i="1"/>
  <c r="E13" i="1" s="1"/>
  <c r="K10" i="1" l="1"/>
  <c r="L10" i="1" s="1"/>
  <c r="I13" i="2"/>
  <c r="J13" i="2"/>
  <c r="G13" i="2"/>
  <c r="H13" i="2" s="1"/>
  <c r="M11" i="1"/>
  <c r="K11" i="1"/>
  <c r="L11" i="1" s="1"/>
  <c r="N11" i="1"/>
  <c r="J5" i="1"/>
  <c r="K5" i="1" s="1"/>
  <c r="D4" i="1"/>
  <c r="E4" i="1" s="1"/>
  <c r="E15" i="1" s="1"/>
  <c r="J6" i="1" s="1"/>
  <c r="K6" i="1" s="1"/>
  <c r="I12" i="2"/>
  <c r="G12" i="2"/>
  <c r="H12" i="2" s="1"/>
  <c r="J12" i="2"/>
  <c r="M10" i="1"/>
  <c r="N10" i="1"/>
  <c r="L5" i="1" l="1"/>
  <c r="M5" i="1" s="1"/>
</calcChain>
</file>

<file path=xl/sharedStrings.xml><?xml version="1.0" encoding="utf-8"?>
<sst xmlns="http://schemas.openxmlformats.org/spreadsheetml/2006/main" count="57" uniqueCount="39">
  <si>
    <t>Exponential Regression</t>
  </si>
  <si>
    <t>x</t>
  </si>
  <si>
    <t>y</t>
  </si>
  <si>
    <t>pred y</t>
  </si>
  <si>
    <t>residual</t>
  </si>
  <si>
    <t>resid-sq</t>
  </si>
  <si>
    <t>ANOVA</t>
  </si>
  <si>
    <t>df</t>
  </si>
  <si>
    <t>SS</t>
  </si>
  <si>
    <t>MS</t>
  </si>
  <si>
    <t>F</t>
  </si>
  <si>
    <t>Sig F</t>
  </si>
  <si>
    <t>Regression</t>
  </si>
  <si>
    <t>Residual</t>
  </si>
  <si>
    <t>Total</t>
  </si>
  <si>
    <t>Coeff</t>
  </si>
  <si>
    <t>Std Error</t>
  </si>
  <si>
    <t>t Stat</t>
  </si>
  <si>
    <t>P-value</t>
  </si>
  <si>
    <t>Lower 95%</t>
  </si>
  <si>
    <t>Upper 95%</t>
  </si>
  <si>
    <t>Intercept</t>
  </si>
  <si>
    <t>alpha</t>
  </si>
  <si>
    <t>α</t>
  </si>
  <si>
    <t>beta</t>
  </si>
  <si>
    <t>β</t>
  </si>
  <si>
    <t>Exponential Regression Analysis</t>
  </si>
  <si>
    <t>Alpha</t>
  </si>
  <si>
    <t>p-value</t>
  </si>
  <si>
    <t>sig</t>
  </si>
  <si>
    <t>coeff</t>
  </si>
  <si>
    <t>std err</t>
  </si>
  <si>
    <t>t stat</t>
  </si>
  <si>
    <t>lower</t>
  </si>
  <si>
    <t>upper</t>
  </si>
  <si>
    <t>Real Statistics Using Excel</t>
  </si>
  <si>
    <t>Updated</t>
  </si>
  <si>
    <t>Copyright © 2013 - 2026 Charles Zaiontz</t>
  </si>
  <si>
    <t>Real Statistics Exponential Regression Capabilities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</si>
</sst>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2" fillId="0" borderId="12" xfId="0" applyFont="1" applyBorder="1" applyAlignment="1">
      <alignment horizontal="center"/>
    </xf>
    <xf numFmtId="15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457200</xdr:colOff>
      <xdr:row>7</xdr:row>
      <xdr:rowOff>157162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AE854F-6844-4424-9A53-C1B8E41299FC}"/>
            </a:ext>
          </a:extLst>
        </xdr:cNvPr>
        <xdr:cNvSpPr txBox="1"/>
      </xdr:nvSpPr>
      <xdr:spPr>
        <a:xfrm>
          <a:off x="6305550" y="1458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12</xdr:row>
      <xdr:rowOff>157162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B17912D-0558-4E8E-B59A-97BD499E6B80}"/>
            </a:ext>
          </a:extLst>
        </xdr:cNvPr>
        <xdr:cNvSpPr txBox="1"/>
      </xdr:nvSpPr>
      <xdr:spPr>
        <a:xfrm>
          <a:off x="6305550" y="2392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13</xdr:row>
      <xdr:rowOff>157162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3203931-0DE3-4061-9015-B548C533B768}"/>
            </a:ext>
          </a:extLst>
        </xdr:cNvPr>
        <xdr:cNvSpPr txBox="1"/>
      </xdr:nvSpPr>
      <xdr:spPr>
        <a:xfrm>
          <a:off x="6305550" y="25765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14</xdr:row>
      <xdr:rowOff>157162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E64896-D0D5-4602-B730-ADF756825D38}"/>
            </a:ext>
          </a:extLst>
        </xdr:cNvPr>
        <xdr:cNvSpPr txBox="1"/>
      </xdr:nvSpPr>
      <xdr:spPr>
        <a:xfrm>
          <a:off x="6305550" y="2760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15</xdr:row>
      <xdr:rowOff>157162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9172F1F-1492-40BF-B05B-38C86E561536}"/>
            </a:ext>
          </a:extLst>
        </xdr:cNvPr>
        <xdr:cNvSpPr txBox="1"/>
      </xdr:nvSpPr>
      <xdr:spPr>
        <a:xfrm>
          <a:off x="6305550" y="2944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9</xdr:col>
      <xdr:colOff>457200</xdr:colOff>
      <xdr:row>12</xdr:row>
      <xdr:rowOff>157162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4D234E5-10E9-482E-BE19-8F9E209E1A27}"/>
            </a:ext>
          </a:extLst>
        </xdr:cNvPr>
        <xdr:cNvSpPr txBox="1"/>
      </xdr:nvSpPr>
      <xdr:spPr>
        <a:xfrm>
          <a:off x="6305550" y="23923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BEDA-60F7-43C1-9F9B-97BD4CADF7B1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35</v>
      </c>
    </row>
    <row r="2" spans="1:13" x14ac:dyDescent="0.35">
      <c r="A2" t="s">
        <v>38</v>
      </c>
    </row>
    <row r="4" spans="1:13" x14ac:dyDescent="0.35">
      <c r="A4" t="s">
        <v>36</v>
      </c>
      <c r="B4" s="18">
        <v>46030</v>
      </c>
    </row>
    <row r="6" spans="1:13" x14ac:dyDescent="0.35">
      <c r="A6" s="19" t="s">
        <v>37</v>
      </c>
    </row>
    <row r="10" spans="1:13" ht="18.5" x14ac:dyDescent="0.45">
      <c r="M10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2CC2-C427-4994-B8AD-FB4AE8C40641}">
  <sheetPr codeName="Sheet427"/>
  <dimension ref="A1:Q18"/>
  <sheetViews>
    <sheetView workbookViewId="0"/>
  </sheetViews>
  <sheetFormatPr defaultRowHeight="14.5" x14ac:dyDescent="0.35"/>
  <cols>
    <col min="8" max="8" width="12.81640625" customWidth="1"/>
    <col min="9" max="10" width="9.81640625" customWidth="1"/>
    <col min="12" max="12" width="9.26953125" customWidth="1"/>
    <col min="13" max="14" width="10.7265625" customWidth="1"/>
  </cols>
  <sheetData>
    <row r="1" spans="1:17" x14ac:dyDescent="0.35">
      <c r="A1" s="1" t="s">
        <v>0</v>
      </c>
      <c r="G1" s="1"/>
    </row>
    <row r="2" spans="1:17" x14ac:dyDescent="0.35">
      <c r="G2" s="1"/>
    </row>
    <row r="3" spans="1:17" ht="15" thickBot="1" x14ac:dyDescent="0.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G3" s="1"/>
      <c r="H3" t="s">
        <v>6</v>
      </c>
    </row>
    <row r="4" spans="1:17" x14ac:dyDescent="0.35">
      <c r="A4" s="3">
        <v>45</v>
      </c>
      <c r="B4" s="3">
        <v>33</v>
      </c>
      <c r="C4" t="e">
        <f t="array" aca="1" ref="C4:C14" ca="1">ExpPred(A4:A14,A4:A14,B4:B14)</f>
        <v>#NAME?</v>
      </c>
      <c r="D4" t="e">
        <f ca="1">B4-C4</f>
        <v>#NAME?</v>
      </c>
      <c r="E4" t="e">
        <f ca="1">D4^2</f>
        <v>#NAME?</v>
      </c>
      <c r="G4" s="1"/>
      <c r="H4" s="5"/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</row>
    <row r="5" spans="1:17" x14ac:dyDescent="0.35">
      <c r="A5" s="3">
        <v>99</v>
      </c>
      <c r="B5" s="3">
        <v>72</v>
      </c>
      <c r="C5" t="e">
        <f ca="1"/>
        <v>#NAME?</v>
      </c>
      <c r="D5" t="e">
        <f t="shared" ref="D5:D14" ca="1" si="0">B5-C5</f>
        <v>#NAME?</v>
      </c>
      <c r="E5" t="e">
        <f t="shared" ref="E5:E14" ca="1" si="1">D5^2</f>
        <v>#NAME?</v>
      </c>
      <c r="G5" s="1"/>
      <c r="H5" t="s">
        <v>12</v>
      </c>
      <c r="I5">
        <v>1</v>
      </c>
      <c r="J5" t="e">
        <f ca="1">DEVSQ(C4:C14)</f>
        <v>#NAME?</v>
      </c>
      <c r="K5" t="e">
        <f ca="1">J5/I5</f>
        <v>#NAME?</v>
      </c>
      <c r="L5" t="e">
        <f ca="1">K5/K6</f>
        <v>#NAME?</v>
      </c>
      <c r="M5" t="e">
        <f ca="1">FDIST(L5,I5,I6)</f>
        <v>#NAME?</v>
      </c>
    </row>
    <row r="6" spans="1:17" x14ac:dyDescent="0.35">
      <c r="A6" s="3">
        <v>31</v>
      </c>
      <c r="B6" s="3">
        <v>19</v>
      </c>
      <c r="C6" t="e">
        <f ca="1"/>
        <v>#NAME?</v>
      </c>
      <c r="D6" t="e">
        <f t="shared" ca="1" si="0"/>
        <v>#NAME?</v>
      </c>
      <c r="E6" t="e">
        <f t="shared" ca="1" si="1"/>
        <v>#NAME?</v>
      </c>
      <c r="G6" s="1"/>
      <c r="H6" t="s">
        <v>13</v>
      </c>
      <c r="I6">
        <v>9</v>
      </c>
      <c r="J6" t="e">
        <f ca="1">E15</f>
        <v>#NAME?</v>
      </c>
      <c r="K6" t="e">
        <f ca="1">J6/I6</f>
        <v>#NAME?</v>
      </c>
    </row>
    <row r="7" spans="1:17" ht="15" thickBot="1" x14ac:dyDescent="0.4">
      <c r="A7" s="3">
        <v>57</v>
      </c>
      <c r="B7" s="3">
        <v>27</v>
      </c>
      <c r="C7" t="e">
        <f ca="1"/>
        <v>#NAME?</v>
      </c>
      <c r="D7" t="e">
        <f t="shared" ca="1" si="0"/>
        <v>#NAME?</v>
      </c>
      <c r="E7" t="e">
        <f t="shared" ca="1" si="1"/>
        <v>#NAME?</v>
      </c>
      <c r="G7" s="1"/>
      <c r="H7" s="6" t="s">
        <v>14</v>
      </c>
      <c r="I7" s="6">
        <f>COUNT(A4:A14)-1</f>
        <v>10</v>
      </c>
      <c r="J7" s="6">
        <f>DEVSQ(B4:B14)</f>
        <v>4542.545454545454</v>
      </c>
      <c r="K7" s="6"/>
      <c r="L7" s="6"/>
      <c r="M7" s="6"/>
    </row>
    <row r="8" spans="1:17" ht="15" thickBot="1" x14ac:dyDescent="0.4">
      <c r="A8" s="3">
        <v>37</v>
      </c>
      <c r="B8" s="3">
        <v>23</v>
      </c>
      <c r="C8" t="e">
        <f ca="1"/>
        <v>#NAME?</v>
      </c>
      <c r="D8" t="e">
        <f t="shared" ca="1" si="0"/>
        <v>#NAME?</v>
      </c>
      <c r="E8" t="e">
        <f t="shared" ca="1" si="1"/>
        <v>#NAME?</v>
      </c>
      <c r="G8" s="1"/>
    </row>
    <row r="9" spans="1:17" x14ac:dyDescent="0.35">
      <c r="A9" s="3">
        <v>85</v>
      </c>
      <c r="B9" s="3">
        <v>62</v>
      </c>
      <c r="C9" t="e">
        <f ca="1"/>
        <v>#NAME?</v>
      </c>
      <c r="D9" t="e">
        <f t="shared" ca="1" si="0"/>
        <v>#NAME?</v>
      </c>
      <c r="E9" t="e">
        <f t="shared" ca="1" si="1"/>
        <v>#NAME?</v>
      </c>
      <c r="G9" s="1"/>
      <c r="H9" s="5"/>
      <c r="I9" s="5" t="s">
        <v>15</v>
      </c>
      <c r="J9" s="5" t="s">
        <v>16</v>
      </c>
      <c r="K9" s="5" t="s">
        <v>17</v>
      </c>
      <c r="L9" s="5" t="s">
        <v>18</v>
      </c>
      <c r="M9" s="5" t="s">
        <v>19</v>
      </c>
      <c r="N9" s="5" t="s">
        <v>20</v>
      </c>
    </row>
    <row r="10" spans="1:17" x14ac:dyDescent="0.35">
      <c r="A10" s="3">
        <v>21</v>
      </c>
      <c r="B10" s="3">
        <v>24</v>
      </c>
      <c r="C10" t="e">
        <f ca="1"/>
        <v>#NAME?</v>
      </c>
      <c r="D10" t="e">
        <f t="shared" ca="1" si="0"/>
        <v>#NAME?</v>
      </c>
      <c r="E10" t="e">
        <f t="shared" ca="1" si="1"/>
        <v>#NAME?</v>
      </c>
      <c r="G10" s="1"/>
      <c r="H10" t="s">
        <v>21</v>
      </c>
      <c r="I10" t="e">
        <f t="array" aca="1" ref="I10:J11" ca="1">ExpCoeff(A4:A14,B4:B14)</f>
        <v>#NAME?</v>
      </c>
      <c r="J10" t="e">
        <f ca="1"/>
        <v>#NAME?</v>
      </c>
      <c r="K10" t="e">
        <f ca="1">I10/J10</f>
        <v>#NAME?</v>
      </c>
      <c r="L10" t="e">
        <f ca="1">TDIST(ABS(K10),I6,2)</f>
        <v>#NAME?</v>
      </c>
      <c r="M10" t="e">
        <f ca="1">I10-J10*TINV(0.05,I6)</f>
        <v>#NAME?</v>
      </c>
      <c r="N10" t="e">
        <f ca="1">I10+J10*TINV(0.05,I6)</f>
        <v>#NAME?</v>
      </c>
    </row>
    <row r="11" spans="1:17" ht="15" thickBot="1" x14ac:dyDescent="0.4">
      <c r="A11" s="3">
        <v>64</v>
      </c>
      <c r="B11" s="3">
        <v>32</v>
      </c>
      <c r="C11" t="e">
        <f ca="1"/>
        <v>#NAME?</v>
      </c>
      <c r="D11" t="e">
        <f t="shared" ca="1" si="0"/>
        <v>#NAME?</v>
      </c>
      <c r="E11" t="e">
        <f t="shared" ca="1" si="1"/>
        <v>#NAME?</v>
      </c>
      <c r="G11" s="1"/>
      <c r="H11" s="6" t="s">
        <v>1</v>
      </c>
      <c r="I11" s="6" t="e">
        <f ca="1"/>
        <v>#NAME?</v>
      </c>
      <c r="J11" s="6" t="e">
        <f ca="1"/>
        <v>#NAME?</v>
      </c>
      <c r="K11" s="6" t="e">
        <f ca="1">I11/J11</f>
        <v>#NAME?</v>
      </c>
      <c r="L11" s="6" t="e">
        <f ca="1">TDIST(ABS(K11),I6,2)</f>
        <v>#NAME?</v>
      </c>
      <c r="M11" s="6" t="e">
        <f ca="1">I11-J11*TINV(0.05,I6)</f>
        <v>#NAME?</v>
      </c>
      <c r="N11" s="6" t="e">
        <f ca="1">I11+J11*TINV(0.05,I6)</f>
        <v>#NAME?</v>
      </c>
    </row>
    <row r="12" spans="1:17" x14ac:dyDescent="0.35">
      <c r="A12" s="3">
        <v>17</v>
      </c>
      <c r="B12" s="3">
        <v>18</v>
      </c>
      <c r="C12" t="e">
        <f ca="1"/>
        <v>#NAME?</v>
      </c>
      <c r="D12" t="e">
        <f t="shared" ca="1" si="0"/>
        <v>#NAME?</v>
      </c>
      <c r="E12" t="e">
        <f t="shared" ca="1" si="1"/>
        <v>#NAME?</v>
      </c>
      <c r="G12" s="1"/>
    </row>
    <row r="13" spans="1:17" x14ac:dyDescent="0.35">
      <c r="A13" s="3">
        <v>41</v>
      </c>
      <c r="B13" s="3">
        <v>36</v>
      </c>
      <c r="C13" t="e">
        <f ca="1"/>
        <v>#NAME?</v>
      </c>
      <c r="D13" t="e">
        <f t="shared" ca="1" si="0"/>
        <v>#NAME?</v>
      </c>
      <c r="E13" t="e">
        <f t="shared" ca="1" si="1"/>
        <v>#NAME?</v>
      </c>
      <c r="G13" s="1"/>
    </row>
    <row r="14" spans="1:17" x14ac:dyDescent="0.35">
      <c r="A14" s="7">
        <v>103</v>
      </c>
      <c r="B14" s="7">
        <v>76</v>
      </c>
      <c r="C14" s="4" t="e">
        <f ca="1"/>
        <v>#NAME?</v>
      </c>
      <c r="D14" s="4" t="e">
        <f t="shared" ca="1" si="0"/>
        <v>#NAME?</v>
      </c>
      <c r="E14" s="4" t="e">
        <f t="shared" ca="1" si="1"/>
        <v>#NAME?</v>
      </c>
      <c r="G14" s="1"/>
      <c r="I14" s="3" t="e">
        <f t="array" aca="1" ref="I14:L16" ca="1">ExpCoeff(A4:A14,B4:B14,,TRUE)</f>
        <v>#NAME?</v>
      </c>
      <c r="J14" s="3" t="e">
        <f ca="1"/>
        <v>#NAME?</v>
      </c>
      <c r="K14" s="3" t="e">
        <f ca="1"/>
        <v>#NAME?</v>
      </c>
      <c r="L14" s="3" t="e">
        <f ca="1"/>
        <v>#NAME?</v>
      </c>
      <c r="N14" s="13" t="s">
        <v>1</v>
      </c>
      <c r="O14" s="3" t="s">
        <v>3</v>
      </c>
      <c r="P14" s="13" t="s">
        <v>1</v>
      </c>
      <c r="Q14" s="3" t="s">
        <v>3</v>
      </c>
    </row>
    <row r="15" spans="1:17" x14ac:dyDescent="0.35">
      <c r="E15" t="e">
        <f ca="1">SUM(E4:E14)</f>
        <v>#NAME?</v>
      </c>
      <c r="G15" s="1"/>
      <c r="H15" t="s">
        <v>22</v>
      </c>
      <c r="I15" s="8" t="e">
        <f ca="1"/>
        <v>#NAME?</v>
      </c>
      <c r="J15" s="9" t="e">
        <f ca="1"/>
        <v>#NAME?</v>
      </c>
      <c r="K15" s="9" t="e">
        <f ca="1"/>
        <v>#NAME?</v>
      </c>
      <c r="L15" s="10" t="e">
        <f ca="1"/>
        <v>#NAME?</v>
      </c>
      <c r="N15">
        <v>45</v>
      </c>
      <c r="O15" s="14" t="e">
        <f t="array" aca="1" ref="O15:O16" ca="1">ExpPred(N15:N16,A4:A14,B4:B14)</f>
        <v>#NAME?</v>
      </c>
      <c r="P15">
        <v>45</v>
      </c>
      <c r="Q15" s="14" t="e">
        <f t="array" aca="1" ref="Q15:Q16" ca="1">ExpPredC(P15:P16,B16,B17)</f>
        <v>#NAME?</v>
      </c>
    </row>
    <row r="16" spans="1:17" x14ac:dyDescent="0.35">
      <c r="A16" s="16" t="s">
        <v>23</v>
      </c>
      <c r="B16" s="14" t="e">
        <f t="array" aca="1" ref="B16:B17" ca="1">ExpCoeff(A4:A14,B4:B14)</f>
        <v>#NAME?</v>
      </c>
      <c r="G16" s="1"/>
      <c r="H16" t="s">
        <v>24</v>
      </c>
      <c r="I16" s="11" t="e">
        <f ca="1"/>
        <v>#NAME?</v>
      </c>
      <c r="J16" s="4" t="e">
        <f ca="1"/>
        <v>#NAME?</v>
      </c>
      <c r="K16" s="4" t="e">
        <f ca="1"/>
        <v>#NAME?</v>
      </c>
      <c r="L16" s="12" t="e">
        <f ca="1"/>
        <v>#NAME?</v>
      </c>
      <c r="N16">
        <v>50</v>
      </c>
      <c r="O16" s="15" t="e">
        <f ca="1"/>
        <v>#NAME?</v>
      </c>
      <c r="P16">
        <v>50</v>
      </c>
      <c r="Q16" s="15" t="e">
        <f ca="1"/>
        <v>#NAME?</v>
      </c>
    </row>
    <row r="17" spans="1:7" x14ac:dyDescent="0.35">
      <c r="A17" s="16" t="s">
        <v>25</v>
      </c>
      <c r="B17" s="15" t="e">
        <f ca="1"/>
        <v>#NAME?</v>
      </c>
      <c r="G17" s="1"/>
    </row>
    <row r="18" spans="1:7" x14ac:dyDescent="0.35">
      <c r="G18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887A-4B63-4CCA-8EEC-A83646E3374C}">
  <sheetPr codeName="Sheet435"/>
  <dimension ref="A1:J14"/>
  <sheetViews>
    <sheetView workbookViewId="0"/>
  </sheetViews>
  <sheetFormatPr defaultRowHeight="14.5" x14ac:dyDescent="0.35"/>
  <sheetData>
    <row r="1" spans="1:10" x14ac:dyDescent="0.35">
      <c r="A1" s="1" t="s">
        <v>0</v>
      </c>
    </row>
    <row r="3" spans="1:10" x14ac:dyDescent="0.35">
      <c r="A3" s="2" t="s">
        <v>1</v>
      </c>
      <c r="B3" s="2" t="s">
        <v>2</v>
      </c>
      <c r="D3" t="s">
        <v>26</v>
      </c>
    </row>
    <row r="4" spans="1:10" x14ac:dyDescent="0.35">
      <c r="A4" s="3">
        <v>45</v>
      </c>
      <c r="B4" s="3">
        <v>33</v>
      </c>
    </row>
    <row r="5" spans="1:10" ht="15" thickBot="1" x14ac:dyDescent="0.4">
      <c r="A5" s="3">
        <v>99</v>
      </c>
      <c r="B5" s="3">
        <v>72</v>
      </c>
      <c r="D5" t="s">
        <v>6</v>
      </c>
      <c r="H5" s="3" t="s">
        <v>27</v>
      </c>
      <c r="I5" s="3">
        <v>0.05</v>
      </c>
    </row>
    <row r="6" spans="1:10" ht="15" thickTop="1" x14ac:dyDescent="0.35">
      <c r="A6" s="3">
        <v>31</v>
      </c>
      <c r="B6" s="3">
        <v>19</v>
      </c>
      <c r="D6" s="17"/>
      <c r="E6" s="17" t="s">
        <v>7</v>
      </c>
      <c r="F6" s="17" t="s">
        <v>8</v>
      </c>
      <c r="G6" s="17" t="s">
        <v>9</v>
      </c>
      <c r="H6" s="17" t="s">
        <v>10</v>
      </c>
      <c r="I6" s="17" t="s">
        <v>28</v>
      </c>
      <c r="J6" s="17" t="s">
        <v>29</v>
      </c>
    </row>
    <row r="7" spans="1:10" x14ac:dyDescent="0.35">
      <c r="A7" s="3">
        <v>57</v>
      </c>
      <c r="B7" s="3">
        <v>27</v>
      </c>
      <c r="D7" t="s">
        <v>12</v>
      </c>
      <c r="E7">
        <v>1</v>
      </c>
      <c r="F7" t="e">
        <f ca="1">DEVSQ(ExpPredC(A4:A14,E12,E13))</f>
        <v>#NAME?</v>
      </c>
      <c r="G7" t="e">
        <f ca="1">F7/E7</f>
        <v>#NAME?</v>
      </c>
      <c r="H7" t="e">
        <f ca="1">G7/G8</f>
        <v>#NAME?</v>
      </c>
      <c r="I7" t="e">
        <f ca="1">FDIST(H7,E7,E8)</f>
        <v>#NAME?</v>
      </c>
      <c r="J7" s="3" t="e">
        <f ca="1">IF(I7&lt;I5,"yes","no")</f>
        <v>#NAME?</v>
      </c>
    </row>
    <row r="8" spans="1:10" x14ac:dyDescent="0.35">
      <c r="A8" s="3">
        <v>37</v>
      </c>
      <c r="B8" s="3">
        <v>23</v>
      </c>
      <c r="D8" t="s">
        <v>13</v>
      </c>
      <c r="E8">
        <f>E9-E7</f>
        <v>9</v>
      </c>
      <c r="F8" t="e">
        <f t="array" aca="1" ref="F8" ca="1">SUMSQ(ExpPredC(A4:A14,E12,E13)-B4:B14)</f>
        <v>#NAME?</v>
      </c>
      <c r="G8" t="e">
        <f ca="1">F8/E8</f>
        <v>#NAME?</v>
      </c>
    </row>
    <row r="9" spans="1:10" x14ac:dyDescent="0.35">
      <c r="A9" s="3">
        <v>85</v>
      </c>
      <c r="B9" s="3">
        <v>62</v>
      </c>
      <c r="D9" s="4" t="s">
        <v>14</v>
      </c>
      <c r="E9" s="4">
        <f>COUNT(B4:B14)-1</f>
        <v>10</v>
      </c>
      <c r="F9" s="4">
        <f>DEVSQ(B4:B14)</f>
        <v>4542.545454545454</v>
      </c>
      <c r="G9" s="4"/>
      <c r="H9" s="4"/>
      <c r="I9" s="4"/>
      <c r="J9" s="4"/>
    </row>
    <row r="10" spans="1:10" ht="15" thickBot="1" x14ac:dyDescent="0.4">
      <c r="A10" s="3">
        <v>21</v>
      </c>
      <c r="B10" s="3">
        <v>24</v>
      </c>
    </row>
    <row r="11" spans="1:10" ht="15" thickTop="1" x14ac:dyDescent="0.35">
      <c r="A11" s="3">
        <v>64</v>
      </c>
      <c r="B11" s="3">
        <v>32</v>
      </c>
      <c r="D11" s="17"/>
      <c r="E11" s="17" t="s">
        <v>30</v>
      </c>
      <c r="F11" s="17" t="s">
        <v>31</v>
      </c>
      <c r="G11" s="17" t="s">
        <v>32</v>
      </c>
      <c r="H11" s="17" t="s">
        <v>28</v>
      </c>
      <c r="I11" s="17" t="s">
        <v>33</v>
      </c>
      <c r="J11" s="17" t="s">
        <v>34</v>
      </c>
    </row>
    <row r="12" spans="1:10" x14ac:dyDescent="0.35">
      <c r="A12" s="3">
        <v>17</v>
      </c>
      <c r="B12" s="3">
        <v>18</v>
      </c>
      <c r="D12" t="s">
        <v>21</v>
      </c>
      <c r="E12" t="e">
        <f t="array" aca="1" ref="E12:F13" ca="1">ExpCoeff(A4:A14,B4:B14)</f>
        <v>#NAME?</v>
      </c>
      <c r="F12" t="e">
        <f ca="1"/>
        <v>#NAME?</v>
      </c>
      <c r="G12" t="e">
        <f ca="1">E12/F12</f>
        <v>#NAME?</v>
      </c>
      <c r="H12" t="e">
        <f ca="1">TDIST(ABS(G12),$E$8,2)</f>
        <v>#NAME?</v>
      </c>
      <c r="I12" t="e">
        <f ca="1">E12-TINV(I$5,$E$8)*F12</f>
        <v>#NAME?</v>
      </c>
      <c r="J12" t="e">
        <f ca="1">E12+TINV(I$5,$E$8)*F12</f>
        <v>#NAME?</v>
      </c>
    </row>
    <row r="13" spans="1:10" x14ac:dyDescent="0.35">
      <c r="A13" s="3">
        <v>41</v>
      </c>
      <c r="B13" s="3">
        <v>36</v>
      </c>
      <c r="D13" s="4" t="str">
        <f>A3</f>
        <v>x</v>
      </c>
      <c r="E13" s="4" t="e">
        <f ca="1"/>
        <v>#NAME?</v>
      </c>
      <c r="F13" s="4" t="e">
        <f ca="1"/>
        <v>#NAME?</v>
      </c>
      <c r="G13" s="4" t="e">
        <f ca="1">E13/F13</f>
        <v>#NAME?</v>
      </c>
      <c r="H13" s="4" t="e">
        <f ca="1">TDIST(ABS(G13),$E$8,2)</f>
        <v>#NAME?</v>
      </c>
      <c r="I13" s="4" t="e">
        <f ca="1">E13-TINV(I$5,$E$8)*F13</f>
        <v>#NAME?</v>
      </c>
      <c r="J13" s="4" t="e">
        <f ca="1">E13+TINV(I$5,$E$8)*F13</f>
        <v>#NAME?</v>
      </c>
    </row>
    <row r="14" spans="1:10" x14ac:dyDescent="0.35">
      <c r="A14" s="7">
        <v>103</v>
      </c>
      <c r="B14" s="7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Exp Reg A</vt:lpstr>
      <vt:lpstr>Exp Reg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2026-01-08T20:17:08Z</dcterms:created>
  <dcterms:modified xsi:type="dcterms:W3CDTF">2026-01-08T20:19:44Z</dcterms:modified>
</cp:coreProperties>
</file>