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986A5E7F-D583-4797-8E73-721DBF108A12}" xr6:coauthVersionLast="47" xr6:coauthVersionMax="47" xr10:uidLastSave="{00000000-0000-0000-0000-000000000000}"/>
  <bookViews>
    <workbookView xWindow="-110" yWindow="-110" windowWidth="19420" windowHeight="10300" xr2:uid="{1EE6D4A0-FAEE-4CCC-A22F-E07BFE48EFBD}"/>
  </bookViews>
  <sheets>
    <sheet name="Title" sheetId="2" r:id="rId1"/>
    <sheet name="Pow Reg" sheetId="1" r:id="rId2"/>
  </sheets>
  <externalReferences>
    <externalReference r:id="rId3"/>
    <externalReference r:id="rId4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H22" i="1"/>
  <c r="K23" i="1" s="1"/>
  <c r="E16" i="1"/>
  <c r="D16" i="1"/>
  <c r="P15" i="1"/>
  <c r="E15" i="1"/>
  <c r="D15" i="1"/>
  <c r="E14" i="1"/>
  <c r="D14" i="1"/>
  <c r="E13" i="1"/>
  <c r="D13" i="1"/>
  <c r="P12" i="1" a="1"/>
  <c r="P12" i="1" s="1"/>
  <c r="E12" i="1"/>
  <c r="D12" i="1"/>
  <c r="E11" i="1"/>
  <c r="D11" i="1"/>
  <c r="E10" i="1"/>
  <c r="D10" i="1"/>
  <c r="E9" i="1"/>
  <c r="D9" i="1"/>
  <c r="E8" i="1"/>
  <c r="D8" i="1"/>
  <c r="E7" i="1"/>
  <c r="B19" i="1" s="1"/>
  <c r="D7" i="1"/>
  <c r="E6" i="1"/>
  <c r="D6" i="1"/>
  <c r="P13" i="1" l="1"/>
  <c r="P7" i="1"/>
  <c r="P6" i="1"/>
</calcChain>
</file>

<file path=xl/sharedStrings.xml><?xml version="1.0" encoding="utf-8"?>
<sst xmlns="http://schemas.openxmlformats.org/spreadsheetml/2006/main" count="46" uniqueCount="37">
  <si>
    <t>Power Regression</t>
  </si>
  <si>
    <t>Original Data</t>
  </si>
  <si>
    <t>Log Transformed Data</t>
  </si>
  <si>
    <t>SUMMARY OUTPUT</t>
  </si>
  <si>
    <t>Use of slope and intercept for prediction</t>
  </si>
  <si>
    <t>x</t>
  </si>
  <si>
    <t>y</t>
  </si>
  <si>
    <t>ln x</t>
  </si>
  <si>
    <t>ln y</t>
  </si>
  <si>
    <t>Regression Statistics</t>
  </si>
  <si>
    <t>Multiple R</t>
  </si>
  <si>
    <t>R Square</t>
  </si>
  <si>
    <t>Adjusted R Square</t>
  </si>
  <si>
    <t>Standard Error</t>
  </si>
  <si>
    <t>Use of TREND</t>
  </si>
  <si>
    <t>Observations</t>
  </si>
  <si>
    <t>ANOVA</t>
  </si>
  <si>
    <t>df</t>
  </si>
  <si>
    <t>SS</t>
  </si>
  <si>
    <t>MS</t>
  </si>
  <si>
    <t>F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</si>
  <si>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</si>
  <si>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</si>
  <si>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</si>
  <si>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</si>
  <si>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</si>
  <si>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</si>
  <si>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</si>
  <si>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</si>
  <si>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</si>
  <si>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r</t>
  </si>
  <si>
    <t>Intercept</t>
  </si>
  <si>
    <r>
      <t>e</t>
    </r>
    <r>
      <rPr>
        <vertAlign val="superscript"/>
        <sz val="11"/>
        <color theme="1"/>
        <rFont val="Calibri"/>
        <family val="2"/>
        <scheme val="minor"/>
      </rPr>
      <t>a</t>
    </r>
  </si>
  <si>
    <r>
      <t>e</t>
    </r>
    <r>
      <rPr>
        <vertAlign val="superscript"/>
        <sz val="11"/>
        <color theme="1"/>
        <rFont val="Calibri"/>
        <family val="2"/>
        <scheme val="minor"/>
      </rPr>
      <t>b</t>
    </r>
  </si>
  <si>
    <t>Real Statistics Using Excel</t>
  </si>
  <si>
    <t>Updated</t>
  </si>
  <si>
    <t>Copyright © 2013 - 2026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</si>
</sst>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Continuous"/>
    </xf>
    <xf numFmtId="0" fontId="0" fillId="0" borderId="0" xfId="0" applyAlignment="1">
      <alignment horizontal="right"/>
    </xf>
    <xf numFmtId="0" fontId="0" fillId="0" borderId="3" xfId="0" applyBorder="1"/>
    <xf numFmtId="0" fontId="0" fillId="2" borderId="4" xfId="0" applyFill="1" applyBorder="1"/>
    <xf numFmtId="0" fontId="0" fillId="0" borderId="5" xfId="0" applyBorder="1"/>
    <xf numFmtId="0" fontId="0" fillId="2" borderId="6" xfId="0" applyFill="1" applyBorder="1"/>
    <xf numFmtId="0" fontId="0" fillId="0" borderId="7" xfId="0" applyBorder="1"/>
    <xf numFmtId="0" fontId="2" fillId="0" borderId="2" xfId="0" applyFont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15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Original Data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wer"/>
            <c:dispRSqr val="0"/>
            <c:dispEq val="0"/>
          </c:trendline>
          <c:xVal>
            <c:numRef>
              <c:f>'Pow Reg'!$A$6:$A$16</c:f>
              <c:numCache>
                <c:formatCode>General</c:formatCode>
                <c:ptCount val="11"/>
                <c:pt idx="0">
                  <c:v>8.1</c:v>
                </c:pt>
                <c:pt idx="1">
                  <c:v>69.900000000000006</c:v>
                </c:pt>
                <c:pt idx="2">
                  <c:v>4.2</c:v>
                </c:pt>
                <c:pt idx="3">
                  <c:v>14.1</c:v>
                </c:pt>
                <c:pt idx="4">
                  <c:v>5.6</c:v>
                </c:pt>
                <c:pt idx="5">
                  <c:v>52.1</c:v>
                </c:pt>
                <c:pt idx="6">
                  <c:v>44.6</c:v>
                </c:pt>
                <c:pt idx="7">
                  <c:v>19.600000000000001</c:v>
                </c:pt>
                <c:pt idx="8">
                  <c:v>33</c:v>
                </c:pt>
                <c:pt idx="9">
                  <c:v>6.7</c:v>
                </c:pt>
                <c:pt idx="10">
                  <c:v>30.1</c:v>
                </c:pt>
              </c:numCache>
            </c:numRef>
          </c:xVal>
          <c:yVal>
            <c:numRef>
              <c:f>'Pow Reg'!$B$6:$B$16</c:f>
              <c:numCache>
                <c:formatCode>General</c:formatCode>
                <c:ptCount val="11"/>
                <c:pt idx="0">
                  <c:v>33</c:v>
                </c:pt>
                <c:pt idx="1">
                  <c:v>49</c:v>
                </c:pt>
                <c:pt idx="2">
                  <c:v>18.999999999999996</c:v>
                </c:pt>
                <c:pt idx="3">
                  <c:v>27</c:v>
                </c:pt>
                <c:pt idx="4">
                  <c:v>23</c:v>
                </c:pt>
                <c:pt idx="5">
                  <c:v>51</c:v>
                </c:pt>
                <c:pt idx="6">
                  <c:v>34</c:v>
                </c:pt>
                <c:pt idx="7">
                  <c:v>32</c:v>
                </c:pt>
                <c:pt idx="8">
                  <c:v>28</c:v>
                </c:pt>
                <c:pt idx="9">
                  <c:v>36</c:v>
                </c:pt>
                <c:pt idx="10">
                  <c:v>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55-43E0-A164-BEAE01BD6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824720"/>
        <c:axId val="475821976"/>
      </c:scatterChart>
      <c:valAx>
        <c:axId val="47582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5821976"/>
        <c:crosses val="autoZero"/>
        <c:crossBetween val="midCat"/>
      </c:valAx>
      <c:valAx>
        <c:axId val="475821976"/>
        <c:scaling>
          <c:orientation val="minMax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58247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Log-Log Transformation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'Pow Reg'!$D$6:$D$16</c:f>
              <c:numCache>
                <c:formatCode>General</c:formatCode>
                <c:ptCount val="11"/>
                <c:pt idx="0">
                  <c:v>2.0918640616783932</c:v>
                </c:pt>
                <c:pt idx="1">
                  <c:v>4.2470656492397643</c:v>
                </c:pt>
                <c:pt idx="2">
                  <c:v>1.4350845252893227</c:v>
                </c:pt>
                <c:pt idx="3">
                  <c:v>2.6461747973841225</c:v>
                </c:pt>
                <c:pt idx="4">
                  <c:v>1.7227665977411035</c:v>
                </c:pt>
                <c:pt idx="5">
                  <c:v>3.9531649487593215</c:v>
                </c:pt>
                <c:pt idx="6">
                  <c:v>3.7977338590260183</c:v>
                </c:pt>
                <c:pt idx="7">
                  <c:v>2.9755295662364718</c:v>
                </c:pt>
                <c:pt idx="8">
                  <c:v>3.4965075614664802</c:v>
                </c:pt>
                <c:pt idx="9">
                  <c:v>1.9021075263969205</c:v>
                </c:pt>
                <c:pt idx="10">
                  <c:v>3.4045251717548299</c:v>
                </c:pt>
              </c:numCache>
            </c:numRef>
          </c:xVal>
          <c:yVal>
            <c:numRef>
              <c:f>'Pow Reg'!$E$6:$E$16</c:f>
              <c:numCache>
                <c:formatCode>General</c:formatCode>
                <c:ptCount val="11"/>
                <c:pt idx="0">
                  <c:v>3.4965075614664802</c:v>
                </c:pt>
                <c:pt idx="1">
                  <c:v>3.8918202981106265</c:v>
                </c:pt>
                <c:pt idx="2">
                  <c:v>2.9444389791664403</c:v>
                </c:pt>
                <c:pt idx="3">
                  <c:v>3.2958368660043291</c:v>
                </c:pt>
                <c:pt idx="4">
                  <c:v>3.1354942159291497</c:v>
                </c:pt>
                <c:pt idx="5">
                  <c:v>3.9318256327243257</c:v>
                </c:pt>
                <c:pt idx="6">
                  <c:v>3.5263605246161616</c:v>
                </c:pt>
                <c:pt idx="7">
                  <c:v>3.4657359027997265</c:v>
                </c:pt>
                <c:pt idx="8">
                  <c:v>3.3322045101752038</c:v>
                </c:pt>
                <c:pt idx="9">
                  <c:v>3.5835189384561099</c:v>
                </c:pt>
                <c:pt idx="10">
                  <c:v>3.7612001156935624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58C-429A-B3ED-7F9606509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823544"/>
        <c:axId val="475817664"/>
      </c:scatterChart>
      <c:valAx>
        <c:axId val="475823544"/>
        <c:scaling>
          <c:orientation val="minMax"/>
          <c:min val="1"/>
        </c:scaling>
        <c:delete val="0"/>
        <c:axPos val="b"/>
        <c:numFmt formatCode="General" sourceLinked="1"/>
        <c:majorTickMark val="out"/>
        <c:minorTickMark val="none"/>
        <c:tickLblPos val="nextTo"/>
        <c:crossAx val="475817664"/>
        <c:crosses val="autoZero"/>
        <c:crossBetween val="midCat"/>
      </c:valAx>
      <c:valAx>
        <c:axId val="475817664"/>
        <c:scaling>
          <c:orientation val="minMax"/>
          <c:min val="2.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58235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24</xdr:row>
      <xdr:rowOff>185737</xdr:rowOff>
    </xdr:from>
    <xdr:to>
      <xdr:col>6</xdr:col>
      <xdr:colOff>1114425</xdr:colOff>
      <xdr:row>39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9742E1-87C8-4298-9560-0A83485E7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47625</xdr:colOff>
      <xdr:row>25</xdr:row>
      <xdr:rowOff>14287</xdr:rowOff>
    </xdr:from>
    <xdr:to>
      <xdr:col>12</xdr:col>
      <xdr:colOff>304800</xdr:colOff>
      <xdr:row>39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80F1088-654B-4D5F-8E01-533D3B957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%2018%20April%202022.xlsx" TargetMode="External"/><Relationship Id="rId1" Type="http://schemas.openxmlformats.org/officeDocument/2006/relationships/externalLinkPath" Target="/38f5cd2f1f925cfd/Documenti/A%20Real%20Statistics%202020/Examples/Real%20Statistics%20Examples%20Regression%201%2018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6">
          <cell r="A6">
            <v>8.1</v>
          </cell>
          <cell r="B6">
            <v>33</v>
          </cell>
          <cell r="D6">
            <v>2.0918640616783932</v>
          </cell>
          <cell r="E6">
            <v>3.4965075614664802</v>
          </cell>
        </row>
        <row r="7">
          <cell r="A7">
            <v>69.900000000000006</v>
          </cell>
          <cell r="B7">
            <v>49</v>
          </cell>
          <cell r="D7">
            <v>4.2470656492397643</v>
          </cell>
          <cell r="E7">
            <v>3.8918202981106265</v>
          </cell>
        </row>
        <row r="8">
          <cell r="A8">
            <v>4.2</v>
          </cell>
          <cell r="B8">
            <v>18.999999999999996</v>
          </cell>
          <cell r="D8">
            <v>1.4350845252893227</v>
          </cell>
          <cell r="E8">
            <v>2.9444389791664403</v>
          </cell>
        </row>
        <row r="9">
          <cell r="A9">
            <v>14.1</v>
          </cell>
          <cell r="B9">
            <v>27</v>
          </cell>
          <cell r="D9">
            <v>2.6461747973841225</v>
          </cell>
          <cell r="E9">
            <v>3.2958368660043291</v>
          </cell>
        </row>
        <row r="10">
          <cell r="A10">
            <v>5.6</v>
          </cell>
          <cell r="B10">
            <v>23</v>
          </cell>
          <cell r="D10">
            <v>1.7227665977411035</v>
          </cell>
          <cell r="E10">
            <v>3.1354942159291497</v>
          </cell>
        </row>
        <row r="11">
          <cell r="A11">
            <v>52.1</v>
          </cell>
          <cell r="B11">
            <v>51</v>
          </cell>
          <cell r="D11">
            <v>3.9531649487593215</v>
          </cell>
          <cell r="E11">
            <v>3.9318256327243257</v>
          </cell>
        </row>
        <row r="12">
          <cell r="A12">
            <v>44.6</v>
          </cell>
          <cell r="B12">
            <v>34</v>
          </cell>
          <cell r="D12">
            <v>3.7977338590260183</v>
          </cell>
          <cell r="E12">
            <v>3.5263605246161616</v>
          </cell>
        </row>
        <row r="13">
          <cell r="A13">
            <v>19.600000000000001</v>
          </cell>
          <cell r="B13">
            <v>32</v>
          </cell>
          <cell r="D13">
            <v>2.9755295662364718</v>
          </cell>
          <cell r="E13">
            <v>3.4657359027997265</v>
          </cell>
        </row>
        <row r="14">
          <cell r="A14">
            <v>33</v>
          </cell>
          <cell r="B14">
            <v>28</v>
          </cell>
          <cell r="D14">
            <v>3.4965075614664802</v>
          </cell>
          <cell r="E14">
            <v>3.3322045101752038</v>
          </cell>
        </row>
        <row r="15">
          <cell r="A15">
            <v>6.7</v>
          </cell>
          <cell r="B15">
            <v>36</v>
          </cell>
          <cell r="D15">
            <v>1.9021075263969205</v>
          </cell>
          <cell r="E15">
            <v>3.5835189384561099</v>
          </cell>
        </row>
        <row r="16">
          <cell r="A16">
            <v>30.1</v>
          </cell>
          <cell r="B16">
            <v>43</v>
          </cell>
          <cell r="D16">
            <v>3.4045251717548299</v>
          </cell>
          <cell r="E16">
            <v>3.7612001156935624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8D58D-EA45-47FE-8D7B-167275FE022E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34</v>
      </c>
    </row>
    <row r="2" spans="1:13" x14ac:dyDescent="0.35">
      <c r="A2" t="s">
        <v>0</v>
      </c>
    </row>
    <row r="4" spans="1:13" x14ac:dyDescent="0.35">
      <c r="A4" t="s">
        <v>35</v>
      </c>
      <c r="B4" s="19">
        <v>46031</v>
      </c>
    </row>
    <row r="6" spans="1:13" x14ac:dyDescent="0.35">
      <c r="A6" s="20" t="s">
        <v>36</v>
      </c>
    </row>
    <row r="10" spans="1:13" ht="18.5" x14ac:dyDescent="0.45">
      <c r="M10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5B1C-A70B-4116-9336-63914C6C2225}">
  <sheetPr codeName="Sheet252"/>
  <dimension ref="A1:P23"/>
  <sheetViews>
    <sheetView workbookViewId="0"/>
  </sheetViews>
  <sheetFormatPr defaultRowHeight="14.5" x14ac:dyDescent="0.35"/>
  <cols>
    <col min="3" max="3" width="4.54296875" customWidth="1"/>
    <col min="4" max="5" width="10.54296875" customWidth="1"/>
    <col min="7" max="7" width="17.54296875" customWidth="1"/>
    <col min="8" max="8" width="11.54296875" customWidth="1"/>
    <col min="9" max="9" width="13.7265625" customWidth="1"/>
    <col min="10" max="13" width="13.1796875" customWidth="1"/>
  </cols>
  <sheetData>
    <row r="1" spans="1:16" x14ac:dyDescent="0.35">
      <c r="A1" s="1" t="s">
        <v>0</v>
      </c>
    </row>
    <row r="3" spans="1:16" x14ac:dyDescent="0.35">
      <c r="A3" s="2" t="s">
        <v>1</v>
      </c>
      <c r="B3" s="2"/>
      <c r="D3" s="2" t="s">
        <v>2</v>
      </c>
      <c r="E3" s="2"/>
      <c r="G3" t="s">
        <v>3</v>
      </c>
      <c r="O3" s="1" t="s">
        <v>4</v>
      </c>
    </row>
    <row r="4" spans="1:16" ht="15" thickBot="1" x14ac:dyDescent="0.4"/>
    <row r="5" spans="1:16" x14ac:dyDescent="0.35">
      <c r="A5" s="3" t="s">
        <v>5</v>
      </c>
      <c r="B5" s="3" t="s">
        <v>6</v>
      </c>
      <c r="C5" s="4"/>
      <c r="D5" s="3" t="s">
        <v>7</v>
      </c>
      <c r="E5" s="3" t="s">
        <v>8</v>
      </c>
      <c r="G5" s="5" t="s">
        <v>9</v>
      </c>
      <c r="H5" s="5"/>
      <c r="O5" s="6" t="s">
        <v>5</v>
      </c>
      <c r="P5" s="6" t="s">
        <v>6</v>
      </c>
    </row>
    <row r="6" spans="1:16" x14ac:dyDescent="0.35">
      <c r="A6" s="4">
        <v>8.1</v>
      </c>
      <c r="B6" s="4">
        <v>33</v>
      </c>
      <c r="C6" s="4"/>
      <c r="D6" s="4">
        <f>LN(A6)</f>
        <v>2.0918640616783932</v>
      </c>
      <c r="E6" s="4">
        <f>LN(B6)</f>
        <v>3.4965075614664802</v>
      </c>
      <c r="G6" t="s">
        <v>10</v>
      </c>
      <c r="H6">
        <v>0.75380689403878198</v>
      </c>
      <c r="O6" s="7">
        <v>25</v>
      </c>
      <c r="P6" s="8">
        <f>$H$22*$H$23^LN(O6)</f>
        <v>35.421097964993102</v>
      </c>
    </row>
    <row r="7" spans="1:16" x14ac:dyDescent="0.35">
      <c r="A7" s="4">
        <v>69.900000000000006</v>
      </c>
      <c r="B7" s="4">
        <v>49</v>
      </c>
      <c r="C7" s="4"/>
      <c r="D7" s="4">
        <f t="shared" ref="D7:E16" si="0">LN(A7)</f>
        <v>4.2470656492397643</v>
      </c>
      <c r="E7" s="4">
        <f t="shared" si="0"/>
        <v>3.8918202981106265</v>
      </c>
      <c r="G7" t="s">
        <v>11</v>
      </c>
      <c r="H7">
        <v>0.56822483350039543</v>
      </c>
      <c r="O7" s="9">
        <v>35</v>
      </c>
      <c r="P7" s="10">
        <f>$H$22*$H$23^LN(O7)</f>
        <v>38.327608122671805</v>
      </c>
    </row>
    <row r="8" spans="1:16" x14ac:dyDescent="0.35">
      <c r="A8" s="4">
        <v>4.2</v>
      </c>
      <c r="B8" s="4">
        <v>18.999999999999996</v>
      </c>
      <c r="C8" s="4"/>
      <c r="D8" s="4">
        <f t="shared" si="0"/>
        <v>1.4350845252893227</v>
      </c>
      <c r="E8" s="4">
        <f t="shared" si="0"/>
        <v>2.9444389791664403</v>
      </c>
      <c r="G8" t="s">
        <v>12</v>
      </c>
      <c r="H8">
        <v>0.52024981500043943</v>
      </c>
    </row>
    <row r="9" spans="1:16" x14ac:dyDescent="0.35">
      <c r="A9" s="4">
        <v>14.1</v>
      </c>
      <c r="B9" s="4">
        <v>27</v>
      </c>
      <c r="C9" s="4"/>
      <c r="D9" s="4">
        <f t="shared" si="0"/>
        <v>2.6461747973841225</v>
      </c>
      <c r="E9" s="4">
        <f t="shared" si="0"/>
        <v>3.2958368660043291</v>
      </c>
      <c r="G9" t="s">
        <v>13</v>
      </c>
      <c r="H9">
        <v>0.21085977430719358</v>
      </c>
      <c r="O9" s="1" t="s">
        <v>14</v>
      </c>
    </row>
    <row r="10" spans="1:16" ht="15" thickBot="1" x14ac:dyDescent="0.4">
      <c r="A10" s="4">
        <v>5.6</v>
      </c>
      <c r="B10" s="4">
        <v>23</v>
      </c>
      <c r="C10" s="4"/>
      <c r="D10" s="4">
        <f t="shared" si="0"/>
        <v>1.7227665977411035</v>
      </c>
      <c r="E10" s="4">
        <f t="shared" si="0"/>
        <v>3.1354942159291497</v>
      </c>
      <c r="G10" s="11" t="s">
        <v>15</v>
      </c>
      <c r="H10" s="11">
        <v>11</v>
      </c>
    </row>
    <row r="11" spans="1:16" x14ac:dyDescent="0.35">
      <c r="A11" s="4">
        <v>52.1</v>
      </c>
      <c r="B11" s="4">
        <v>51</v>
      </c>
      <c r="C11" s="4"/>
      <c r="D11" s="4">
        <f t="shared" si="0"/>
        <v>3.9531649487593215</v>
      </c>
      <c r="E11" s="4">
        <f t="shared" si="0"/>
        <v>3.9318256327243257</v>
      </c>
      <c r="O11" s="6" t="s">
        <v>5</v>
      </c>
      <c r="P11" s="6" t="s">
        <v>6</v>
      </c>
    </row>
    <row r="12" spans="1:16" ht="15" thickBot="1" x14ac:dyDescent="0.4">
      <c r="A12" s="4">
        <v>44.6</v>
      </c>
      <c r="B12" s="4">
        <v>34</v>
      </c>
      <c r="C12" s="4"/>
      <c r="D12" s="4">
        <f t="shared" si="0"/>
        <v>3.7977338590260183</v>
      </c>
      <c r="E12" s="4">
        <f t="shared" si="0"/>
        <v>3.5263605246161616</v>
      </c>
      <c r="G12" t="s">
        <v>16</v>
      </c>
      <c r="O12" s="7">
        <v>25</v>
      </c>
      <c r="P12" s="8">
        <f t="array" ref="P12:P13">EXP(TREND(LN(B6:B16),LN(A6:A16),LN(O12:O13)))</f>
        <v>35.421097964993095</v>
      </c>
    </row>
    <row r="13" spans="1:16" x14ac:dyDescent="0.35">
      <c r="A13" s="4">
        <v>19.600000000000001</v>
      </c>
      <c r="B13" s="4">
        <v>32</v>
      </c>
      <c r="C13" s="4"/>
      <c r="D13" s="4">
        <f t="shared" si="0"/>
        <v>2.9755295662364718</v>
      </c>
      <c r="E13" s="4">
        <f t="shared" si="0"/>
        <v>3.4657359027997265</v>
      </c>
      <c r="G13" s="12"/>
      <c r="H13" s="12" t="s">
        <v>17</v>
      </c>
      <c r="I13" s="12" t="s">
        <v>18</v>
      </c>
      <c r="J13" s="12" t="s">
        <v>19</v>
      </c>
      <c r="K13" s="12" t="s">
        <v>20</v>
      </c>
      <c r="L13" s="12" t="s">
        <v>21</v>
      </c>
      <c r="O13" s="9">
        <v>35</v>
      </c>
      <c r="P13" s="10">
        <v>38.327608122671791</v>
      </c>
    </row>
    <row r="14" spans="1:16" x14ac:dyDescent="0.35">
      <c r="A14" s="4">
        <v>33</v>
      </c>
      <c r="B14" s="4">
        <v>28</v>
      </c>
      <c r="C14" s="4"/>
      <c r="D14" s="4">
        <f t="shared" si="0"/>
        <v>3.4965075614664802</v>
      </c>
      <c r="E14" s="4">
        <f t="shared" si="0"/>
        <v>3.3322045101752038</v>
      </c>
      <c r="G14" t="s">
        <v>22</v>
      </c>
      <c r="H14">
        <v>1</v>
      </c>
      <c r="I14">
        <v>0.5266141615599067</v>
      </c>
      <c r="J14">
        <v>0.5266141615599067</v>
      </c>
      <c r="K14">
        <v>11.844181644263793</v>
      </c>
      <c r="L14">
        <v>7.3725828158648114E-3</v>
      </c>
    </row>
    <row r="15" spans="1:16" x14ac:dyDescent="0.35">
      <c r="A15" s="4">
        <v>6.7</v>
      </c>
      <c r="B15" s="4">
        <v>36</v>
      </c>
      <c r="C15" s="4"/>
      <c r="D15" s="4">
        <f t="shared" si="0"/>
        <v>1.9021075263969205</v>
      </c>
      <c r="E15" s="4">
        <f t="shared" si="0"/>
        <v>3.5835189384561099</v>
      </c>
      <c r="G15" t="s">
        <v>23</v>
      </c>
      <c r="H15">
        <v>9</v>
      </c>
      <c r="I15">
        <v>0.40015659978792556</v>
      </c>
      <c r="J15">
        <v>4.4461844420880615E-2</v>
      </c>
      <c r="O15" s="13">
        <v>26</v>
      </c>
      <c r="P15" s="14">
        <f>EXP(TREND(LN(B6:B16),LN(A6:A16),LN(O15)))</f>
        <v>35.748211405153825</v>
      </c>
    </row>
    <row r="16" spans="1:16" ht="15" thickBot="1" x14ac:dyDescent="0.4">
      <c r="A16" s="15">
        <v>30.1</v>
      </c>
      <c r="B16" s="15">
        <v>43</v>
      </c>
      <c r="C16" s="4"/>
      <c r="D16" s="15">
        <f t="shared" si="0"/>
        <v>3.4045251717548299</v>
      </c>
      <c r="E16" s="15">
        <f t="shared" si="0"/>
        <v>3.7612001156935624</v>
      </c>
      <c r="G16" s="11" t="s">
        <v>24</v>
      </c>
      <c r="H16" s="11">
        <v>10</v>
      </c>
      <c r="I16" s="11">
        <v>0.92677076134783221</v>
      </c>
      <c r="J16" s="11"/>
      <c r="K16" s="11"/>
      <c r="L16" s="11"/>
    </row>
    <row r="17" spans="1:13" ht="15" thickBot="1" x14ac:dyDescent="0.4"/>
    <row r="18" spans="1:13" x14ac:dyDescent="0.35">
      <c r="G18" s="12"/>
      <c r="H18" s="12" t="s">
        <v>25</v>
      </c>
      <c r="I18" s="12" t="s">
        <v>13</v>
      </c>
      <c r="J18" s="12" t="s">
        <v>26</v>
      </c>
      <c r="K18" s="12" t="s">
        <v>27</v>
      </c>
      <c r="L18" s="12" t="s">
        <v>28</v>
      </c>
      <c r="M18" s="12" t="s">
        <v>29</v>
      </c>
    </row>
    <row r="19" spans="1:13" x14ac:dyDescent="0.35">
      <c r="A19" t="s">
        <v>30</v>
      </c>
      <c r="B19" s="16">
        <f>CORREL(E6:E16,D6:D16)</f>
        <v>0.75380689403878209</v>
      </c>
      <c r="G19" t="s">
        <v>31</v>
      </c>
      <c r="H19">
        <v>2.8128629026626322</v>
      </c>
      <c r="I19">
        <v>0.20614121003010771</v>
      </c>
      <c r="J19">
        <v>13.645320614212959</v>
      </c>
      <c r="K19">
        <v>2.5593093700100384E-7</v>
      </c>
      <c r="L19">
        <v>2.3465390878451347</v>
      </c>
      <c r="M19">
        <v>3.2791867174801297</v>
      </c>
    </row>
    <row r="20" spans="1:13" ht="15" thickBot="1" x14ac:dyDescent="0.4">
      <c r="G20" s="11" t="s">
        <v>7</v>
      </c>
      <c r="H20" s="11">
        <v>0.23438143274430748</v>
      </c>
      <c r="I20" s="11">
        <v>6.8103694954936761E-2</v>
      </c>
      <c r="J20" s="11">
        <v>3.4415376860153377</v>
      </c>
      <c r="K20" s="11">
        <v>7.3725828158647906E-3</v>
      </c>
      <c r="L20" s="11">
        <v>8.0320171388973294E-2</v>
      </c>
      <c r="M20" s="11">
        <v>0.38844269409964166</v>
      </c>
    </row>
    <row r="22" spans="1:13" ht="16.5" x14ac:dyDescent="0.35">
      <c r="G22" t="s">
        <v>32</v>
      </c>
      <c r="H22" s="17">
        <f>EXP(H19)</f>
        <v>16.657538932089039</v>
      </c>
      <c r="J22" t="s">
        <v>5</v>
      </c>
      <c r="K22" s="17">
        <v>26</v>
      </c>
    </row>
    <row r="23" spans="1:13" ht="16.5" x14ac:dyDescent="0.35">
      <c r="G23" t="s">
        <v>33</v>
      </c>
      <c r="H23" s="18">
        <f>EXP(H20)</f>
        <v>1.26412657953037</v>
      </c>
      <c r="J23" t="s">
        <v>6</v>
      </c>
      <c r="K23" s="18">
        <f>H22*H23^LN(K22)</f>
        <v>35.748211405153825</v>
      </c>
    </row>
  </sheetData>
  <mergeCells count="2">
    <mergeCell ref="A3:B3"/>
    <mergeCell ref="D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Pow 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2026-01-09T07:42:58Z</dcterms:created>
  <dcterms:modified xsi:type="dcterms:W3CDTF">2026-01-09T07:44:49Z</dcterms:modified>
</cp:coreProperties>
</file>