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D573C01-38C4-470E-A306-1D3C5BA734EA}" xr6:coauthVersionLast="47" xr6:coauthVersionMax="47" xr10:uidLastSave="{00000000-0000-0000-0000-000000000000}"/>
  <bookViews>
    <workbookView xWindow="-110" yWindow="-110" windowWidth="19420" windowHeight="10300" xr2:uid="{766047BD-6DAB-4543-9493-55FDE6048337}"/>
  </bookViews>
  <sheets>
    <sheet name="Title" sheetId="2" r:id="rId1"/>
    <sheet name="Reg 1" sheetId="1" r:id="rId2"/>
  </sheets>
  <externalReferences>
    <externalReference r:id="rId3"/>
    <externalReference r:id="rId4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J21" i="1"/>
  <c r="I21" i="1"/>
  <c r="O19" i="1" a="1"/>
  <c r="O21" i="1" s="1"/>
  <c r="O14" i="1"/>
  <c r="O13" i="1"/>
  <c r="O12" i="1"/>
  <c r="E3" i="1"/>
  <c r="E2" i="1"/>
  <c r="E4" i="1" s="1"/>
  <c r="E5" i="1" l="1"/>
  <c r="K17" i="1" s="1"/>
  <c r="L17" i="1" s="1"/>
  <c r="K12" i="1"/>
  <c r="L12" i="1" s="1"/>
  <c r="O6" i="1"/>
  <c r="O19" i="1"/>
  <c r="O20" i="1"/>
  <c r="K9" i="1" l="1"/>
  <c r="L9" i="1" s="1"/>
  <c r="K14" i="1"/>
  <c r="L14" i="1" s="1"/>
  <c r="K19" i="1"/>
  <c r="L19" i="1" s="1"/>
  <c r="K5" i="1"/>
  <c r="L5" i="1" s="1"/>
  <c r="O5" i="1"/>
  <c r="K10" i="1"/>
  <c r="L10" i="1" s="1"/>
  <c r="K8" i="1"/>
  <c r="L8" i="1" s="1"/>
  <c r="O7" i="1"/>
  <c r="K16" i="1"/>
  <c r="L16" i="1" s="1"/>
  <c r="K6" i="1"/>
  <c r="L6" i="1" s="1"/>
  <c r="K11" i="1"/>
  <c r="L11" i="1" s="1"/>
  <c r="K13" i="1"/>
  <c r="L13" i="1" s="1"/>
  <c r="K7" i="1"/>
  <c r="L7" i="1" s="1"/>
  <c r="K15" i="1"/>
  <c r="L15" i="1" s="1"/>
  <c r="K18" i="1"/>
  <c r="L18" i="1" s="1"/>
</calcChain>
</file>

<file path=xl/sharedStrings.xml><?xml version="1.0" encoding="utf-8"?>
<sst xmlns="http://schemas.openxmlformats.org/spreadsheetml/2006/main" count="30" uniqueCount="24">
  <si>
    <t>Regression</t>
  </si>
  <si>
    <t>cov(x,y)</t>
  </si>
  <si>
    <t>=COVAR(A4:A18,B4:B18)</t>
  </si>
  <si>
    <t>Prediction using y = a + b * x</t>
  </si>
  <si>
    <t>Cig (x)</t>
  </si>
  <si>
    <t>Life Exp (y)</t>
  </si>
  <si>
    <t>varp(x)</t>
  </si>
  <si>
    <t>=VARP(A4:A18)</t>
  </si>
  <si>
    <t>Data</t>
  </si>
  <si>
    <t>Prediction</t>
  </si>
  <si>
    <t>slope b</t>
  </si>
  <si>
    <t>=E2/E3</t>
  </si>
  <si>
    <t>Life Exp (ŷ)</t>
  </si>
  <si>
    <t>Error (e)</t>
  </si>
  <si>
    <t>x</t>
  </si>
  <si>
    <t>ŷ</t>
  </si>
  <si>
    <t>intercept a</t>
  </si>
  <si>
    <t>=AVERAGE(B4:B18)-E4*AVERAGE(A4:A18)</t>
  </si>
  <si>
    <t>Prediction using FORECAST</t>
  </si>
  <si>
    <t>Prediction using TREND</t>
  </si>
  <si>
    <t>Real Statistics Using Excel</t>
  </si>
  <si>
    <t>Updated</t>
  </si>
  <si>
    <t>Copyright © 2013 - 2026 Charles Zaiontz</t>
  </si>
  <si>
    <t>Method of Least Squares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</si>
</sst>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2" borderId="0" xfId="0" applyFill="1"/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Longevity</a:t>
            </a:r>
            <a:r>
              <a:rPr lang="en-US" sz="1600" baseline="0"/>
              <a:t> vs Smoking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'Reg 1'!$B$3</c:f>
              <c:strCache>
                <c:ptCount val="1"/>
                <c:pt idx="0">
                  <c:v>Life Exp (y)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'Reg 1'!$A$4:$A$18</c:f>
              <c:numCache>
                <c:formatCode>General</c:formatCode>
                <c:ptCount val="15"/>
                <c:pt idx="0">
                  <c:v>5</c:v>
                </c:pt>
                <c:pt idx="1">
                  <c:v>23</c:v>
                </c:pt>
                <c:pt idx="2">
                  <c:v>25</c:v>
                </c:pt>
                <c:pt idx="3">
                  <c:v>48</c:v>
                </c:pt>
                <c:pt idx="4">
                  <c:v>17</c:v>
                </c:pt>
                <c:pt idx="5">
                  <c:v>8</c:v>
                </c:pt>
                <c:pt idx="6">
                  <c:v>4</c:v>
                </c:pt>
                <c:pt idx="7">
                  <c:v>26</c:v>
                </c:pt>
                <c:pt idx="8">
                  <c:v>11</c:v>
                </c:pt>
                <c:pt idx="9">
                  <c:v>19</c:v>
                </c:pt>
                <c:pt idx="10">
                  <c:v>14</c:v>
                </c:pt>
                <c:pt idx="11">
                  <c:v>35</c:v>
                </c:pt>
                <c:pt idx="12">
                  <c:v>29</c:v>
                </c:pt>
                <c:pt idx="13">
                  <c:v>4</c:v>
                </c:pt>
                <c:pt idx="14">
                  <c:v>23</c:v>
                </c:pt>
              </c:numCache>
            </c:numRef>
          </c:xVal>
          <c:yVal>
            <c:numRef>
              <c:f>'Reg 1'!$B$4:$B$18</c:f>
              <c:numCache>
                <c:formatCode>General</c:formatCode>
                <c:ptCount val="15"/>
                <c:pt idx="0">
                  <c:v>80</c:v>
                </c:pt>
                <c:pt idx="1">
                  <c:v>78</c:v>
                </c:pt>
                <c:pt idx="2">
                  <c:v>60</c:v>
                </c:pt>
                <c:pt idx="3">
                  <c:v>53</c:v>
                </c:pt>
                <c:pt idx="4">
                  <c:v>85</c:v>
                </c:pt>
                <c:pt idx="5">
                  <c:v>84</c:v>
                </c:pt>
                <c:pt idx="6">
                  <c:v>73</c:v>
                </c:pt>
                <c:pt idx="7">
                  <c:v>79</c:v>
                </c:pt>
                <c:pt idx="8">
                  <c:v>81</c:v>
                </c:pt>
                <c:pt idx="9">
                  <c:v>75</c:v>
                </c:pt>
                <c:pt idx="10">
                  <c:v>68</c:v>
                </c:pt>
                <c:pt idx="11">
                  <c:v>72</c:v>
                </c:pt>
                <c:pt idx="12">
                  <c:v>58</c:v>
                </c:pt>
                <c:pt idx="13">
                  <c:v>92</c:v>
                </c:pt>
                <c:pt idx="14">
                  <c:v>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26-4141-B00E-9EFF7560A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072968"/>
        <c:axId val="404074928"/>
      </c:scatterChart>
      <c:valAx>
        <c:axId val="404072968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Cigarettes smoked (per day)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4074928"/>
        <c:crosses val="autoZero"/>
        <c:crossBetween val="midCat"/>
      </c:valAx>
      <c:valAx>
        <c:axId val="4040749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Life Expectancy (years)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40729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5</xdr:row>
      <xdr:rowOff>90487</xdr:rowOff>
    </xdr:from>
    <xdr:to>
      <xdr:col>6</xdr:col>
      <xdr:colOff>2419350</xdr:colOff>
      <xdr:row>18</xdr:row>
      <xdr:rowOff>37147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23A699-7C53-4ED0-9D9A-D3CD08959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Regression%201%2018%20April%202022.xlsx" TargetMode="External"/><Relationship Id="rId1" Type="http://schemas.openxmlformats.org/officeDocument/2006/relationships/externalLinkPath" Target="/38f5cd2f1f925cfd/Documenti/A%20Real%20Statistics%202020/Examples/Real%20Statistics%20Examples%20Regression%201%2018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Reg 1"/>
      <sheetName val="Reg 2"/>
      <sheetName val="Reg 3"/>
      <sheetName val="Reg 4"/>
      <sheetName val="Reg 5"/>
      <sheetName val="Reg 6"/>
      <sheetName val="Reg 7"/>
      <sheetName val="Exp Reg"/>
      <sheetName val="Exp Reg1"/>
      <sheetName val="Exp Reg2"/>
      <sheetName val="Exp Reg3"/>
      <sheetName val="Exp Reg4"/>
      <sheetName val="Exp Reg5"/>
      <sheetName val="Pow Reg"/>
      <sheetName val="Reg T 1"/>
      <sheetName val="Reg T 1A"/>
      <sheetName val="Reg T 2"/>
      <sheetName val="Reg T 2A"/>
      <sheetName val="TReg"/>
      <sheetName val="Dem 1"/>
      <sheetName val="Dem 2"/>
      <sheetName val="Dem 3"/>
      <sheetName val="Dem 4"/>
      <sheetName val="Dem 5"/>
      <sheetName val="Dem 6"/>
      <sheetName val="Dem 7"/>
      <sheetName val="Dem 8"/>
      <sheetName val="PB"/>
      <sheetName val="Mult Reg 1"/>
      <sheetName val="Mult Reg 2"/>
      <sheetName val="Mult Reg 2A"/>
      <sheetName val="Mult Reg 2B"/>
      <sheetName val="Mult Reg 3"/>
      <sheetName val="Mult Reg 4"/>
      <sheetName val="Mult Reg 4A"/>
      <sheetName val="Mult Reg 5"/>
      <sheetName val="Mult Reg 5A"/>
      <sheetName val="Mult Reg 5B"/>
      <sheetName val="Mult Reg 5C"/>
      <sheetName val="Mult Reg 6"/>
      <sheetName val="Mult Reg 6A"/>
      <sheetName val="Mult Reg 6B"/>
      <sheetName val="Mult Reg 6C"/>
      <sheetName val="Mult Reg 7"/>
      <sheetName val="Mult Reg 8"/>
      <sheetName val="Mult Reg 8a"/>
      <sheetName val="Stepwise 1"/>
      <sheetName val="Stepwise 2"/>
      <sheetName val="Season"/>
      <sheetName val="Shapely"/>
      <sheetName val="MCorr"/>
      <sheetName val="Mult Reg Pow"/>
      <sheetName val="Mult Reg Pow 1"/>
      <sheetName val="Mult Reg Pow 2"/>
      <sheetName val="Poly Reg"/>
      <sheetName val="Poly Reg 1"/>
      <sheetName val="Poly Reg 2"/>
      <sheetName val="Poly Reg 3"/>
      <sheetName val="Poly Reg 4"/>
      <sheetName val="Log Reg"/>
      <sheetName val="Interaction Reg"/>
      <sheetName val="Slopes"/>
      <sheetName val="LAD 1"/>
      <sheetName val="LAD 2"/>
      <sheetName val="LAD 3"/>
      <sheetName val="LAD 4"/>
      <sheetName val="LAD 5"/>
      <sheetName val="Lp Reg A"/>
      <sheetName val="Lp Reg B"/>
      <sheetName val="TLS Reg"/>
      <sheetName val="Reg Anova 1"/>
      <sheetName val="Reg Anova 2"/>
      <sheetName val="Reg Anova 3"/>
      <sheetName val="Reg Anova 4"/>
      <sheetName val="Reg Anova 5"/>
      <sheetName val="Reg An3.1"/>
      <sheetName val="Reg An3.2"/>
      <sheetName val="ANOVA Match 2.5"/>
      <sheetName val="ANOVA Match 2.5A"/>
      <sheetName val="ANOVA Match 2.5B"/>
      <sheetName val="Res 1"/>
      <sheetName val="Res 2"/>
      <sheetName val="Res 3"/>
      <sheetName val="Res 4"/>
      <sheetName val="Cooks 1"/>
      <sheetName val="Cooks 2"/>
      <sheetName val="Cooks 3"/>
      <sheetName val="Reg No Const"/>
      <sheetName val="Reg No Const 1"/>
      <sheetName val="Heter 1"/>
      <sheetName val="Heter 2"/>
      <sheetName val="Heter 3"/>
      <sheetName val="Heter 4"/>
      <sheetName val="Heter 5"/>
      <sheetName val="WReg A"/>
      <sheetName val="WReg B"/>
      <sheetName val="WReg C"/>
      <sheetName val="WReg D"/>
      <sheetName val="WReg E"/>
      <sheetName val="WReg B0"/>
      <sheetName val="WReg0"/>
      <sheetName val="Robust"/>
      <sheetName val="Autocorr"/>
      <sheetName val="Runs"/>
      <sheetName val="Durbin"/>
      <sheetName val="BG"/>
      <sheetName val="FGLS 1"/>
      <sheetName val="FGLS 2"/>
      <sheetName val="OC"/>
      <sheetName val="OC 1"/>
      <sheetName val="Newey"/>
      <sheetName val="Newey 1"/>
      <sheetName val="Collinearity"/>
      <sheetName val="VIF"/>
      <sheetName val="Ridge 1"/>
      <sheetName val="Ridge 2"/>
      <sheetName val="Ridge 3"/>
      <sheetName val="LASSO"/>
      <sheetName val="Med"/>
      <sheetName val="CV"/>
      <sheetName val="DW Table 1"/>
      <sheetName val="DW Table 2"/>
      <sheetName val="DW Table 3"/>
      <sheetName val="DW Table 4"/>
    </sheetNames>
    <sheetDataSet>
      <sheetData sheetId="0"/>
      <sheetData sheetId="1"/>
      <sheetData sheetId="2">
        <row r="3">
          <cell r="B3" t="str">
            <v>Life Exp (y)</v>
          </cell>
        </row>
        <row r="4">
          <cell r="A4">
            <v>5</v>
          </cell>
          <cell r="B4">
            <v>80</v>
          </cell>
        </row>
        <row r="5">
          <cell r="A5">
            <v>23</v>
          </cell>
          <cell r="B5">
            <v>78</v>
          </cell>
        </row>
        <row r="6">
          <cell r="A6">
            <v>25</v>
          </cell>
          <cell r="B6">
            <v>60</v>
          </cell>
        </row>
        <row r="7">
          <cell r="A7">
            <v>48</v>
          </cell>
          <cell r="B7">
            <v>53</v>
          </cell>
        </row>
        <row r="8">
          <cell r="A8">
            <v>17</v>
          </cell>
          <cell r="B8">
            <v>85</v>
          </cell>
        </row>
        <row r="9">
          <cell r="A9">
            <v>8</v>
          </cell>
          <cell r="B9">
            <v>84</v>
          </cell>
        </row>
        <row r="10">
          <cell r="A10">
            <v>4</v>
          </cell>
          <cell r="B10">
            <v>73</v>
          </cell>
        </row>
        <row r="11">
          <cell r="A11">
            <v>26</v>
          </cell>
          <cell r="B11">
            <v>79</v>
          </cell>
        </row>
        <row r="12">
          <cell r="A12">
            <v>11</v>
          </cell>
          <cell r="B12">
            <v>81</v>
          </cell>
        </row>
        <row r="13">
          <cell r="A13">
            <v>19</v>
          </cell>
          <cell r="B13">
            <v>75</v>
          </cell>
        </row>
        <row r="14">
          <cell r="A14">
            <v>14</v>
          </cell>
          <cell r="B14">
            <v>68</v>
          </cell>
        </row>
        <row r="15">
          <cell r="A15">
            <v>35</v>
          </cell>
          <cell r="B15">
            <v>72</v>
          </cell>
        </row>
        <row r="16">
          <cell r="A16">
            <v>29</v>
          </cell>
          <cell r="B16">
            <v>58</v>
          </cell>
        </row>
        <row r="17">
          <cell r="A17">
            <v>4</v>
          </cell>
          <cell r="B17">
            <v>92</v>
          </cell>
        </row>
        <row r="18">
          <cell r="A18">
            <v>23</v>
          </cell>
          <cell r="B18">
            <v>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9AE34-E1DD-4794-90DF-B5DA86284FB8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20</v>
      </c>
    </row>
    <row r="2" spans="1:13" x14ac:dyDescent="0.35">
      <c r="A2" t="s">
        <v>23</v>
      </c>
    </row>
    <row r="4" spans="1:13" x14ac:dyDescent="0.35">
      <c r="A4" t="s">
        <v>21</v>
      </c>
      <c r="B4" s="25">
        <v>46030</v>
      </c>
    </row>
    <row r="6" spans="1:13" x14ac:dyDescent="0.35">
      <c r="A6" s="26" t="s">
        <v>22</v>
      </c>
    </row>
    <row r="10" spans="1:13" ht="18.5" x14ac:dyDescent="0.45">
      <c r="M10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0657-B71E-4896-89A6-CF4517AEE7E4}">
  <sheetPr codeName="Sheet73"/>
  <dimension ref="A1:O22"/>
  <sheetViews>
    <sheetView workbookViewId="0"/>
  </sheetViews>
  <sheetFormatPr defaultRowHeight="14.5" x14ac:dyDescent="0.35"/>
  <cols>
    <col min="1" max="1" width="10.26953125" customWidth="1"/>
    <col min="2" max="2" width="11" customWidth="1"/>
    <col min="3" max="3" width="5.54296875" customWidth="1"/>
    <col min="4" max="4" width="11.453125" customWidth="1"/>
    <col min="5" max="5" width="9.1796875" customWidth="1"/>
    <col min="6" max="6" width="3.81640625" customWidth="1"/>
    <col min="7" max="7" width="37.453125" customWidth="1"/>
    <col min="8" max="8" width="9.1796875" customWidth="1"/>
    <col min="9" max="11" width="11.1796875" customWidth="1"/>
    <col min="12" max="12" width="10" customWidth="1"/>
  </cols>
  <sheetData>
    <row r="1" spans="1:15" x14ac:dyDescent="0.35">
      <c r="A1" s="1" t="s">
        <v>0</v>
      </c>
      <c r="B1" s="1"/>
    </row>
    <row r="2" spans="1:15" x14ac:dyDescent="0.35">
      <c r="A2" s="1"/>
      <c r="B2" s="1"/>
      <c r="D2" t="s">
        <v>1</v>
      </c>
      <c r="E2">
        <f>COVAR(A4:A18,B4:B18)</f>
        <v>-90.946666666666673</v>
      </c>
      <c r="G2" s="2" t="s">
        <v>2</v>
      </c>
      <c r="N2" s="1" t="s">
        <v>3</v>
      </c>
    </row>
    <row r="3" spans="1:15" x14ac:dyDescent="0.35">
      <c r="A3" s="3" t="s">
        <v>4</v>
      </c>
      <c r="B3" s="3" t="s">
        <v>5</v>
      </c>
      <c r="D3" t="s">
        <v>6</v>
      </c>
      <c r="E3">
        <f>VARP(A4:A18)</f>
        <v>144.77333333333334</v>
      </c>
      <c r="G3" s="2" t="s">
        <v>7</v>
      </c>
      <c r="I3" s="4" t="s">
        <v>8</v>
      </c>
      <c r="J3" s="5"/>
      <c r="K3" s="6" t="s">
        <v>9</v>
      </c>
      <c r="L3" s="7"/>
    </row>
    <row r="4" spans="1:15" x14ac:dyDescent="0.35">
      <c r="A4" s="8">
        <v>5</v>
      </c>
      <c r="B4" s="9">
        <v>80</v>
      </c>
      <c r="D4" t="s">
        <v>10</v>
      </c>
      <c r="E4">
        <f>E2/E3</f>
        <v>-0.62820040523116594</v>
      </c>
      <c r="G4" s="2" t="s">
        <v>11</v>
      </c>
      <c r="I4" s="10" t="s">
        <v>4</v>
      </c>
      <c r="J4" s="11" t="s">
        <v>5</v>
      </c>
      <c r="K4" s="10" t="s">
        <v>12</v>
      </c>
      <c r="L4" s="11" t="s">
        <v>13</v>
      </c>
      <c r="N4" s="12" t="s">
        <v>14</v>
      </c>
      <c r="O4" s="12" t="s">
        <v>15</v>
      </c>
    </row>
    <row r="5" spans="1:15" x14ac:dyDescent="0.35">
      <c r="A5" s="8">
        <v>23</v>
      </c>
      <c r="B5" s="8">
        <v>78</v>
      </c>
      <c r="D5" t="s">
        <v>16</v>
      </c>
      <c r="E5">
        <f>AVERAGE(B4:B18)-E4*AVERAGE(A4:A18)</f>
        <v>85.720421194817945</v>
      </c>
      <c r="G5" s="2" t="s">
        <v>17</v>
      </c>
      <c r="I5" s="13">
        <v>5</v>
      </c>
      <c r="J5" s="14">
        <v>80</v>
      </c>
      <c r="K5" s="15">
        <f t="shared" ref="K5:K19" si="0">I5*$E$4+$E$5</f>
        <v>82.579419168662113</v>
      </c>
      <c r="L5" s="16">
        <f>J5-K5</f>
        <v>-2.5794191686621133</v>
      </c>
      <c r="N5">
        <v>4</v>
      </c>
      <c r="O5" s="17">
        <f>N5*$E$4+$E$5</f>
        <v>83.207619573893282</v>
      </c>
    </row>
    <row r="6" spans="1:15" x14ac:dyDescent="0.35">
      <c r="A6" s="8">
        <v>25</v>
      </c>
      <c r="B6" s="8">
        <v>60</v>
      </c>
      <c r="I6" s="13">
        <v>23</v>
      </c>
      <c r="J6" s="18">
        <v>78</v>
      </c>
      <c r="K6" s="15">
        <f t="shared" si="0"/>
        <v>71.271811874501125</v>
      </c>
      <c r="L6" s="16">
        <f t="shared" ref="L6:L18" si="1">J6-K6</f>
        <v>6.7281881254988747</v>
      </c>
      <c r="N6">
        <v>24</v>
      </c>
      <c r="O6" s="17">
        <f>N6*$E$4+$E$5</f>
        <v>70.643611469269956</v>
      </c>
    </row>
    <row r="7" spans="1:15" x14ac:dyDescent="0.35">
      <c r="A7" s="8">
        <v>48</v>
      </c>
      <c r="B7" s="8">
        <v>53</v>
      </c>
      <c r="I7" s="13">
        <v>25</v>
      </c>
      <c r="J7" s="18">
        <v>60</v>
      </c>
      <c r="K7" s="15">
        <f t="shared" si="0"/>
        <v>70.015411064038801</v>
      </c>
      <c r="L7" s="16">
        <f t="shared" si="1"/>
        <v>-10.015411064038801</v>
      </c>
      <c r="N7">
        <v>44</v>
      </c>
      <c r="O7" s="17">
        <f>N7*$E$4+$E$5</f>
        <v>58.079603364646644</v>
      </c>
    </row>
    <row r="8" spans="1:15" x14ac:dyDescent="0.35">
      <c r="A8" s="8">
        <v>17</v>
      </c>
      <c r="B8" s="8">
        <v>85</v>
      </c>
      <c r="D8" s="19"/>
      <c r="I8" s="13">
        <v>48</v>
      </c>
      <c r="J8" s="18">
        <v>53</v>
      </c>
      <c r="K8" s="15">
        <f t="shared" si="0"/>
        <v>55.566801743721982</v>
      </c>
      <c r="L8" s="16">
        <f t="shared" si="1"/>
        <v>-2.5668017437219817</v>
      </c>
    </row>
    <row r="9" spans="1:15" x14ac:dyDescent="0.35">
      <c r="A9" s="8">
        <v>8</v>
      </c>
      <c r="B9" s="8">
        <v>84</v>
      </c>
      <c r="I9" s="13">
        <v>17</v>
      </c>
      <c r="J9" s="18">
        <v>85</v>
      </c>
      <c r="K9" s="15">
        <f t="shared" si="0"/>
        <v>75.041014305888126</v>
      </c>
      <c r="L9" s="16">
        <f t="shared" si="1"/>
        <v>9.958985694111874</v>
      </c>
      <c r="N9" s="1" t="s">
        <v>18</v>
      </c>
    </row>
    <row r="10" spans="1:15" x14ac:dyDescent="0.35">
      <c r="A10" s="8">
        <v>4</v>
      </c>
      <c r="B10" s="8">
        <v>73</v>
      </c>
      <c r="I10" s="13">
        <v>8</v>
      </c>
      <c r="J10" s="18">
        <v>84</v>
      </c>
      <c r="K10" s="15">
        <f t="shared" si="0"/>
        <v>80.69481795296862</v>
      </c>
      <c r="L10" s="16">
        <f t="shared" si="1"/>
        <v>3.30518204703138</v>
      </c>
    </row>
    <row r="11" spans="1:15" x14ac:dyDescent="0.35">
      <c r="A11" s="8">
        <v>26</v>
      </c>
      <c r="B11" s="8">
        <v>79</v>
      </c>
      <c r="I11" s="13">
        <v>4</v>
      </c>
      <c r="J11" s="18">
        <v>73</v>
      </c>
      <c r="K11" s="15">
        <f t="shared" si="0"/>
        <v>83.207619573893282</v>
      </c>
      <c r="L11" s="16">
        <f t="shared" si="1"/>
        <v>-10.207619573893282</v>
      </c>
      <c r="N11" s="12" t="s">
        <v>14</v>
      </c>
      <c r="O11" s="12" t="s">
        <v>15</v>
      </c>
    </row>
    <row r="12" spans="1:15" x14ac:dyDescent="0.35">
      <c r="A12" s="8">
        <v>11</v>
      </c>
      <c r="B12" s="8">
        <v>81</v>
      </c>
      <c r="I12" s="13">
        <v>26</v>
      </c>
      <c r="J12" s="18">
        <v>79</v>
      </c>
      <c r="K12" s="15">
        <f t="shared" si="0"/>
        <v>69.387210658807632</v>
      </c>
      <c r="L12" s="16">
        <f t="shared" si="1"/>
        <v>9.6127893411923679</v>
      </c>
      <c r="N12">
        <v>4</v>
      </c>
      <c r="O12" s="17">
        <f>FORECAST(N12,$J$5:$J$19,$I$5:$I$19)</f>
        <v>83.207619573893282</v>
      </c>
    </row>
    <row r="13" spans="1:15" x14ac:dyDescent="0.35">
      <c r="A13" s="8">
        <v>19</v>
      </c>
      <c r="B13" s="8">
        <v>75</v>
      </c>
      <c r="I13" s="13">
        <v>11</v>
      </c>
      <c r="J13" s="18">
        <v>81</v>
      </c>
      <c r="K13" s="15">
        <f t="shared" si="0"/>
        <v>78.810216737275113</v>
      </c>
      <c r="L13" s="16">
        <f t="shared" si="1"/>
        <v>2.1897832627248874</v>
      </c>
      <c r="N13">
        <v>24</v>
      </c>
      <c r="O13" s="17">
        <f>FORECAST(N13,$J$5:$J$19,$I$5:$I$19)</f>
        <v>70.64361146926997</v>
      </c>
    </row>
    <row r="14" spans="1:15" x14ac:dyDescent="0.35">
      <c r="A14" s="8">
        <v>14</v>
      </c>
      <c r="B14" s="8">
        <v>68</v>
      </c>
      <c r="I14" s="13">
        <v>19</v>
      </c>
      <c r="J14" s="18">
        <v>75</v>
      </c>
      <c r="K14" s="15">
        <f t="shared" si="0"/>
        <v>73.784613495425788</v>
      </c>
      <c r="L14" s="16">
        <f t="shared" si="1"/>
        <v>1.2153865045742123</v>
      </c>
      <c r="N14">
        <v>44</v>
      </c>
      <c r="O14" s="17">
        <f>FORECAST(N14,$J$5:$J$19,$I$5:$I$19)</f>
        <v>58.079603364646644</v>
      </c>
    </row>
    <row r="15" spans="1:15" x14ac:dyDescent="0.35">
      <c r="A15" s="8">
        <v>35</v>
      </c>
      <c r="B15" s="8">
        <v>72</v>
      </c>
      <c r="I15" s="13">
        <v>14</v>
      </c>
      <c r="J15" s="18">
        <v>68</v>
      </c>
      <c r="K15" s="15">
        <f t="shared" si="0"/>
        <v>76.925615521581619</v>
      </c>
      <c r="L15" s="16">
        <f t="shared" si="1"/>
        <v>-8.9256155215816193</v>
      </c>
    </row>
    <row r="16" spans="1:15" x14ac:dyDescent="0.35">
      <c r="A16" s="8">
        <v>29</v>
      </c>
      <c r="B16" s="8">
        <v>58</v>
      </c>
      <c r="I16" s="13">
        <v>35</v>
      </c>
      <c r="J16" s="18">
        <v>72</v>
      </c>
      <c r="K16" s="15">
        <f t="shared" si="0"/>
        <v>63.733407011727138</v>
      </c>
      <c r="L16" s="16">
        <f t="shared" si="1"/>
        <v>8.2665929882728619</v>
      </c>
      <c r="N16" s="1" t="s">
        <v>19</v>
      </c>
    </row>
    <row r="17" spans="1:15" x14ac:dyDescent="0.35">
      <c r="A17" s="8">
        <v>4</v>
      </c>
      <c r="B17" s="8">
        <v>92</v>
      </c>
      <c r="I17" s="13">
        <v>29</v>
      </c>
      <c r="J17" s="18">
        <v>58</v>
      </c>
      <c r="K17" s="15">
        <f t="shared" si="0"/>
        <v>67.502609443114125</v>
      </c>
      <c r="L17" s="16">
        <f t="shared" si="1"/>
        <v>-9.5026094431141246</v>
      </c>
    </row>
    <row r="18" spans="1:15" x14ac:dyDescent="0.35">
      <c r="A18" s="20">
        <v>23</v>
      </c>
      <c r="B18" s="20">
        <v>65</v>
      </c>
      <c r="I18" s="13">
        <v>4</v>
      </c>
      <c r="J18" s="18">
        <v>92</v>
      </c>
      <c r="K18" s="15">
        <f t="shared" si="0"/>
        <v>83.207619573893282</v>
      </c>
      <c r="L18" s="16">
        <f t="shared" si="1"/>
        <v>8.7923804261067176</v>
      </c>
      <c r="N18" s="12" t="s">
        <v>14</v>
      </c>
      <c r="O18" s="12" t="s">
        <v>15</v>
      </c>
    </row>
    <row r="19" spans="1:15" x14ac:dyDescent="0.35">
      <c r="I19" s="21">
        <v>23</v>
      </c>
      <c r="J19" s="22">
        <v>65</v>
      </c>
      <c r="K19" s="23">
        <f t="shared" si="0"/>
        <v>71.271811874501125</v>
      </c>
      <c r="L19" s="24">
        <f>J19-K19</f>
        <v>-6.2718118745011253</v>
      </c>
      <c r="N19">
        <v>4</v>
      </c>
      <c r="O19" s="17">
        <f t="array" ref="O19:O21">TREND(J5:J19,I5:I19,N19:N21)</f>
        <v>83.207619573893282</v>
      </c>
    </row>
    <row r="20" spans="1:15" x14ac:dyDescent="0.35">
      <c r="N20">
        <v>24</v>
      </c>
      <c r="O20" s="17">
        <v>70.643611469269956</v>
      </c>
    </row>
    <row r="21" spans="1:15" x14ac:dyDescent="0.35">
      <c r="I21">
        <f>AVERAGE(I5:I19)</f>
        <v>19.399999999999999</v>
      </c>
      <c r="J21">
        <f>AVERAGE(J5:J19)</f>
        <v>73.533333333333331</v>
      </c>
      <c r="N21">
        <v>44</v>
      </c>
      <c r="O21" s="17">
        <v>58.079603364646644</v>
      </c>
    </row>
    <row r="22" spans="1:15" x14ac:dyDescent="0.35">
      <c r="I22">
        <f>STDEV(I5:I19)</f>
        <v>12.45448857698644</v>
      </c>
      <c r="J22">
        <f>STDEV(J5:J19)</f>
        <v>10.966616007988378</v>
      </c>
    </row>
  </sheetData>
  <mergeCells count="2">
    <mergeCell ref="I3:J3"/>
    <mergeCell ref="K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Reg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2026-01-08T09:31:45Z</dcterms:created>
  <dcterms:modified xsi:type="dcterms:W3CDTF">2026-01-08T09:35:23Z</dcterms:modified>
</cp:coreProperties>
</file>