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1" documentId="8_{2A772918-AFED-41A2-B54B-0579FED63EC6}" xr6:coauthVersionLast="47" xr6:coauthVersionMax="47" xr10:uidLastSave="{A9D7050D-1B5B-461A-83E0-9F60B22FAA01}"/>
  <bookViews>
    <workbookView xWindow="-110" yWindow="-110" windowWidth="19420" windowHeight="10300" xr2:uid="{7D37F995-91CE-4361-86A9-2411E0EB70F1}"/>
  </bookViews>
  <sheets>
    <sheet name="Title" sheetId="2" r:id="rId1"/>
    <sheet name="Exp Reg" sheetId="1" r:id="rId2"/>
  </sheets>
  <externalReferences>
    <externalReference r:id="rId3"/>
    <externalReference r:id="rId4"/>
  </externalReferences>
  <definedNames>
    <definedName name="r_0">[2]Sheet17!$A$3:$A$264</definedName>
    <definedName name="r_1">[2]Sheet17!$B$3:$B$264</definedName>
    <definedName name="r_2">[2]Sheet17!$C$3:$C$264</definedName>
    <definedName name="r_3">[2]Sheet17!$D$3:$D$264</definedName>
    <definedName name="r_4">[2]Sheet17!$E$3:$E$264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8" i="1" l="1"/>
  <c r="P27" i="1"/>
  <c r="P27" i="1" a="1"/>
  <c r="H23" i="1"/>
  <c r="K23" i="1" s="1"/>
  <c r="H22" i="1"/>
  <c r="E16" i="1"/>
  <c r="D16" i="1"/>
  <c r="P15" i="1" a="1"/>
  <c r="P15" i="1" s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B19" i="1" s="1"/>
  <c r="D6" i="1"/>
  <c r="P5" i="1" a="1"/>
  <c r="Q7" i="1" s="1"/>
  <c r="P8" i="1" l="1"/>
  <c r="P16" i="1"/>
  <c r="Q9" i="1"/>
  <c r="P5" i="1"/>
  <c r="Q5" i="1"/>
  <c r="P6" i="1"/>
  <c r="Q8" i="1"/>
  <c r="P9" i="1"/>
  <c r="Q6" i="1"/>
  <c r="P7" i="1"/>
  <c r="P22" i="1" l="1"/>
  <c r="P21" i="1"/>
</calcChain>
</file>

<file path=xl/sharedStrings.xml><?xml version="1.0" encoding="utf-8"?>
<sst xmlns="http://schemas.openxmlformats.org/spreadsheetml/2006/main" count="60" uniqueCount="48">
  <si>
    <t>Exponential Regression</t>
  </si>
  <si>
    <t>Original Data</t>
  </si>
  <si>
    <t>Log Transformed Data</t>
  </si>
  <si>
    <t>SUMMARY OUTPUT</t>
  </si>
  <si>
    <t>Use of LOGEST</t>
  </si>
  <si>
    <t>x</t>
  </si>
  <si>
    <t>y</t>
  </si>
  <si>
    <t>ln y</t>
  </si>
  <si>
    <t>Regression Statistics</t>
  </si>
  <si>
    <t>Slope: Exp(b)</t>
  </si>
  <si>
    <t>Intercept: Exp(a)</t>
  </si>
  <si>
    <t>Multiple R</t>
  </si>
  <si>
    <t>S.E. of slope</t>
  </si>
  <si>
    <r>
      <t>S.E. of intercept (s</t>
    </r>
    <r>
      <rPr>
        <vertAlign val="sub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)</t>
    </r>
  </si>
  <si>
    <t>R Square</t>
  </si>
  <si>
    <t>R-Squared</t>
  </si>
  <si>
    <r>
      <t>S.E. of estimate (s</t>
    </r>
    <r>
      <rPr>
        <vertAlign val="subscript"/>
        <sz val="11"/>
        <color theme="1"/>
        <rFont val="Calibri"/>
        <family val="2"/>
        <scheme val="minor"/>
      </rPr>
      <t>Res</t>
    </r>
    <r>
      <rPr>
        <sz val="11"/>
        <color theme="1"/>
        <rFont val="Calibri"/>
        <family val="2"/>
        <scheme val="minor"/>
      </rPr>
      <t>)</t>
    </r>
  </si>
  <si>
    <t>Adjusted R Square</t>
  </si>
  <si>
    <t>F</t>
  </si>
  <si>
    <r>
      <t>df</t>
    </r>
    <r>
      <rPr>
        <vertAlign val="subscript"/>
        <sz val="11"/>
        <color theme="1"/>
        <rFont val="Calibri"/>
        <family val="2"/>
        <scheme val="minor"/>
      </rPr>
      <t>Res</t>
    </r>
  </si>
  <si>
    <t>Standard Error</t>
  </si>
  <si>
    <r>
      <t>SS</t>
    </r>
    <r>
      <rPr>
        <vertAlign val="subscript"/>
        <sz val="11"/>
        <color theme="1"/>
        <rFont val="Calibri"/>
        <family val="2"/>
        <scheme val="minor"/>
      </rPr>
      <t>Reg</t>
    </r>
  </si>
  <si>
    <r>
      <t>SS</t>
    </r>
    <r>
      <rPr>
        <vertAlign val="subscript"/>
        <sz val="11"/>
        <color theme="1"/>
        <rFont val="Calibri"/>
        <family val="2"/>
        <scheme val="minor"/>
      </rPr>
      <t>Res</t>
    </r>
  </si>
  <si>
    <t>Observations</t>
  </si>
  <si>
    <t>ANOVA</t>
  </si>
  <si>
    <t>Use of GROWTH</t>
  </si>
  <si>
    <t>df</t>
  </si>
  <si>
    <t>SS</t>
  </si>
  <si>
    <t>MS</t>
  </si>
  <si>
    <t>Significance F</t>
  </si>
  <si>
    <t>Regression</t>
  </si>
  <si>
    <t>Residual</t>
  </si>
  <si>
    <t>Total</t>
  </si>
  <si>
    <t>Coefficients</t>
  </si>
  <si>
    <t>t Stat</t>
  </si>
  <si>
    <t>P-value</t>
  </si>
  <si>
    <t>Lower 95%</t>
  </si>
  <si>
    <t>Upper 95%</t>
  </si>
  <si>
    <t>Use of slope and intercept for prediction</t>
  </si>
  <si>
    <t>r</t>
  </si>
  <si>
    <t>Intercept</t>
  </si>
  <si>
    <r>
      <t>e</t>
    </r>
    <r>
      <rPr>
        <vertAlign val="superscript"/>
        <sz val="11"/>
        <color theme="1"/>
        <rFont val="Calibri"/>
        <family val="2"/>
        <scheme val="minor"/>
      </rPr>
      <t>a</t>
    </r>
  </si>
  <si>
    <r>
      <t>e</t>
    </r>
    <r>
      <rPr>
        <vertAlign val="superscript"/>
        <sz val="11"/>
        <color theme="1"/>
        <rFont val="Calibri"/>
        <family val="2"/>
        <scheme val="minor"/>
      </rPr>
      <t>b</t>
    </r>
  </si>
  <si>
    <t>Use of TREND</t>
  </si>
  <si>
    <t>Real Statistics Using Excel</t>
  </si>
  <si>
    <t>Updated</t>
  </si>
  <si>
    <t>Copyright © 2013 - 2026 Charles Zaiontz</t>
  </si>
  <si>
    <t>Exponential Regression using a Linear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</si>
</sst>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Continuous"/>
    </xf>
    <xf numFmtId="0" fontId="0" fillId="2" borderId="0" xfId="0" applyFill="1"/>
    <xf numFmtId="0" fontId="0" fillId="0" borderId="3" xfId="0" applyBorder="1"/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4" xfId="0" applyBorder="1"/>
    <xf numFmtId="0" fontId="0" fillId="3" borderId="5" xfId="0" applyFill="1" applyBorder="1"/>
    <xf numFmtId="0" fontId="0" fillId="3" borderId="6" xfId="0" applyFill="1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5" fontId="0" fillId="0" borderId="0" xfId="0" applyNumberForma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Log Transformation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'Exp Reg'!$D$6:$D$16</c:f>
              <c:numCache>
                <c:formatCode>General</c:formatCode>
                <c:ptCount val="11"/>
                <c:pt idx="0">
                  <c:v>45</c:v>
                </c:pt>
                <c:pt idx="1">
                  <c:v>99</c:v>
                </c:pt>
                <c:pt idx="2">
                  <c:v>31</c:v>
                </c:pt>
                <c:pt idx="3">
                  <c:v>57</c:v>
                </c:pt>
                <c:pt idx="4">
                  <c:v>37</c:v>
                </c:pt>
                <c:pt idx="5">
                  <c:v>85</c:v>
                </c:pt>
                <c:pt idx="6">
                  <c:v>21</c:v>
                </c:pt>
                <c:pt idx="7">
                  <c:v>64</c:v>
                </c:pt>
                <c:pt idx="8">
                  <c:v>17</c:v>
                </c:pt>
                <c:pt idx="9">
                  <c:v>41</c:v>
                </c:pt>
                <c:pt idx="10">
                  <c:v>103</c:v>
                </c:pt>
              </c:numCache>
            </c:numRef>
          </c:xVal>
          <c:yVal>
            <c:numRef>
              <c:f>'Exp Reg'!$E$6:$E$16</c:f>
              <c:numCache>
                <c:formatCode>General</c:formatCode>
                <c:ptCount val="11"/>
                <c:pt idx="0">
                  <c:v>3.4965075614664802</c:v>
                </c:pt>
                <c:pt idx="1">
                  <c:v>4.2766661190160553</c:v>
                </c:pt>
                <c:pt idx="2">
                  <c:v>2.9444389791664403</c:v>
                </c:pt>
                <c:pt idx="3">
                  <c:v>3.2958368660043291</c:v>
                </c:pt>
                <c:pt idx="4">
                  <c:v>3.1354942159291497</c:v>
                </c:pt>
                <c:pt idx="5">
                  <c:v>4.1271343850450917</c:v>
                </c:pt>
                <c:pt idx="6">
                  <c:v>3.1780538303479458</c:v>
                </c:pt>
                <c:pt idx="7">
                  <c:v>3.4657359027997265</c:v>
                </c:pt>
                <c:pt idx="8">
                  <c:v>2.8903717578961645</c:v>
                </c:pt>
                <c:pt idx="9">
                  <c:v>3.5835189384561099</c:v>
                </c:pt>
                <c:pt idx="10">
                  <c:v>4.3307333402863311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61F-4B83-A59E-C38DC292C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5820016"/>
        <c:axId val="475823936"/>
      </c:scatterChart>
      <c:valAx>
        <c:axId val="47582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75823936"/>
        <c:crosses val="autoZero"/>
        <c:crossBetween val="midCat"/>
      </c:valAx>
      <c:valAx>
        <c:axId val="475823936"/>
        <c:scaling>
          <c:orientation val="minMax"/>
          <c:min val="2.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758200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Original Data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exp"/>
            <c:dispRSqr val="0"/>
            <c:dispEq val="0"/>
          </c:trendline>
          <c:xVal>
            <c:numRef>
              <c:f>'Exp Reg'!$A$6:$A$16</c:f>
              <c:numCache>
                <c:formatCode>General</c:formatCode>
                <c:ptCount val="11"/>
                <c:pt idx="0">
                  <c:v>45</c:v>
                </c:pt>
                <c:pt idx="1">
                  <c:v>99</c:v>
                </c:pt>
                <c:pt idx="2">
                  <c:v>31</c:v>
                </c:pt>
                <c:pt idx="3">
                  <c:v>57</c:v>
                </c:pt>
                <c:pt idx="4">
                  <c:v>37</c:v>
                </c:pt>
                <c:pt idx="5">
                  <c:v>85</c:v>
                </c:pt>
                <c:pt idx="6">
                  <c:v>21</c:v>
                </c:pt>
                <c:pt idx="7">
                  <c:v>64</c:v>
                </c:pt>
                <c:pt idx="8">
                  <c:v>17</c:v>
                </c:pt>
                <c:pt idx="9">
                  <c:v>41</c:v>
                </c:pt>
                <c:pt idx="10">
                  <c:v>103</c:v>
                </c:pt>
              </c:numCache>
            </c:numRef>
          </c:xVal>
          <c:yVal>
            <c:numRef>
              <c:f>'Exp Reg'!$B$6:$B$16</c:f>
              <c:numCache>
                <c:formatCode>General</c:formatCode>
                <c:ptCount val="11"/>
                <c:pt idx="0">
                  <c:v>33</c:v>
                </c:pt>
                <c:pt idx="1">
                  <c:v>72</c:v>
                </c:pt>
                <c:pt idx="2">
                  <c:v>19</c:v>
                </c:pt>
                <c:pt idx="3">
                  <c:v>27</c:v>
                </c:pt>
                <c:pt idx="4">
                  <c:v>23</c:v>
                </c:pt>
                <c:pt idx="5">
                  <c:v>62</c:v>
                </c:pt>
                <c:pt idx="6">
                  <c:v>24</c:v>
                </c:pt>
                <c:pt idx="7">
                  <c:v>32</c:v>
                </c:pt>
                <c:pt idx="8">
                  <c:v>18</c:v>
                </c:pt>
                <c:pt idx="9">
                  <c:v>36</c:v>
                </c:pt>
                <c:pt idx="10">
                  <c:v>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CF1-4F55-BE00-F0CF55F1F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5818056"/>
        <c:axId val="475824328"/>
      </c:scatterChart>
      <c:valAx>
        <c:axId val="475818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75824328"/>
        <c:crosses val="autoZero"/>
        <c:crossBetween val="midCat"/>
      </c:valAx>
      <c:valAx>
        <c:axId val="4758243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758180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25</xdr:row>
      <xdr:rowOff>14287</xdr:rowOff>
    </xdr:from>
    <xdr:to>
      <xdr:col>12</xdr:col>
      <xdr:colOff>304800</xdr:colOff>
      <xdr:row>39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C7D1256-BC09-4ED1-AD90-436C9F512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24</xdr:row>
      <xdr:rowOff>185737</xdr:rowOff>
    </xdr:from>
    <xdr:to>
      <xdr:col>6</xdr:col>
      <xdr:colOff>1131127</xdr:colOff>
      <xdr:row>39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AE73812-2066-4056-84D3-087AA7B38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Examples%20Regression%201%2018%20April%202022.xlsx" TargetMode="External"/><Relationship Id="rId1" Type="http://schemas.openxmlformats.org/officeDocument/2006/relationships/externalLinkPath" Target="/38f5cd2f1f925cfd/Documenti/A%20Real%20Statistics%202020/Examples/Real%20Statistics%20Examples%20Regression%201%2018%20April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Reg 1"/>
      <sheetName val="Reg 2"/>
      <sheetName val="Reg 3"/>
      <sheetName val="Reg 4"/>
      <sheetName val="Reg 5"/>
      <sheetName val="Reg 6"/>
      <sheetName val="Reg 7"/>
      <sheetName val="Exp Reg"/>
      <sheetName val="Exp Reg1"/>
      <sheetName val="Exp Reg2"/>
      <sheetName val="Exp Reg3"/>
      <sheetName val="Exp Reg4"/>
      <sheetName val="Exp Reg5"/>
      <sheetName val="Pow Reg"/>
      <sheetName val="Reg T 1"/>
      <sheetName val="Reg T 1A"/>
      <sheetName val="Reg T 2"/>
      <sheetName val="Reg T 2A"/>
      <sheetName val="TReg"/>
      <sheetName val="Dem 1"/>
      <sheetName val="Dem 2"/>
      <sheetName val="Dem 3"/>
      <sheetName val="Dem 4"/>
      <sheetName val="Dem 5"/>
      <sheetName val="Dem 6"/>
      <sheetName val="Dem 7"/>
      <sheetName val="Dem 8"/>
      <sheetName val="PB"/>
      <sheetName val="Mult Reg 1"/>
      <sheetName val="Mult Reg 2"/>
      <sheetName val="Mult Reg 2A"/>
      <sheetName val="Mult Reg 2B"/>
      <sheetName val="Mult Reg 3"/>
      <sheetName val="Mult Reg 4"/>
      <sheetName val="Mult Reg 4A"/>
      <sheetName val="Mult Reg 5"/>
      <sheetName val="Mult Reg 5A"/>
      <sheetName val="Mult Reg 5B"/>
      <sheetName val="Mult Reg 5C"/>
      <sheetName val="Mult Reg 6"/>
      <sheetName val="Mult Reg 6A"/>
      <sheetName val="Mult Reg 6B"/>
      <sheetName val="Mult Reg 6C"/>
      <sheetName val="Mult Reg 7"/>
      <sheetName val="Mult Reg 8"/>
      <sheetName val="Mult Reg 8a"/>
      <sheetName val="Stepwise 1"/>
      <sheetName val="Stepwise 2"/>
      <sheetName val="Season"/>
      <sheetName val="Shapely"/>
      <sheetName val="MCorr"/>
      <sheetName val="Mult Reg Pow"/>
      <sheetName val="Mult Reg Pow 1"/>
      <sheetName val="Mult Reg Pow 2"/>
      <sheetName val="Poly Reg"/>
      <sheetName val="Poly Reg 1"/>
      <sheetName val="Poly Reg 2"/>
      <sheetName val="Poly Reg 3"/>
      <sheetName val="Poly Reg 4"/>
      <sheetName val="Log Reg"/>
      <sheetName val="Interaction Reg"/>
      <sheetName val="Slopes"/>
      <sheetName val="LAD 1"/>
      <sheetName val="LAD 2"/>
      <sheetName val="LAD 3"/>
      <sheetName val="LAD 4"/>
      <sheetName val="LAD 5"/>
      <sheetName val="Lp Reg A"/>
      <sheetName val="Lp Reg B"/>
      <sheetName val="TLS Reg"/>
      <sheetName val="Reg Anova 1"/>
      <sheetName val="Reg Anova 2"/>
      <sheetName val="Reg Anova 3"/>
      <sheetName val="Reg Anova 4"/>
      <sheetName val="Reg Anova 5"/>
      <sheetName val="Reg An3.1"/>
      <sheetName val="Reg An3.2"/>
      <sheetName val="ANOVA Match 2.5"/>
      <sheetName val="ANOVA Match 2.5A"/>
      <sheetName val="ANOVA Match 2.5B"/>
      <sheetName val="Res 1"/>
      <sheetName val="Res 2"/>
      <sheetName val="Res 3"/>
      <sheetName val="Res 4"/>
      <sheetName val="Cooks 1"/>
      <sheetName val="Cooks 2"/>
      <sheetName val="Cooks 3"/>
      <sheetName val="Reg No Const"/>
      <sheetName val="Reg No Const 1"/>
      <sheetName val="Heter 1"/>
      <sheetName val="Heter 2"/>
      <sheetName val="Heter 3"/>
      <sheetName val="Heter 4"/>
      <sheetName val="Heter 5"/>
      <sheetName val="WReg A"/>
      <sheetName val="WReg B"/>
      <sheetName val="WReg C"/>
      <sheetName val="WReg D"/>
      <sheetName val="WReg E"/>
      <sheetName val="WReg B0"/>
      <sheetName val="WReg0"/>
      <sheetName val="Robust"/>
      <sheetName val="Autocorr"/>
      <sheetName val="Runs"/>
      <sheetName val="Durbin"/>
      <sheetName val="BG"/>
      <sheetName val="FGLS 1"/>
      <sheetName val="FGLS 2"/>
      <sheetName val="OC"/>
      <sheetName val="OC 1"/>
      <sheetName val="Newey"/>
      <sheetName val="Newey 1"/>
      <sheetName val="Collinearity"/>
      <sheetName val="VIF"/>
      <sheetName val="Ridge 1"/>
      <sheetName val="Ridge 2"/>
      <sheetName val="Ridge 3"/>
      <sheetName val="LASSO"/>
      <sheetName val="Med"/>
      <sheetName val="CV"/>
      <sheetName val="DW Table 1"/>
      <sheetName val="DW Table 2"/>
      <sheetName val="DW Table 3"/>
      <sheetName val="DW Table 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">
          <cell r="A6">
            <v>45</v>
          </cell>
          <cell r="B6">
            <v>33</v>
          </cell>
          <cell r="D6">
            <v>45</v>
          </cell>
          <cell r="E6">
            <v>3.4965075614664802</v>
          </cell>
        </row>
        <row r="7">
          <cell r="A7">
            <v>99</v>
          </cell>
          <cell r="B7">
            <v>72</v>
          </cell>
          <cell r="D7">
            <v>99</v>
          </cell>
          <cell r="E7">
            <v>4.2766661190160553</v>
          </cell>
        </row>
        <row r="8">
          <cell r="A8">
            <v>31</v>
          </cell>
          <cell r="B8">
            <v>19</v>
          </cell>
          <cell r="D8">
            <v>31</v>
          </cell>
          <cell r="E8">
            <v>2.9444389791664403</v>
          </cell>
        </row>
        <row r="9">
          <cell r="A9">
            <v>57</v>
          </cell>
          <cell r="B9">
            <v>27</v>
          </cell>
          <cell r="D9">
            <v>57</v>
          </cell>
          <cell r="E9">
            <v>3.2958368660043291</v>
          </cell>
        </row>
        <row r="10">
          <cell r="A10">
            <v>37</v>
          </cell>
          <cell r="B10">
            <v>23</v>
          </cell>
          <cell r="D10">
            <v>37</v>
          </cell>
          <cell r="E10">
            <v>3.1354942159291497</v>
          </cell>
        </row>
        <row r="11">
          <cell r="A11">
            <v>85</v>
          </cell>
          <cell r="B11">
            <v>62</v>
          </cell>
          <cell r="D11">
            <v>85</v>
          </cell>
          <cell r="E11">
            <v>4.1271343850450917</v>
          </cell>
        </row>
        <row r="12">
          <cell r="A12">
            <v>21</v>
          </cell>
          <cell r="B12">
            <v>24</v>
          </cell>
          <cell r="D12">
            <v>21</v>
          </cell>
          <cell r="E12">
            <v>3.1780538303479458</v>
          </cell>
        </row>
        <row r="13">
          <cell r="A13">
            <v>64</v>
          </cell>
          <cell r="B13">
            <v>32</v>
          </cell>
          <cell r="D13">
            <v>64</v>
          </cell>
          <cell r="E13">
            <v>3.4657359027997265</v>
          </cell>
        </row>
        <row r="14">
          <cell r="A14">
            <v>17</v>
          </cell>
          <cell r="B14">
            <v>18</v>
          </cell>
          <cell r="D14">
            <v>17</v>
          </cell>
          <cell r="E14">
            <v>2.8903717578961645</v>
          </cell>
        </row>
        <row r="15">
          <cell r="A15">
            <v>41</v>
          </cell>
          <cell r="B15">
            <v>36</v>
          </cell>
          <cell r="D15">
            <v>41</v>
          </cell>
          <cell r="E15">
            <v>3.5835189384561099</v>
          </cell>
        </row>
        <row r="16">
          <cell r="A16">
            <v>103</v>
          </cell>
          <cell r="B16">
            <v>76</v>
          </cell>
          <cell r="D16">
            <v>103</v>
          </cell>
          <cell r="E16">
            <v>4.3307333402863311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94417-F8B1-40B8-AF0D-68667FEBF760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44</v>
      </c>
    </row>
    <row r="2" spans="1:13" x14ac:dyDescent="0.35">
      <c r="A2" t="s">
        <v>47</v>
      </c>
    </row>
    <row r="4" spans="1:13" x14ac:dyDescent="0.35">
      <c r="A4" t="s">
        <v>45</v>
      </c>
      <c r="B4" s="18">
        <v>46030</v>
      </c>
    </row>
    <row r="6" spans="1:13" x14ac:dyDescent="0.35">
      <c r="A6" s="19" t="s">
        <v>46</v>
      </c>
    </row>
    <row r="10" spans="1:13" ht="18.5" x14ac:dyDescent="0.45">
      <c r="M10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955DF-64A4-4107-93D6-24E82BC1A841}">
  <sheetPr codeName="Sheet81"/>
  <dimension ref="A1:R28"/>
  <sheetViews>
    <sheetView zoomScaleNormal="100" workbookViewId="0"/>
  </sheetViews>
  <sheetFormatPr defaultRowHeight="14.5" x14ac:dyDescent="0.35"/>
  <cols>
    <col min="3" max="3" width="4.54296875" customWidth="1"/>
    <col min="4" max="5" width="10.54296875" customWidth="1"/>
    <col min="7" max="7" width="17.54296875" customWidth="1"/>
    <col min="8" max="8" width="11.54296875" customWidth="1"/>
    <col min="9" max="9" width="13.7265625" customWidth="1"/>
    <col min="10" max="13" width="13.1796875" customWidth="1"/>
    <col min="15" max="15" width="13.453125" customWidth="1"/>
    <col min="18" max="18" width="20.54296875" customWidth="1"/>
  </cols>
  <sheetData>
    <row r="1" spans="1:18" x14ac:dyDescent="0.35">
      <c r="A1" s="1" t="s">
        <v>0</v>
      </c>
    </row>
    <row r="3" spans="1:18" x14ac:dyDescent="0.35">
      <c r="A3" s="2" t="s">
        <v>1</v>
      </c>
      <c r="B3" s="2"/>
      <c r="D3" s="2" t="s">
        <v>2</v>
      </c>
      <c r="E3" s="2"/>
      <c r="G3" t="s">
        <v>3</v>
      </c>
      <c r="O3" s="1" t="s">
        <v>4</v>
      </c>
    </row>
    <row r="4" spans="1:18" ht="15" thickBot="1" x14ac:dyDescent="0.4"/>
    <row r="5" spans="1:18" x14ac:dyDescent="0.35">
      <c r="A5" s="3" t="s">
        <v>5</v>
      </c>
      <c r="B5" s="3" t="s">
        <v>6</v>
      </c>
      <c r="C5" s="4"/>
      <c r="D5" s="3" t="s">
        <v>5</v>
      </c>
      <c r="E5" s="3" t="s">
        <v>7</v>
      </c>
      <c r="G5" s="5" t="s">
        <v>8</v>
      </c>
      <c r="H5" s="5"/>
      <c r="O5" t="s">
        <v>9</v>
      </c>
      <c r="P5" s="6">
        <f t="array" ref="P5:Q9">LOGEST(B6:B16,A6:A16,TRUE,TRUE)</f>
        <v>1.016221135918584</v>
      </c>
      <c r="Q5" s="6">
        <v>14.051351650751313</v>
      </c>
      <c r="R5" t="s">
        <v>10</v>
      </c>
    </row>
    <row r="6" spans="1:18" ht="16.5" x14ac:dyDescent="0.45">
      <c r="A6" s="4">
        <v>45</v>
      </c>
      <c r="B6" s="4">
        <v>33</v>
      </c>
      <c r="C6" s="4"/>
      <c r="D6" s="4">
        <f>A6</f>
        <v>45</v>
      </c>
      <c r="E6" s="4">
        <f>LN(B6)</f>
        <v>3.4965075614664802</v>
      </c>
      <c r="G6" t="s">
        <v>11</v>
      </c>
      <c r="H6">
        <v>0.9389424341263487</v>
      </c>
      <c r="O6" t="s">
        <v>12</v>
      </c>
      <c r="P6" s="6">
        <v>1.9655063255165986E-3</v>
      </c>
      <c r="Q6" s="6">
        <v>0.12108365936512579</v>
      </c>
      <c r="R6" t="s">
        <v>13</v>
      </c>
    </row>
    <row r="7" spans="1:18" ht="16.5" x14ac:dyDescent="0.45">
      <c r="A7" s="4">
        <v>99</v>
      </c>
      <c r="B7" s="4">
        <v>72</v>
      </c>
      <c r="C7" s="4"/>
      <c r="D7" s="4">
        <f t="shared" ref="D7:D16" si="0">A7</f>
        <v>99</v>
      </c>
      <c r="E7" s="4">
        <f t="shared" ref="E7:E16" si="1">LN(B7)</f>
        <v>4.2766661190160553</v>
      </c>
      <c r="G7" t="s">
        <v>14</v>
      </c>
      <c r="H7">
        <v>0.88161289460311276</v>
      </c>
      <c r="O7" t="s">
        <v>15</v>
      </c>
      <c r="P7" s="6">
        <v>0.88161289460311276</v>
      </c>
      <c r="Q7" s="6">
        <v>0.18665819972314818</v>
      </c>
      <c r="R7" t="s">
        <v>16</v>
      </c>
    </row>
    <row r="8" spans="1:18" ht="16.5" x14ac:dyDescent="0.45">
      <c r="A8" s="4">
        <v>31</v>
      </c>
      <c r="B8" s="4">
        <v>19</v>
      </c>
      <c r="C8" s="4"/>
      <c r="D8" s="4">
        <f t="shared" si="0"/>
        <v>31</v>
      </c>
      <c r="E8" s="4">
        <f t="shared" si="1"/>
        <v>2.9444389791664403</v>
      </c>
      <c r="G8" t="s">
        <v>17</v>
      </c>
      <c r="H8">
        <v>0.86845877178123643</v>
      </c>
      <c r="O8" t="s">
        <v>18</v>
      </c>
      <c r="P8" s="6">
        <v>67.021792828094917</v>
      </c>
      <c r="Q8" s="6">
        <v>9</v>
      </c>
      <c r="R8" t="s">
        <v>19</v>
      </c>
    </row>
    <row r="9" spans="1:18" ht="16.5" x14ac:dyDescent="0.45">
      <c r="A9" s="4">
        <v>57</v>
      </c>
      <c r="B9" s="4">
        <v>27</v>
      </c>
      <c r="C9" s="4"/>
      <c r="D9" s="4">
        <f t="shared" si="0"/>
        <v>57</v>
      </c>
      <c r="E9" s="4">
        <f t="shared" si="1"/>
        <v>3.2958368660043291</v>
      </c>
      <c r="G9" t="s">
        <v>20</v>
      </c>
      <c r="H9">
        <v>0.18665819972314818</v>
      </c>
      <c r="O9" t="s">
        <v>21</v>
      </c>
      <c r="P9" s="6">
        <v>2.3351252862028491</v>
      </c>
      <c r="Q9" s="6">
        <v>0.31357155171498002</v>
      </c>
      <c r="R9" t="s">
        <v>22</v>
      </c>
    </row>
    <row r="10" spans="1:18" ht="15" thickBot="1" x14ac:dyDescent="0.4">
      <c r="A10" s="4">
        <v>37</v>
      </c>
      <c r="B10" s="4">
        <v>23</v>
      </c>
      <c r="C10" s="4"/>
      <c r="D10" s="4">
        <f t="shared" si="0"/>
        <v>37</v>
      </c>
      <c r="E10" s="4">
        <f t="shared" si="1"/>
        <v>3.1354942159291497</v>
      </c>
      <c r="G10" s="7" t="s">
        <v>23</v>
      </c>
      <c r="H10" s="7">
        <v>11</v>
      </c>
    </row>
    <row r="11" spans="1:18" x14ac:dyDescent="0.35">
      <c r="A11" s="4">
        <v>85</v>
      </c>
      <c r="B11" s="4">
        <v>62</v>
      </c>
      <c r="C11" s="4"/>
      <c r="D11" s="4">
        <f t="shared" si="0"/>
        <v>85</v>
      </c>
      <c r="E11" s="4">
        <f t="shared" si="1"/>
        <v>4.1271343850450917</v>
      </c>
    </row>
    <row r="12" spans="1:18" ht="15" thickBot="1" x14ac:dyDescent="0.4">
      <c r="A12" s="4">
        <v>21</v>
      </c>
      <c r="B12" s="4">
        <v>24</v>
      </c>
      <c r="C12" s="4"/>
      <c r="D12" s="4">
        <f t="shared" si="0"/>
        <v>21</v>
      </c>
      <c r="E12" s="4">
        <f t="shared" si="1"/>
        <v>3.1780538303479458</v>
      </c>
      <c r="G12" t="s">
        <v>24</v>
      </c>
      <c r="O12" s="1" t="s">
        <v>25</v>
      </c>
    </row>
    <row r="13" spans="1:18" x14ac:dyDescent="0.35">
      <c r="A13" s="4">
        <v>64</v>
      </c>
      <c r="B13" s="4">
        <v>32</v>
      </c>
      <c r="C13" s="4"/>
      <c r="D13" s="4">
        <f t="shared" si="0"/>
        <v>64</v>
      </c>
      <c r="E13" s="4">
        <f t="shared" si="1"/>
        <v>3.4657359027997265</v>
      </c>
      <c r="G13" s="8"/>
      <c r="H13" s="8" t="s">
        <v>26</v>
      </c>
      <c r="I13" s="8" t="s">
        <v>27</v>
      </c>
      <c r="J13" s="8" t="s">
        <v>28</v>
      </c>
      <c r="K13" s="8" t="s">
        <v>18</v>
      </c>
      <c r="L13" s="8" t="s">
        <v>29</v>
      </c>
    </row>
    <row r="14" spans="1:18" x14ac:dyDescent="0.35">
      <c r="A14" s="4">
        <v>17</v>
      </c>
      <c r="B14" s="4">
        <v>18</v>
      </c>
      <c r="C14" s="4"/>
      <c r="D14" s="4">
        <f t="shared" si="0"/>
        <v>17</v>
      </c>
      <c r="E14" s="4">
        <f t="shared" si="1"/>
        <v>2.8903717578961645</v>
      </c>
      <c r="G14" t="s">
        <v>30</v>
      </c>
      <c r="H14">
        <v>1</v>
      </c>
      <c r="I14">
        <v>2.3351252862028491</v>
      </c>
      <c r="J14">
        <v>2.3351252862028491</v>
      </c>
      <c r="K14">
        <v>67.021792828094917</v>
      </c>
      <c r="L14">
        <v>1.8400738619043159E-5</v>
      </c>
      <c r="O14" s="9" t="s">
        <v>5</v>
      </c>
      <c r="P14" s="9" t="s">
        <v>6</v>
      </c>
    </row>
    <row r="15" spans="1:18" x14ac:dyDescent="0.35">
      <c r="A15" s="4">
        <v>41</v>
      </c>
      <c r="B15" s="4">
        <v>36</v>
      </c>
      <c r="C15" s="4"/>
      <c r="D15" s="4">
        <f t="shared" si="0"/>
        <v>41</v>
      </c>
      <c r="E15" s="4">
        <f t="shared" si="1"/>
        <v>3.5835189384561099</v>
      </c>
      <c r="G15" t="s">
        <v>31</v>
      </c>
      <c r="H15">
        <v>9</v>
      </c>
      <c r="I15">
        <v>0.31357155171498002</v>
      </c>
      <c r="J15">
        <v>3.4841283523886671E-2</v>
      </c>
      <c r="O15" s="10">
        <v>25</v>
      </c>
      <c r="P15" s="11">
        <f t="array" ref="P15:P16">GROWTH(B6:B16,A6:A16,O15:O16)</f>
        <v>21.00988555055768</v>
      </c>
    </row>
    <row r="16" spans="1:18" ht="15" thickBot="1" x14ac:dyDescent="0.4">
      <c r="A16" s="13">
        <v>103</v>
      </c>
      <c r="B16" s="13">
        <v>76</v>
      </c>
      <c r="C16" s="4"/>
      <c r="D16" s="13">
        <f t="shared" si="0"/>
        <v>103</v>
      </c>
      <c r="E16" s="13">
        <f t="shared" si="1"/>
        <v>4.3307333402863311</v>
      </c>
      <c r="G16" s="7" t="s">
        <v>32</v>
      </c>
      <c r="H16" s="7">
        <v>10</v>
      </c>
      <c r="I16" s="7">
        <v>2.6486968379178291</v>
      </c>
      <c r="J16" s="7"/>
      <c r="K16" s="7"/>
      <c r="L16" s="7"/>
      <c r="O16" s="14">
        <v>35</v>
      </c>
      <c r="P16" s="12">
        <v>24.677770454951915</v>
      </c>
    </row>
    <row r="17" spans="1:16" ht="15" thickBot="1" x14ac:dyDescent="0.4"/>
    <row r="18" spans="1:16" x14ac:dyDescent="0.35">
      <c r="G18" s="8"/>
      <c r="H18" s="8" t="s">
        <v>33</v>
      </c>
      <c r="I18" s="8" t="s">
        <v>20</v>
      </c>
      <c r="J18" s="8" t="s">
        <v>34</v>
      </c>
      <c r="K18" s="8" t="s">
        <v>35</v>
      </c>
      <c r="L18" s="8" t="s">
        <v>36</v>
      </c>
      <c r="M18" s="8" t="s">
        <v>37</v>
      </c>
      <c r="O18" s="1" t="s">
        <v>38</v>
      </c>
    </row>
    <row r="19" spans="1:16" x14ac:dyDescent="0.35">
      <c r="A19" t="s">
        <v>39</v>
      </c>
      <c r="B19" s="15">
        <f>CORREL(E6:E16,D6:D16)</f>
        <v>0.9389424341263487</v>
      </c>
      <c r="G19" t="s">
        <v>40</v>
      </c>
      <c r="H19">
        <v>2.6427185940530018</v>
      </c>
      <c r="I19">
        <v>0.12108365936512579</v>
      </c>
      <c r="J19">
        <v>21.825559352182506</v>
      </c>
      <c r="K19">
        <v>4.1968546343393487E-9</v>
      </c>
      <c r="L19">
        <v>2.3688083267223643</v>
      </c>
      <c r="M19">
        <v>2.9166288613836393</v>
      </c>
    </row>
    <row r="20" spans="1:16" ht="15" thickBot="1" x14ac:dyDescent="0.4">
      <c r="G20" s="7" t="s">
        <v>5</v>
      </c>
      <c r="H20" s="7">
        <v>1.6090978936384667E-2</v>
      </c>
      <c r="I20" s="7">
        <v>1.9655063255165986E-3</v>
      </c>
      <c r="J20" s="7">
        <v>8.1866838724904323</v>
      </c>
      <c r="K20" s="7">
        <v>1.8400738619043125E-5</v>
      </c>
      <c r="L20" s="7">
        <v>1.1644694723592112E-2</v>
      </c>
      <c r="M20" s="7">
        <v>2.0537263149177219E-2</v>
      </c>
      <c r="O20" s="9" t="s">
        <v>5</v>
      </c>
      <c r="P20" s="9" t="s">
        <v>6</v>
      </c>
    </row>
    <row r="21" spans="1:16" x14ac:dyDescent="0.35">
      <c r="O21" s="10">
        <v>25</v>
      </c>
      <c r="P21" s="11">
        <f>Q5*P5^O21</f>
        <v>21.00988555055774</v>
      </c>
    </row>
    <row r="22" spans="1:16" ht="16.5" x14ac:dyDescent="0.35">
      <c r="G22" t="s">
        <v>41</v>
      </c>
      <c r="H22" s="16">
        <f>EXP(H19)</f>
        <v>14.051351650751313</v>
      </c>
      <c r="J22" t="s">
        <v>5</v>
      </c>
      <c r="K22" s="16">
        <v>26</v>
      </c>
      <c r="O22" s="14">
        <v>35</v>
      </c>
      <c r="P22" s="12">
        <f>Q5*P5^O22</f>
        <v>24.677770454952011</v>
      </c>
    </row>
    <row r="23" spans="1:16" ht="16.5" x14ac:dyDescent="0.35">
      <c r="G23" t="s">
        <v>42</v>
      </c>
      <c r="H23" s="17">
        <f>EXP(H20)</f>
        <v>1.016221135918584</v>
      </c>
      <c r="J23" t="s">
        <v>6</v>
      </c>
      <c r="K23" s="17">
        <f>H22*H23^K22</f>
        <v>21.350689759707233</v>
      </c>
    </row>
    <row r="24" spans="1:16" x14ac:dyDescent="0.35">
      <c r="O24" s="1" t="s">
        <v>43</v>
      </c>
    </row>
    <row r="26" spans="1:16" x14ac:dyDescent="0.35">
      <c r="O26" s="9" t="s">
        <v>5</v>
      </c>
      <c r="P26" s="9" t="s">
        <v>6</v>
      </c>
    </row>
    <row r="27" spans="1:16" x14ac:dyDescent="0.35">
      <c r="O27" s="10">
        <v>25</v>
      </c>
      <c r="P27" s="11">
        <f t="array" ref="P27:P28">EXP(TREND(LN(B6:B16),A6:A16,O15:O16))</f>
        <v>21.00988555055768</v>
      </c>
    </row>
    <row r="28" spans="1:16" x14ac:dyDescent="0.35">
      <c r="O28" s="14">
        <v>35</v>
      </c>
      <c r="P28" s="12">
        <v>24.677770454951908</v>
      </c>
    </row>
  </sheetData>
  <mergeCells count="2">
    <mergeCell ref="A3:B3"/>
    <mergeCell ref="D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Exp Reg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2026-01-08T15:08:38Z</dcterms:created>
  <dcterms:modified xsi:type="dcterms:W3CDTF">2026-01-08T15:11:31Z</dcterms:modified>
</cp:coreProperties>
</file>