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50CF844E-0C5B-4A5A-85F8-6434AA60689E}" xr6:coauthVersionLast="47" xr6:coauthVersionMax="47" xr10:uidLastSave="{00000000-0000-0000-0000-000000000000}"/>
  <bookViews>
    <workbookView xWindow="-110" yWindow="-110" windowWidth="19420" windowHeight="10300" xr2:uid="{295BD3F4-C05E-46CB-A285-ADB6F77B0430}"/>
  </bookViews>
  <sheets>
    <sheet name="Title" sheetId="5" r:id="rId1"/>
    <sheet name="Cox Reg 1" sheetId="1" r:id="rId2"/>
    <sheet name="Cox Reg 2" sheetId="2" r:id="rId3"/>
    <sheet name="Cox Reg 3" sheetId="3" r:id="rId4"/>
    <sheet name="Cox Reg 4" sheetId="4" r:id="rId5"/>
  </sheets>
  <externalReferences>
    <externalReference r:id="rId6"/>
  </externalReferences>
  <definedNames>
    <definedName name="solver_adj" localSheetId="2" hidden="1">'Cox Reg 2'!$O$4</definedName>
    <definedName name="solver_adj" localSheetId="3" hidden="1">'Cox Reg 3'!$O$4</definedName>
    <definedName name="solver_cvg" localSheetId="2" hidden="1">0.0001</definedName>
    <definedName name="solver_cvg" localSheetId="3" hidden="1">0.0001</definedName>
    <definedName name="solver_drv" localSheetId="2" hidden="1">1</definedName>
    <definedName name="solver_drv" localSheetId="3" hidden="1">1</definedName>
    <definedName name="solver_eng" localSheetId="2" hidden="1">1</definedName>
    <definedName name="solver_eng" localSheetId="3" hidden="1">1</definedName>
    <definedName name="solver_est" localSheetId="2" hidden="1">1</definedName>
    <definedName name="solver_est" localSheetId="3" hidden="1">1</definedName>
    <definedName name="solver_itr" localSheetId="2" hidden="1">2147483647</definedName>
    <definedName name="solver_itr" localSheetId="3" hidden="1">2147483647</definedName>
    <definedName name="solver_mip" localSheetId="2" hidden="1">2147483647</definedName>
    <definedName name="solver_mip" localSheetId="3" hidden="1">2147483647</definedName>
    <definedName name="solver_mni" localSheetId="2" hidden="1">30</definedName>
    <definedName name="solver_mni" localSheetId="3" hidden="1">30</definedName>
    <definedName name="solver_mrt" localSheetId="2" hidden="1">0.075</definedName>
    <definedName name="solver_mrt" localSheetId="3" hidden="1">0.075</definedName>
    <definedName name="solver_msl" localSheetId="2" hidden="1">2</definedName>
    <definedName name="solver_msl" localSheetId="3" hidden="1">2</definedName>
    <definedName name="solver_neg" localSheetId="2" hidden="1">2</definedName>
    <definedName name="solver_neg" localSheetId="3" hidden="1">2</definedName>
    <definedName name="solver_nod" localSheetId="2" hidden="1">2147483647</definedName>
    <definedName name="solver_nod" localSheetId="3" hidden="1">2147483647</definedName>
    <definedName name="solver_num" localSheetId="2" hidden="1">0</definedName>
    <definedName name="solver_num" localSheetId="3" hidden="1">0</definedName>
    <definedName name="solver_nwt" localSheetId="2" hidden="1">1</definedName>
    <definedName name="solver_nwt" localSheetId="3" hidden="1">1</definedName>
    <definedName name="solver_opt" localSheetId="2" hidden="1">'Cox Reg 2'!$M$22</definedName>
    <definedName name="solver_opt" localSheetId="3" hidden="1">'Cox Reg 3'!$M$22</definedName>
    <definedName name="solver_pre" localSheetId="2" hidden="1">0.000001</definedName>
    <definedName name="solver_pre" localSheetId="3" hidden="1">0.000001</definedName>
    <definedName name="solver_rbv" localSheetId="2" hidden="1">1</definedName>
    <definedName name="solver_rbv" localSheetId="3" hidden="1">1</definedName>
    <definedName name="solver_rlx" localSheetId="2" hidden="1">2</definedName>
    <definedName name="solver_rlx" localSheetId="3" hidden="1">2</definedName>
    <definedName name="solver_rsd" localSheetId="2" hidden="1">0</definedName>
    <definedName name="solver_rsd" localSheetId="3" hidden="1">0</definedName>
    <definedName name="solver_scl" localSheetId="2" hidden="1">1</definedName>
    <definedName name="solver_scl" localSheetId="3" hidden="1">1</definedName>
    <definedName name="solver_sho" localSheetId="2" hidden="1">2</definedName>
    <definedName name="solver_sho" localSheetId="3" hidden="1">2</definedName>
    <definedName name="solver_ssz" localSheetId="2" hidden="1">100</definedName>
    <definedName name="solver_ssz" localSheetId="3" hidden="1">100</definedName>
    <definedName name="solver_tim" localSheetId="2" hidden="1">2147483647</definedName>
    <definedName name="solver_tim" localSheetId="3" hidden="1">2147483647</definedName>
    <definedName name="solver_tol" localSheetId="2" hidden="1">0.01</definedName>
    <definedName name="solver_tol" localSheetId="3" hidden="1">0.01</definedName>
    <definedName name="solver_typ" localSheetId="2" hidden="1">1</definedName>
    <definedName name="solver_typ" localSheetId="3" hidden="1">1</definedName>
    <definedName name="solver_val" localSheetId="2" hidden="1">0</definedName>
    <definedName name="solver_val" localSheetId="3" hidden="1">0</definedName>
    <definedName name="solver_ver" localSheetId="2" hidden="1">3</definedName>
    <definedName name="solver_ver" localSheetId="3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" i="4" l="1"/>
  <c r="G6" i="4"/>
  <c r="R27" i="3"/>
  <c r="G4" i="3" a="1"/>
  <c r="J21" i="3" s="1"/>
  <c r="K21" i="3" s="1"/>
  <c r="L21" i="3" s="1"/>
  <c r="X27" i="2"/>
  <c r="R27" i="2"/>
  <c r="G4" i="2" a="1"/>
  <c r="H16" i="2" s="1"/>
  <c r="S16" i="2" s="1"/>
  <c r="H11" i="3" l="1"/>
  <c r="M11" i="3" s="1"/>
  <c r="I11" i="3"/>
  <c r="G15" i="3"/>
  <c r="G16" i="3"/>
  <c r="J19" i="3"/>
  <c r="K19" i="3" s="1"/>
  <c r="L19" i="3" s="1"/>
  <c r="H15" i="3"/>
  <c r="S15" i="3" s="1"/>
  <c r="I19" i="3"/>
  <c r="G20" i="3"/>
  <c r="T15" i="3"/>
  <c r="H6" i="3"/>
  <c r="U6" i="3" s="1"/>
  <c r="I7" i="3"/>
  <c r="H21" i="2"/>
  <c r="U21" i="2" s="1"/>
  <c r="G6" i="3"/>
  <c r="G11" i="3"/>
  <c r="J7" i="3"/>
  <c r="K7" i="3" s="1"/>
  <c r="L7" i="3" s="1"/>
  <c r="J11" i="3"/>
  <c r="K11" i="3" s="1"/>
  <c r="L11" i="3" s="1"/>
  <c r="H16" i="3"/>
  <c r="Q16" i="3" s="1"/>
  <c r="I9" i="2"/>
  <c r="K9" i="2" s="1"/>
  <c r="L9" i="2" s="1"/>
  <c r="G4" i="3"/>
  <c r="G8" i="3"/>
  <c r="G12" i="3"/>
  <c r="I16" i="3"/>
  <c r="G10" i="2"/>
  <c r="H4" i="3"/>
  <c r="H8" i="3"/>
  <c r="U8" i="3" s="1"/>
  <c r="H12" i="3"/>
  <c r="S12" i="3" s="1"/>
  <c r="J16" i="3"/>
  <c r="K16" i="3" s="1"/>
  <c r="L16" i="3" s="1"/>
  <c r="I4" i="3"/>
  <c r="I8" i="3"/>
  <c r="G17" i="3"/>
  <c r="J12" i="2"/>
  <c r="J4" i="3"/>
  <c r="K4" i="3" s="1"/>
  <c r="L4" i="3" s="1"/>
  <c r="J8" i="3"/>
  <c r="K8" i="3" s="1"/>
  <c r="L8" i="3" s="1"/>
  <c r="H13" i="3"/>
  <c r="M13" i="3" s="1"/>
  <c r="H17" i="3"/>
  <c r="S17" i="3" s="1"/>
  <c r="J18" i="2"/>
  <c r="G5" i="3"/>
  <c r="G9" i="3"/>
  <c r="I13" i="3"/>
  <c r="G18" i="3"/>
  <c r="G19" i="2"/>
  <c r="H5" i="3"/>
  <c r="U5" i="3" s="1"/>
  <c r="H9" i="3"/>
  <c r="T9" i="3" s="1"/>
  <c r="J13" i="3"/>
  <c r="K13" i="3" s="1"/>
  <c r="L13" i="3" s="1"/>
  <c r="H18" i="3"/>
  <c r="S18" i="3" s="1"/>
  <c r="H19" i="2"/>
  <c r="S19" i="2" s="1"/>
  <c r="I5" i="3"/>
  <c r="G10" i="3"/>
  <c r="I14" i="3"/>
  <c r="G19" i="3"/>
  <c r="H9" i="2"/>
  <c r="Q9" i="2" s="1"/>
  <c r="H20" i="3"/>
  <c r="Q20" i="3" s="1"/>
  <c r="I20" i="3"/>
  <c r="J20" i="3"/>
  <c r="K20" i="3" s="1"/>
  <c r="L20" i="3" s="1"/>
  <c r="H10" i="2"/>
  <c r="T10" i="2" s="1"/>
  <c r="G13" i="3"/>
  <c r="G21" i="2"/>
  <c r="J5" i="3"/>
  <c r="K5" i="3" s="1"/>
  <c r="L5" i="3" s="1"/>
  <c r="H10" i="3"/>
  <c r="J14" i="3"/>
  <c r="K14" i="3" s="1"/>
  <c r="L14" i="3" s="1"/>
  <c r="H19" i="3"/>
  <c r="S19" i="3" s="1"/>
  <c r="R11" i="3"/>
  <c r="G13" i="2"/>
  <c r="I21" i="2"/>
  <c r="K21" i="2" s="1"/>
  <c r="L21" i="2" s="1"/>
  <c r="S8" i="3"/>
  <c r="T11" i="3"/>
  <c r="G4" i="2"/>
  <c r="H13" i="2"/>
  <c r="S13" i="2" s="1"/>
  <c r="U11" i="3"/>
  <c r="H4" i="2"/>
  <c r="U4" i="2" s="1"/>
  <c r="U22" i="2" s="1"/>
  <c r="W4" i="2" s="1"/>
  <c r="W7" i="2" s="1"/>
  <c r="S27" i="2" s="1"/>
  <c r="G15" i="2"/>
  <c r="J6" i="2"/>
  <c r="H15" i="2"/>
  <c r="U15" i="2" s="1"/>
  <c r="G7" i="2"/>
  <c r="I15" i="2"/>
  <c r="K15" i="2" s="1"/>
  <c r="L15" i="2" s="1"/>
  <c r="H7" i="2"/>
  <c r="U7" i="2" s="1"/>
  <c r="G16" i="2"/>
  <c r="G7" i="3"/>
  <c r="I10" i="3"/>
  <c r="G14" i="3"/>
  <c r="I17" i="3"/>
  <c r="G21" i="3"/>
  <c r="Q11" i="3"/>
  <c r="G9" i="2"/>
  <c r="H7" i="3"/>
  <c r="J10" i="3"/>
  <c r="K10" i="3" s="1"/>
  <c r="L10" i="3" s="1"/>
  <c r="H14" i="3"/>
  <c r="M14" i="3" s="1"/>
  <c r="J17" i="3"/>
  <c r="K17" i="3" s="1"/>
  <c r="L17" i="3" s="1"/>
  <c r="H21" i="3"/>
  <c r="M21" i="3" s="1"/>
  <c r="J20" i="2"/>
  <c r="J17" i="2"/>
  <c r="J14" i="2"/>
  <c r="J11" i="2"/>
  <c r="J8" i="2"/>
  <c r="J5" i="2"/>
  <c r="I20" i="2"/>
  <c r="K20" i="2" s="1"/>
  <c r="L20" i="2" s="1"/>
  <c r="I17" i="2"/>
  <c r="K17" i="2" s="1"/>
  <c r="L17" i="2" s="1"/>
  <c r="I14" i="2"/>
  <c r="K14" i="2" s="1"/>
  <c r="L14" i="2" s="1"/>
  <c r="I11" i="2"/>
  <c r="K11" i="2" s="1"/>
  <c r="L11" i="2" s="1"/>
  <c r="I8" i="2"/>
  <c r="K8" i="2" s="1"/>
  <c r="L8" i="2" s="1"/>
  <c r="I5" i="2"/>
  <c r="K5" i="2" s="1"/>
  <c r="L5" i="2" s="1"/>
  <c r="J13" i="2"/>
  <c r="H20" i="2"/>
  <c r="H17" i="2"/>
  <c r="H14" i="2"/>
  <c r="H11" i="2"/>
  <c r="H8" i="2"/>
  <c r="H5" i="2"/>
  <c r="G20" i="2"/>
  <c r="G17" i="2"/>
  <c r="G14" i="2"/>
  <c r="G11" i="2"/>
  <c r="G8" i="2"/>
  <c r="G5" i="2"/>
  <c r="J19" i="2"/>
  <c r="J16" i="2"/>
  <c r="J10" i="2"/>
  <c r="J7" i="2"/>
  <c r="J4" i="2"/>
  <c r="I19" i="2"/>
  <c r="K19" i="2" s="1"/>
  <c r="L19" i="2" s="1"/>
  <c r="I16" i="2"/>
  <c r="K16" i="2" s="1"/>
  <c r="L16" i="2" s="1"/>
  <c r="I13" i="2"/>
  <c r="K13" i="2" s="1"/>
  <c r="L13" i="2" s="1"/>
  <c r="I10" i="2"/>
  <c r="K10" i="2" s="1"/>
  <c r="L10" i="2" s="1"/>
  <c r="I7" i="2"/>
  <c r="K7" i="2" s="1"/>
  <c r="L7" i="2" s="1"/>
  <c r="I4" i="2"/>
  <c r="K4" i="2" s="1"/>
  <c r="L4" i="2" s="1"/>
  <c r="J9" i="2"/>
  <c r="J15" i="2"/>
  <c r="J21" i="2"/>
  <c r="S11" i="3"/>
  <c r="G6" i="2"/>
  <c r="G12" i="2"/>
  <c r="G18" i="2"/>
  <c r="R16" i="2"/>
  <c r="Q16" i="2"/>
  <c r="M16" i="2"/>
  <c r="H6" i="2"/>
  <c r="H12" i="2"/>
  <c r="H18" i="2"/>
  <c r="T16" i="2"/>
  <c r="X27" i="3"/>
  <c r="G11" i="4"/>
  <c r="M11" i="4" s="1"/>
  <c r="I6" i="2"/>
  <c r="K6" i="2" s="1"/>
  <c r="L6" i="2" s="1"/>
  <c r="I12" i="2"/>
  <c r="K12" i="2" s="1"/>
  <c r="L12" i="2" s="1"/>
  <c r="I18" i="2"/>
  <c r="K18" i="2" s="1"/>
  <c r="L18" i="2" s="1"/>
  <c r="U16" i="2"/>
  <c r="I6" i="3"/>
  <c r="I9" i="3"/>
  <c r="I12" i="3"/>
  <c r="I15" i="3"/>
  <c r="I18" i="3"/>
  <c r="I21" i="3"/>
  <c r="Q12" i="3"/>
  <c r="J6" i="3"/>
  <c r="K6" i="3" s="1"/>
  <c r="L6" i="3" s="1"/>
  <c r="J9" i="3"/>
  <c r="K9" i="3" s="1"/>
  <c r="L9" i="3" s="1"/>
  <c r="J12" i="3"/>
  <c r="K12" i="3" s="1"/>
  <c r="L12" i="3" s="1"/>
  <c r="J15" i="3"/>
  <c r="K15" i="3" s="1"/>
  <c r="L15" i="3" s="1"/>
  <c r="J18" i="3"/>
  <c r="K18" i="3" s="1"/>
  <c r="L18" i="3" s="1"/>
  <c r="R9" i="2" l="1"/>
  <c r="S20" i="3"/>
  <c r="R6" i="3"/>
  <c r="M15" i="3"/>
  <c r="M7" i="2"/>
  <c r="Q15" i="3"/>
  <c r="Q21" i="2"/>
  <c r="M6" i="3"/>
  <c r="S7" i="2"/>
  <c r="Q5" i="3"/>
  <c r="R12" i="3"/>
  <c r="T4" i="2"/>
  <c r="T13" i="2"/>
  <c r="T12" i="3"/>
  <c r="S9" i="3"/>
  <c r="R4" i="2"/>
  <c r="U15" i="3"/>
  <c r="S21" i="2"/>
  <c r="U19" i="2"/>
  <c r="T7" i="2"/>
  <c r="Q6" i="3"/>
  <c r="M18" i="3"/>
  <c r="R18" i="3"/>
  <c r="U13" i="2"/>
  <c r="R15" i="3"/>
  <c r="S6" i="3"/>
  <c r="M9" i="3"/>
  <c r="T6" i="3"/>
  <c r="Q4" i="2"/>
  <c r="S4" i="2"/>
  <c r="S22" i="2" s="1"/>
  <c r="W10" i="2" s="1"/>
  <c r="Q8" i="3"/>
  <c r="M21" i="2"/>
  <c r="R21" i="2"/>
  <c r="R21" i="3"/>
  <c r="Q21" i="3"/>
  <c r="T21" i="2"/>
  <c r="M13" i="2"/>
  <c r="S9" i="2"/>
  <c r="S16" i="3"/>
  <c r="R5" i="3"/>
  <c r="M8" i="3"/>
  <c r="T9" i="2"/>
  <c r="M9" i="2"/>
  <c r="U19" i="3"/>
  <c r="T16" i="3"/>
  <c r="U9" i="2"/>
  <c r="Q13" i="2"/>
  <c r="R16" i="3"/>
  <c r="Q18" i="3"/>
  <c r="M12" i="3"/>
  <c r="M5" i="3"/>
  <c r="R13" i="2"/>
  <c r="U12" i="3"/>
  <c r="R15" i="2"/>
  <c r="U10" i="3"/>
  <c r="R10" i="3"/>
  <c r="T10" i="3"/>
  <c r="S10" i="3"/>
  <c r="S4" i="3"/>
  <c r="S22" i="3" s="1"/>
  <c r="W10" i="3" s="1"/>
  <c r="M4" i="3"/>
  <c r="M22" i="3" s="1"/>
  <c r="E6" i="4" s="1"/>
  <c r="M17" i="3"/>
  <c r="U17" i="3"/>
  <c r="U4" i="3"/>
  <c r="U22" i="3" s="1"/>
  <c r="W4" i="3" s="1"/>
  <c r="W7" i="3" s="1"/>
  <c r="S27" i="3" s="1"/>
  <c r="T19" i="2"/>
  <c r="S15" i="2"/>
  <c r="U13" i="3"/>
  <c r="R17" i="3"/>
  <c r="T18" i="3"/>
  <c r="Q9" i="3"/>
  <c r="U10" i="2"/>
  <c r="M10" i="2"/>
  <c r="U9" i="3"/>
  <c r="T8" i="3"/>
  <c r="R8" i="3"/>
  <c r="R9" i="3"/>
  <c r="Q10" i="2"/>
  <c r="M19" i="2"/>
  <c r="Q13" i="3"/>
  <c r="U18" i="3"/>
  <c r="T5" i="3"/>
  <c r="T4" i="3"/>
  <c r="U16" i="3"/>
  <c r="M16" i="3"/>
  <c r="M15" i="2"/>
  <c r="R10" i="2"/>
  <c r="Q19" i="2"/>
  <c r="Q10" i="3"/>
  <c r="R4" i="3"/>
  <c r="M20" i="3"/>
  <c r="T20" i="3"/>
  <c r="T17" i="3"/>
  <c r="U20" i="3"/>
  <c r="S10" i="2"/>
  <c r="R19" i="2"/>
  <c r="M10" i="3"/>
  <c r="Q4" i="3"/>
  <c r="T13" i="3"/>
  <c r="R13" i="3"/>
  <c r="S13" i="3"/>
  <c r="S5" i="3"/>
  <c r="R20" i="3"/>
  <c r="Q17" i="3"/>
  <c r="M4" i="2"/>
  <c r="M22" i="2" s="1"/>
  <c r="B6" i="4" s="1"/>
  <c r="T19" i="3"/>
  <c r="Q19" i="3"/>
  <c r="R19" i="3"/>
  <c r="M19" i="3"/>
  <c r="U14" i="3"/>
  <c r="S14" i="3"/>
  <c r="T14" i="3"/>
  <c r="Q7" i="3"/>
  <c r="U7" i="3"/>
  <c r="M7" i="3"/>
  <c r="T7" i="3"/>
  <c r="S7" i="3"/>
  <c r="R7" i="3"/>
  <c r="Q15" i="2"/>
  <c r="Q14" i="3"/>
  <c r="Q7" i="2"/>
  <c r="T15" i="2"/>
  <c r="R14" i="3"/>
  <c r="R7" i="2"/>
  <c r="S21" i="3"/>
  <c r="T21" i="3"/>
  <c r="U21" i="3"/>
  <c r="U11" i="2"/>
  <c r="T11" i="2"/>
  <c r="S11" i="2"/>
  <c r="R11" i="2"/>
  <c r="Q11" i="2"/>
  <c r="M11" i="2"/>
  <c r="U18" i="2"/>
  <c r="S18" i="2"/>
  <c r="M18" i="2"/>
  <c r="T18" i="2"/>
  <c r="R18" i="2"/>
  <c r="Q18" i="2"/>
  <c r="U14" i="2"/>
  <c r="T14" i="2"/>
  <c r="S14" i="2"/>
  <c r="R14" i="2"/>
  <c r="Q14" i="2"/>
  <c r="M14" i="2"/>
  <c r="U12" i="2"/>
  <c r="M12" i="2"/>
  <c r="T12" i="2"/>
  <c r="S12" i="2"/>
  <c r="R12" i="2"/>
  <c r="Q12" i="2"/>
  <c r="U17" i="2"/>
  <c r="R17" i="2"/>
  <c r="T17" i="2"/>
  <c r="S17" i="2"/>
  <c r="Q17" i="2"/>
  <c r="M17" i="2"/>
  <c r="M6" i="2"/>
  <c r="U6" i="2"/>
  <c r="Q6" i="2"/>
  <c r="R6" i="2"/>
  <c r="T6" i="2"/>
  <c r="S6" i="2"/>
  <c r="U20" i="2"/>
  <c r="T20" i="2"/>
  <c r="R20" i="2"/>
  <c r="S20" i="2"/>
  <c r="Q20" i="2"/>
  <c r="M20" i="2"/>
  <c r="S5" i="2"/>
  <c r="U5" i="2"/>
  <c r="T5" i="2"/>
  <c r="R5" i="2"/>
  <c r="Q5" i="2"/>
  <c r="M5" i="2"/>
  <c r="AB27" i="2"/>
  <c r="AC27" i="2" s="1"/>
  <c r="H6" i="4"/>
  <c r="T27" i="2"/>
  <c r="W27" i="2"/>
  <c r="V27" i="2"/>
  <c r="U8" i="2"/>
  <c r="T8" i="2"/>
  <c r="S8" i="2"/>
  <c r="R8" i="2"/>
  <c r="Q8" i="2"/>
  <c r="M8" i="2"/>
  <c r="H11" i="4" l="1"/>
  <c r="AB27" i="3"/>
  <c r="AC27" i="3" s="1"/>
  <c r="V27" i="3"/>
  <c r="T27" i="3"/>
  <c r="W27" i="3"/>
  <c r="L11" i="4" s="1"/>
  <c r="O11" i="4" s="1"/>
  <c r="K6" i="4"/>
  <c r="N6" i="4" s="1"/>
  <c r="Y27" i="2"/>
  <c r="Z27" i="2"/>
  <c r="L6" i="4"/>
  <c r="O6" i="4" s="1"/>
  <c r="I6" i="4"/>
  <c r="U27" i="2"/>
  <c r="J6" i="4" s="1"/>
  <c r="Z27" i="3" l="1"/>
  <c r="I11" i="4"/>
  <c r="U27" i="3"/>
  <c r="J11" i="4" s="1"/>
  <c r="Y27" i="3"/>
  <c r="K11" i="4"/>
  <c r="N11" i="4" s="1"/>
  <c r="B3" i="1" l="1"/>
  <c r="B5" i="4"/>
  <c r="E5" i="4" l="1"/>
  <c r="E7" i="4" s="1"/>
  <c r="E9" i="4" s="1"/>
  <c r="B7" i="4"/>
  <c r="B9" i="4" s="1"/>
  <c r="B4" i="1" l="1"/>
  <c r="B5" i="1" s="1"/>
  <c r="B7" i="1" s="1"/>
</calcChain>
</file>

<file path=xl/sharedStrings.xml><?xml version="1.0" encoding="utf-8"?>
<sst xmlns="http://schemas.openxmlformats.org/spreadsheetml/2006/main" count="111" uniqueCount="39">
  <si>
    <t>Goodness of fit of Cox Regression Model</t>
  </si>
  <si>
    <t>LL0</t>
  </si>
  <si>
    <t>LL1</t>
  </si>
  <si>
    <t>χ2</t>
  </si>
  <si>
    <t>df</t>
  </si>
  <si>
    <t>p-value</t>
  </si>
  <si>
    <t>Cox Regression (Age only)</t>
  </si>
  <si>
    <t>mo</t>
  </si>
  <si>
    <t>died</t>
  </si>
  <si>
    <t>age</t>
  </si>
  <si>
    <t>size</t>
  </si>
  <si>
    <t>BX</t>
  </si>
  <si>
    <t>EXP(BX)</t>
  </si>
  <si>
    <t>LL</t>
  </si>
  <si>
    <t>B</t>
  </si>
  <si>
    <t>G</t>
  </si>
  <si>
    <t>G1</t>
  </si>
  <si>
    <t>G11</t>
  </si>
  <si>
    <t>LL11</t>
  </si>
  <si>
    <t>I</t>
  </si>
  <si>
    <t>Cov</t>
  </si>
  <si>
    <t>U</t>
  </si>
  <si>
    <t>alpha</t>
  </si>
  <si>
    <t>b</t>
  </si>
  <si>
    <t>se</t>
  </si>
  <si>
    <t>z</t>
  </si>
  <si>
    <t>low</t>
  </si>
  <si>
    <t>high</t>
  </si>
  <si>
    <t>risk</t>
  </si>
  <si>
    <t>wald</t>
  </si>
  <si>
    <t>Cox Regression (Size only)</t>
  </si>
  <si>
    <t>Age only Model</t>
  </si>
  <si>
    <t>Size only Model</t>
  </si>
  <si>
    <t>Age-only Model</t>
  </si>
  <si>
    <t>Size-only Model</t>
  </si>
  <si>
    <t>Real Statistics Using Excel</t>
  </si>
  <si>
    <t>Updated</t>
  </si>
  <si>
    <t>Copyright © 2013 - 2026 Charles Zaiontz</t>
  </si>
  <si>
    <t>Determining the Fit of a Cox Regression 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</si>
</sst>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2" fillId="0" borderId="0" xfId="0" applyFont="1"/>
    <xf numFmtId="0" fontId="0" fillId="0" borderId="3" xfId="0" applyBorder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horizontal="left"/>
    </xf>
    <xf numFmtId="0" fontId="0" fillId="0" borderId="0" xfId="0" applyAlignment="1">
      <alignment horizontal="center"/>
    </xf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15" fontId="0" fillId="0" borderId="0" xfId="0" applyNumberForma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38f5cd2f1f925cfd/Documenti/A%20Real%20Statistics%202020/Examples/Real%20Statistics%20Examples%20Regression%202%2025%20April%202022.xlsx" TargetMode="External"/><Relationship Id="rId1" Type="http://schemas.openxmlformats.org/officeDocument/2006/relationships/externalLinkPath" Target="/38f5cd2f1f925cfd/Documenti/A%20Real%20Statistics%202020/Examples/Real%20Statistics%20Examples%20Regression%202%2025%20April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C0"/>
      <sheetName val="TOC"/>
      <sheetName val="Logit 1"/>
      <sheetName val="Logit 2"/>
      <sheetName val="Logit 3"/>
      <sheetName val="Logit 3a"/>
      <sheetName val="Logit 4"/>
      <sheetName val="Logit 4a"/>
      <sheetName val="Logit 5"/>
      <sheetName val="Logit 5a"/>
      <sheetName val="Logit 6"/>
      <sheetName val="Logit 6a"/>
      <sheetName val="Logit 7a"/>
      <sheetName val="Hosmer"/>
      <sheetName val="Probit 1"/>
      <sheetName val="Probit 2"/>
      <sheetName val="Norm"/>
      <sheetName val="Binary"/>
      <sheetName val="MLogit 1"/>
      <sheetName val="MLogit 2"/>
      <sheetName val="MLogit 3"/>
      <sheetName val="MLogit 3a"/>
      <sheetName val="MLogit 4"/>
      <sheetName val="MLogit 4a"/>
      <sheetName val="MLogit 4b"/>
      <sheetName val="MLogit 5"/>
      <sheetName val="MLogit 5a"/>
      <sheetName val="MLogit 6"/>
      <sheetName val="OLogit 1"/>
      <sheetName val="OLogit 2"/>
      <sheetName val="OLogit 3"/>
      <sheetName val="Logit A"/>
      <sheetName val="Logit B"/>
      <sheetName val="Logit C"/>
      <sheetName val="Logit D"/>
      <sheetName val="Probit A"/>
      <sheetName val="Probit B"/>
      <sheetName val="Probit C"/>
      <sheetName val="Probit D"/>
      <sheetName val="OLogit A"/>
      <sheetName val="OLogit B"/>
      <sheetName val="PReg 1"/>
      <sheetName val="PReg 2"/>
      <sheetName val="PReg 3"/>
      <sheetName val="Log Lin 1.1"/>
      <sheetName val="Log Lin 1.2"/>
      <sheetName val="Log Lin 1.3"/>
      <sheetName val="Log Lin 1.4"/>
      <sheetName val="Log Lin 2.1"/>
      <sheetName val="Log Lin 2.2"/>
      <sheetName val="Log Lin 2.3"/>
      <sheetName val="Log Lin 2.4"/>
      <sheetName val="Log Lin 2.5"/>
      <sheetName val="Kaplan"/>
      <sheetName val="Kaplan 1"/>
      <sheetName val="Kaplan 2"/>
      <sheetName val="Kaplan 3"/>
      <sheetName val="Kaplan 4"/>
      <sheetName val="Log-Rank"/>
      <sheetName val="Log-Rank 1"/>
      <sheetName val="Cox Reg 1"/>
      <sheetName val="Cox Reg 2"/>
      <sheetName val="Cox Reg 3"/>
      <sheetName val="Cox Reg 4"/>
      <sheetName val="Cox Reg 5"/>
      <sheetName val="Cox Reg 6"/>
      <sheetName val="Cox Reg 7"/>
      <sheetName val="Cox Reg 8"/>
      <sheetName val="IPFP 2.1"/>
      <sheetName val="IPFP 2.1a"/>
      <sheetName val="IPFP 2.2 "/>
      <sheetName val="IPFP 3.1"/>
      <sheetName val="IPFP 3.2"/>
      <sheetName val="IPFP 3.2a"/>
      <sheetName val="Miss 1"/>
      <sheetName val="Miss 2"/>
      <sheetName val="Miss 3"/>
      <sheetName val="Miss 4"/>
      <sheetName val="MI 1"/>
      <sheetName val="MI 2"/>
      <sheetName val="MI 3a"/>
      <sheetName val="MI 3"/>
      <sheetName val="MI 4"/>
      <sheetName val="MI 5"/>
      <sheetName val="MI 6"/>
      <sheetName val="MI 7"/>
      <sheetName val="MI 8"/>
      <sheetName val="MI 8a"/>
      <sheetName val="MI 9"/>
      <sheetName val="MI 9a"/>
      <sheetName val="FIML 1"/>
      <sheetName val="FIML 2"/>
      <sheetName val="FIML 2a"/>
      <sheetName val="FIML 2b"/>
      <sheetName val="FIML 2c"/>
      <sheetName val="FIML 3"/>
      <sheetName val="FIML 3a"/>
      <sheetName val="FIML 3b"/>
      <sheetName val="EM A"/>
      <sheetName val="EM B"/>
      <sheetName val="EM C"/>
      <sheetName val="EM D"/>
      <sheetName val="EM E"/>
      <sheetName val="EM F"/>
      <sheetName val="EM Norm 1"/>
      <sheetName val="EM Norm 2"/>
      <sheetName val="EM Patterns"/>
      <sheetName val="EM Too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22">
          <cell r="M22" t="e">
            <v>#NAME?</v>
          </cell>
        </row>
      </sheetData>
      <sheetData sheetId="61">
        <row r="22">
          <cell r="M22" t="e">
            <v>#NAME?</v>
          </cell>
        </row>
      </sheetData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3E814-0118-446A-BAC3-CE829E11D4F6}">
  <sheetPr codeName="Sheet1"/>
  <dimension ref="A1:M10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13" x14ac:dyDescent="0.35">
      <c r="A1" t="s">
        <v>35</v>
      </c>
    </row>
    <row r="2" spans="1:13" x14ac:dyDescent="0.35">
      <c r="A2" t="s">
        <v>38</v>
      </c>
    </row>
    <row r="4" spans="1:13" x14ac:dyDescent="0.35">
      <c r="A4" t="s">
        <v>36</v>
      </c>
      <c r="B4" s="25">
        <v>46025</v>
      </c>
    </row>
    <row r="6" spans="1:13" x14ac:dyDescent="0.35">
      <c r="A6" s="26" t="s">
        <v>37</v>
      </c>
    </row>
    <row r="10" spans="1:13" ht="18.5" x14ac:dyDescent="0.45">
      <c r="M10" s="2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DA66B-A285-48BB-AB7B-19DACB262B83}">
  <sheetPr codeName="Sheet10"/>
  <dimension ref="A1:B7"/>
  <sheetViews>
    <sheetView workbookViewId="0"/>
  </sheetViews>
  <sheetFormatPr defaultRowHeight="14.5" x14ac:dyDescent="0.35"/>
  <sheetData>
    <row r="1" spans="1:2" x14ac:dyDescent="0.35">
      <c r="A1" s="1" t="s">
        <v>0</v>
      </c>
    </row>
    <row r="3" spans="1:2" x14ac:dyDescent="0.35">
      <c r="A3" t="s">
        <v>1</v>
      </c>
      <c r="B3" s="2" t="e">
        <f ca="1">'[1]Cox Reg 1'!M22</f>
        <v>#NAME?</v>
      </c>
    </row>
    <row r="4" spans="1:2" x14ac:dyDescent="0.35">
      <c r="A4" t="s">
        <v>2</v>
      </c>
      <c r="B4" s="3" t="e">
        <f ca="1">'[1]Cox Reg 2'!M22</f>
        <v>#NAME?</v>
      </c>
    </row>
    <row r="5" spans="1:2" x14ac:dyDescent="0.35">
      <c r="A5" s="4" t="s">
        <v>3</v>
      </c>
      <c r="B5" s="3" t="e">
        <f ca="1">-2*(B3-B4)</f>
        <v>#NAME?</v>
      </c>
    </row>
    <row r="6" spans="1:2" x14ac:dyDescent="0.35">
      <c r="A6" s="4" t="s">
        <v>4</v>
      </c>
      <c r="B6" s="3">
        <v>2</v>
      </c>
    </row>
    <row r="7" spans="1:2" x14ac:dyDescent="0.35">
      <c r="A7" s="4" t="s">
        <v>5</v>
      </c>
      <c r="B7" s="5" t="e">
        <f ca="1">CHIDIST(B5,B6)</f>
        <v>#NAME?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B7ED4-4E3D-455F-A47B-A8EBF554C0F9}">
  <sheetPr codeName="Sheet11"/>
  <dimension ref="A1:AC27"/>
  <sheetViews>
    <sheetView workbookViewId="0"/>
  </sheetViews>
  <sheetFormatPr defaultRowHeight="14.5" x14ac:dyDescent="0.35"/>
  <cols>
    <col min="1" max="1" width="3" customWidth="1"/>
    <col min="5" max="5" width="9.1796875" customWidth="1"/>
    <col min="10" max="10" width="9.1796875" customWidth="1"/>
    <col min="14" max="14" width="9.1796875" customWidth="1"/>
    <col min="18" max="18" width="10" bestFit="1" customWidth="1"/>
    <col min="22" max="24" width="9.1796875" customWidth="1"/>
  </cols>
  <sheetData>
    <row r="1" spans="1:23" x14ac:dyDescent="0.35">
      <c r="A1" s="1" t="s">
        <v>6</v>
      </c>
      <c r="B1" s="1"/>
      <c r="C1" s="1"/>
    </row>
    <row r="3" spans="1:23" x14ac:dyDescent="0.35">
      <c r="B3" s="6" t="s">
        <v>7</v>
      </c>
      <c r="C3" s="6" t="s">
        <v>8</v>
      </c>
      <c r="D3" s="6" t="s">
        <v>9</v>
      </c>
      <c r="E3" s="6" t="s">
        <v>10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O3" s="6" t="s">
        <v>14</v>
      </c>
      <c r="Q3" s="6" t="s">
        <v>15</v>
      </c>
      <c r="R3" s="6" t="s">
        <v>16</v>
      </c>
      <c r="S3" s="6" t="s">
        <v>2</v>
      </c>
      <c r="T3" s="6" t="s">
        <v>17</v>
      </c>
      <c r="U3" s="6" t="s">
        <v>18</v>
      </c>
      <c r="W3" s="7" t="s">
        <v>19</v>
      </c>
    </row>
    <row r="4" spans="1:23" x14ac:dyDescent="0.35">
      <c r="B4" s="8">
        <v>64</v>
      </c>
      <c r="C4" s="9">
        <v>0</v>
      </c>
      <c r="D4" s="9">
        <v>67</v>
      </c>
      <c r="E4" s="10">
        <v>34</v>
      </c>
      <c r="G4" s="8" t="e">
        <f t="array" aca="1" ref="G4:J21" ca="1">QSORTRows(B4:E21)</f>
        <v>#NAME?</v>
      </c>
      <c r="H4" s="9" t="e">
        <f ca="1"/>
        <v>#NAME?</v>
      </c>
      <c r="I4" s="9" t="e">
        <f ca="1"/>
        <v>#NAME?</v>
      </c>
      <c r="J4" s="10" t="e">
        <f ca="1"/>
        <v>#NAME?</v>
      </c>
      <c r="K4" s="8" t="e">
        <f ca="1">MMULT(I4:I4,$O$4)</f>
        <v>#NAME?</v>
      </c>
      <c r="L4" s="9" t="e">
        <f ca="1">EXP(K4)</f>
        <v>#NAME?</v>
      </c>
      <c r="M4" s="10" t="e">
        <f ca="1">IF(H4=1,K4-LN(SUM(L4:L$21)),0)</f>
        <v>#NAME?</v>
      </c>
      <c r="O4" s="16">
        <v>0.12079450835053478</v>
      </c>
      <c r="Q4" s="8" t="e">
        <f ca="1">IF(H4=1,SUM(L4:L$21),0)</f>
        <v>#NAME?</v>
      </c>
      <c r="R4" s="8" t="e">
        <f ca="1">IF(H4=1,SUMPRODUCT(I4:I$21,L4:L$21),0)</f>
        <v>#NAME?</v>
      </c>
      <c r="S4" s="9" t="e">
        <f t="shared" ref="S4:S21" ca="1" si="0">IF(H4=1,I4-R4/Q4,0)</f>
        <v>#NAME?</v>
      </c>
      <c r="T4" s="8" t="e">
        <f ca="1">IF(H4=1,SUMPRODUCT(L4:L$21,I4:I$21^2),0)</f>
        <v>#NAME?</v>
      </c>
      <c r="U4" s="10" t="e">
        <f t="shared" ref="U4:U21" ca="1" si="1">IF(H4=1,(T4-R4*R4/Q4)/Q4,0)</f>
        <v>#NAME?</v>
      </c>
      <c r="W4" s="16" t="e">
        <f ca="1">U22</f>
        <v>#NAME?</v>
      </c>
    </row>
    <row r="5" spans="1:23" x14ac:dyDescent="0.35">
      <c r="B5" s="11">
        <v>59</v>
      </c>
      <c r="C5">
        <v>0</v>
      </c>
      <c r="D5">
        <v>63</v>
      </c>
      <c r="E5" s="12">
        <v>6</v>
      </c>
      <c r="G5" s="11" t="e">
        <f ca="1"/>
        <v>#NAME?</v>
      </c>
      <c r="H5" t="e">
        <f ca="1"/>
        <v>#NAME?</v>
      </c>
      <c r="I5" t="e">
        <f ca="1"/>
        <v>#NAME?</v>
      </c>
      <c r="J5" s="12" t="e">
        <f ca="1"/>
        <v>#NAME?</v>
      </c>
      <c r="K5" s="11" t="e">
        <f t="shared" ref="K5:K21" ca="1" si="2">MMULT(I5:I5,$O$4)</f>
        <v>#NAME?</v>
      </c>
      <c r="L5" t="e">
        <f t="shared" ref="L5:L21" ca="1" si="3">EXP(K5)</f>
        <v>#NAME?</v>
      </c>
      <c r="M5" s="12" t="e">
        <f ca="1">IF(H5=1,K5-LN(SUM(L5:L$21)),0)</f>
        <v>#NAME?</v>
      </c>
      <c r="Q5" s="11" t="e">
        <f ca="1">IF(H5=1,SUM(L5:L$21),0)</f>
        <v>#NAME?</v>
      </c>
      <c r="R5" s="11" t="e">
        <f ca="1">IF(H5=1,SUMPRODUCT(I5:I$21,L5:L$21),0)</f>
        <v>#NAME?</v>
      </c>
      <c r="S5" t="e">
        <f t="shared" ca="1" si="0"/>
        <v>#NAME?</v>
      </c>
      <c r="T5" s="11" t="e">
        <f ca="1">IF(H5=1,SUMPRODUCT(L5:L$21,I5:I$21^2),0)</f>
        <v>#NAME?</v>
      </c>
      <c r="U5" s="12" t="e">
        <f t="shared" ca="1" si="1"/>
        <v>#NAME?</v>
      </c>
    </row>
    <row r="6" spans="1:23" x14ac:dyDescent="0.35">
      <c r="B6" s="11">
        <v>51</v>
      </c>
      <c r="C6">
        <v>0</v>
      </c>
      <c r="D6">
        <v>60</v>
      </c>
      <c r="E6" s="12">
        <v>8</v>
      </c>
      <c r="G6" s="11" t="e">
        <f ca="1"/>
        <v>#NAME?</v>
      </c>
      <c r="H6" t="e">
        <f ca="1"/>
        <v>#NAME?</v>
      </c>
      <c r="I6" t="e">
        <f ca="1"/>
        <v>#NAME?</v>
      </c>
      <c r="J6" s="12" t="e">
        <f ca="1"/>
        <v>#NAME?</v>
      </c>
      <c r="K6" s="11" t="e">
        <f t="shared" ca="1" si="2"/>
        <v>#NAME?</v>
      </c>
      <c r="L6" t="e">
        <f t="shared" ca="1" si="3"/>
        <v>#NAME?</v>
      </c>
      <c r="M6" s="12" t="e">
        <f ca="1">IF(H6=1,K6-LN(SUM(L6:L$21)),0)</f>
        <v>#NAME?</v>
      </c>
      <c r="Q6" s="11" t="e">
        <f ca="1">IF(H6=1,SUM(L6:L$21),0)</f>
        <v>#NAME?</v>
      </c>
      <c r="R6" s="11" t="e">
        <f ca="1">IF(H6=1,SUMPRODUCT(I6:I$21,L6:L$21),0)</f>
        <v>#NAME?</v>
      </c>
      <c r="S6" t="e">
        <f t="shared" ca="1" si="0"/>
        <v>#NAME?</v>
      </c>
      <c r="T6" s="11" t="e">
        <f ca="1">IF(H6=1,SUMPRODUCT(L6:L$21,I6:I$21^2),0)</f>
        <v>#NAME?</v>
      </c>
      <c r="U6" s="12" t="e">
        <f t="shared" ca="1" si="1"/>
        <v>#NAME?</v>
      </c>
      <c r="W6" t="s">
        <v>20</v>
      </c>
    </row>
    <row r="7" spans="1:23" x14ac:dyDescent="0.35">
      <c r="B7" s="11">
        <v>14</v>
      </c>
      <c r="C7">
        <v>1</v>
      </c>
      <c r="D7">
        <v>72</v>
      </c>
      <c r="E7" s="12">
        <v>27</v>
      </c>
      <c r="G7" s="11" t="e">
        <f ca="1"/>
        <v>#NAME?</v>
      </c>
      <c r="H7" t="e">
        <f ca="1"/>
        <v>#NAME?</v>
      </c>
      <c r="I7" t="e">
        <f ca="1"/>
        <v>#NAME?</v>
      </c>
      <c r="J7" s="12" t="e">
        <f ca="1"/>
        <v>#NAME?</v>
      </c>
      <c r="K7" s="11" t="e">
        <f t="shared" ca="1" si="2"/>
        <v>#NAME?</v>
      </c>
      <c r="L7" t="e">
        <f t="shared" ca="1" si="3"/>
        <v>#NAME?</v>
      </c>
      <c r="M7" s="12" t="e">
        <f ca="1">IF(H7=1,K7-LN(SUM(L7:L$21)),0)</f>
        <v>#NAME?</v>
      </c>
      <c r="Q7" s="11" t="e">
        <f ca="1">IF(H7=1,SUM(L7:L$21),0)</f>
        <v>#NAME?</v>
      </c>
      <c r="R7" s="11" t="e">
        <f ca="1">IF(H7=1,SUMPRODUCT(I7:I$21,L7:L$21),0)</f>
        <v>#NAME?</v>
      </c>
      <c r="S7" t="e">
        <f t="shared" ca="1" si="0"/>
        <v>#NAME?</v>
      </c>
      <c r="T7" s="11" t="e">
        <f ca="1">IF(H7=1,SUMPRODUCT(L7:L$21,I7:I$21^2),0)</f>
        <v>#NAME?</v>
      </c>
      <c r="U7" s="12" t="e">
        <f t="shared" ca="1" si="1"/>
        <v>#NAME?</v>
      </c>
      <c r="W7" s="16" t="e">
        <f ca="1">MINVERSE(W4)</f>
        <v>#NAME?</v>
      </c>
    </row>
    <row r="8" spans="1:23" x14ac:dyDescent="0.35">
      <c r="B8" s="11">
        <v>43</v>
      </c>
      <c r="C8">
        <v>0</v>
      </c>
      <c r="D8">
        <v>59</v>
      </c>
      <c r="E8" s="12">
        <v>6</v>
      </c>
      <c r="G8" s="11" t="e">
        <f ca="1"/>
        <v>#NAME?</v>
      </c>
      <c r="H8" t="e">
        <f ca="1"/>
        <v>#NAME?</v>
      </c>
      <c r="I8" t="e">
        <f ca="1"/>
        <v>#NAME?</v>
      </c>
      <c r="J8" s="12" t="e">
        <f ca="1"/>
        <v>#NAME?</v>
      </c>
      <c r="K8" s="11" t="e">
        <f t="shared" ca="1" si="2"/>
        <v>#NAME?</v>
      </c>
      <c r="L8" t="e">
        <f t="shared" ca="1" si="3"/>
        <v>#NAME?</v>
      </c>
      <c r="M8" s="12" t="e">
        <f ca="1">IF(H8=1,K8-LN(SUM(L8:L$21)),0)</f>
        <v>#NAME?</v>
      </c>
      <c r="Q8" s="11" t="e">
        <f ca="1">IF(H8=1,SUM(L8:L$21),0)</f>
        <v>#NAME?</v>
      </c>
      <c r="R8" s="11" t="e">
        <f ca="1">IF(H8=1,SUMPRODUCT(I8:I$21,L8:L$21),0)</f>
        <v>#NAME?</v>
      </c>
      <c r="S8" t="e">
        <f t="shared" ca="1" si="0"/>
        <v>#NAME?</v>
      </c>
      <c r="T8" s="11" t="e">
        <f ca="1">IF(H8=1,SUMPRODUCT(L8:L$21,I8:I$21^2),0)</f>
        <v>#NAME?</v>
      </c>
      <c r="U8" s="12" t="e">
        <f t="shared" ca="1" si="1"/>
        <v>#NAME?</v>
      </c>
    </row>
    <row r="9" spans="1:23" x14ac:dyDescent="0.35">
      <c r="B9" s="11">
        <v>52</v>
      </c>
      <c r="C9">
        <v>0</v>
      </c>
      <c r="D9">
        <v>74</v>
      </c>
      <c r="E9" s="12">
        <v>4</v>
      </c>
      <c r="G9" s="11" t="e">
        <f ca="1"/>
        <v>#NAME?</v>
      </c>
      <c r="H9" t="e">
        <f ca="1"/>
        <v>#NAME?</v>
      </c>
      <c r="I9" t="e">
        <f ca="1"/>
        <v>#NAME?</v>
      </c>
      <c r="J9" s="12" t="e">
        <f ca="1"/>
        <v>#NAME?</v>
      </c>
      <c r="K9" s="11" t="e">
        <f t="shared" ca="1" si="2"/>
        <v>#NAME?</v>
      </c>
      <c r="L9" t="e">
        <f t="shared" ca="1" si="3"/>
        <v>#NAME?</v>
      </c>
      <c r="M9" s="12" t="e">
        <f ca="1">IF(H9=1,K9-LN(SUM(L9:L$21)),0)</f>
        <v>#NAME?</v>
      </c>
      <c r="Q9" s="11" t="e">
        <f ca="1">IF(H9=1,SUM(L9:L$21),0)</f>
        <v>#NAME?</v>
      </c>
      <c r="R9" s="11" t="e">
        <f ca="1">IF(H9=1,SUMPRODUCT(I9:I$21,L9:L$21),0)</f>
        <v>#NAME?</v>
      </c>
      <c r="S9" t="e">
        <f t="shared" ca="1" si="0"/>
        <v>#NAME?</v>
      </c>
      <c r="T9" s="11" t="e">
        <f ca="1">IF(H9=1,SUMPRODUCT(L9:L$21,I9:I$21^2),0)</f>
        <v>#NAME?</v>
      </c>
      <c r="U9" s="12" t="e">
        <f t="shared" ca="1" si="1"/>
        <v>#NAME?</v>
      </c>
      <c r="W9" s="7" t="s">
        <v>21</v>
      </c>
    </row>
    <row r="10" spans="1:23" x14ac:dyDescent="0.35">
      <c r="B10" s="11">
        <v>59</v>
      </c>
      <c r="C10">
        <v>0</v>
      </c>
      <c r="D10">
        <v>77</v>
      </c>
      <c r="E10" s="12">
        <v>6</v>
      </c>
      <c r="G10" s="11" t="e">
        <f ca="1"/>
        <v>#NAME?</v>
      </c>
      <c r="H10" t="e">
        <f ca="1"/>
        <v>#NAME?</v>
      </c>
      <c r="I10" t="e">
        <f ca="1"/>
        <v>#NAME?</v>
      </c>
      <c r="J10" s="12" t="e">
        <f ca="1"/>
        <v>#NAME?</v>
      </c>
      <c r="K10" s="11" t="e">
        <f t="shared" ca="1" si="2"/>
        <v>#NAME?</v>
      </c>
      <c r="L10" t="e">
        <f t="shared" ca="1" si="3"/>
        <v>#NAME?</v>
      </c>
      <c r="M10" s="12" t="e">
        <f ca="1">IF(H10=1,K10-LN(SUM(L10:L$21)),0)</f>
        <v>#NAME?</v>
      </c>
      <c r="Q10" s="11" t="e">
        <f ca="1">IF(H10=1,SUM(L10:L$21),0)</f>
        <v>#NAME?</v>
      </c>
      <c r="R10" s="11" t="e">
        <f ca="1">IF(H10=1,SUMPRODUCT(I10:I$21,L10:L$21),0)</f>
        <v>#NAME?</v>
      </c>
      <c r="S10" t="e">
        <f t="shared" ca="1" si="0"/>
        <v>#NAME?</v>
      </c>
      <c r="T10" s="11" t="e">
        <f ca="1">IF(H10=1,SUMPRODUCT(L10:L$21,I10:I$21^2),0)</f>
        <v>#NAME?</v>
      </c>
      <c r="U10" s="12" t="e">
        <f t="shared" ca="1" si="1"/>
        <v>#NAME?</v>
      </c>
      <c r="W10" s="17" t="e">
        <f ca="1">S22</f>
        <v>#NAME?</v>
      </c>
    </row>
    <row r="11" spans="1:23" x14ac:dyDescent="0.35">
      <c r="B11" s="11">
        <v>5</v>
      </c>
      <c r="C11">
        <v>1</v>
      </c>
      <c r="D11">
        <v>77</v>
      </c>
      <c r="E11" s="12">
        <v>15</v>
      </c>
      <c r="G11" s="11" t="e">
        <f ca="1"/>
        <v>#NAME?</v>
      </c>
      <c r="H11" t="e">
        <f ca="1"/>
        <v>#NAME?</v>
      </c>
      <c r="I11" t="e">
        <f ca="1"/>
        <v>#NAME?</v>
      </c>
      <c r="J11" s="12" t="e">
        <f ca="1"/>
        <v>#NAME?</v>
      </c>
      <c r="K11" s="11" t="e">
        <f t="shared" ca="1" si="2"/>
        <v>#NAME?</v>
      </c>
      <c r="L11" t="e">
        <f t="shared" ca="1" si="3"/>
        <v>#NAME?</v>
      </c>
      <c r="M11" s="12" t="e">
        <f ca="1">IF(H11=1,K11-LN(SUM(L11:L$21)),0)</f>
        <v>#NAME?</v>
      </c>
      <c r="Q11" s="11" t="e">
        <f ca="1">IF(H11=1,SUM(L11:L$21),0)</f>
        <v>#NAME?</v>
      </c>
      <c r="R11" s="11" t="e">
        <f ca="1">IF(H11=1,SUMPRODUCT(I11:I$21,L11:L$21),0)</f>
        <v>#NAME?</v>
      </c>
      <c r="S11" t="e">
        <f t="shared" ca="1" si="0"/>
        <v>#NAME?</v>
      </c>
      <c r="T11" s="11" t="e">
        <f ca="1">IF(H11=1,SUMPRODUCT(L11:L$21,I11:I$21^2),0)</f>
        <v>#NAME?</v>
      </c>
      <c r="U11" s="12" t="e">
        <f t="shared" ca="1" si="1"/>
        <v>#NAME?</v>
      </c>
    </row>
    <row r="12" spans="1:23" x14ac:dyDescent="0.35">
      <c r="B12" s="11">
        <v>67</v>
      </c>
      <c r="C12">
        <v>0</v>
      </c>
      <c r="D12">
        <v>70</v>
      </c>
      <c r="E12" s="12">
        <v>8</v>
      </c>
      <c r="G12" s="11" t="e">
        <f ca="1"/>
        <v>#NAME?</v>
      </c>
      <c r="H12" t="e">
        <f ca="1"/>
        <v>#NAME?</v>
      </c>
      <c r="I12" t="e">
        <f ca="1"/>
        <v>#NAME?</v>
      </c>
      <c r="J12" s="12" t="e">
        <f ca="1"/>
        <v>#NAME?</v>
      </c>
      <c r="K12" s="11" t="e">
        <f t="shared" ca="1" si="2"/>
        <v>#NAME?</v>
      </c>
      <c r="L12" t="e">
        <f t="shared" ca="1" si="3"/>
        <v>#NAME?</v>
      </c>
      <c r="M12" s="12" t="e">
        <f ca="1">IF(H12=1,K12-LN(SUM(L12:L$21)),0)</f>
        <v>#NAME?</v>
      </c>
      <c r="Q12" s="11" t="e">
        <f ca="1">IF(H12=1,SUM(L12:L$21),0)</f>
        <v>#NAME?</v>
      </c>
      <c r="R12" s="11" t="e">
        <f ca="1">IF(H12=1,SUMPRODUCT(I12:I$21,L12:L$21),0)</f>
        <v>#NAME?</v>
      </c>
      <c r="S12" t="e">
        <f t="shared" ca="1" si="0"/>
        <v>#NAME?</v>
      </c>
      <c r="T12" s="11" t="e">
        <f ca="1">IF(H12=1,SUMPRODUCT(L12:L$21,I12:I$21^2),0)</f>
        <v>#NAME?</v>
      </c>
      <c r="U12" s="12" t="e">
        <f t="shared" ca="1" si="1"/>
        <v>#NAME?</v>
      </c>
    </row>
    <row r="13" spans="1:23" x14ac:dyDescent="0.35">
      <c r="B13" s="11">
        <v>70</v>
      </c>
      <c r="C13">
        <v>1</v>
      </c>
      <c r="D13">
        <v>61</v>
      </c>
      <c r="E13" s="12">
        <v>16</v>
      </c>
      <c r="G13" s="11" t="e">
        <f ca="1"/>
        <v>#NAME?</v>
      </c>
      <c r="H13" t="e">
        <f ca="1"/>
        <v>#NAME?</v>
      </c>
      <c r="I13" t="e">
        <f ca="1"/>
        <v>#NAME?</v>
      </c>
      <c r="J13" s="12" t="e">
        <f ca="1"/>
        <v>#NAME?</v>
      </c>
      <c r="K13" s="11" t="e">
        <f t="shared" ca="1" si="2"/>
        <v>#NAME?</v>
      </c>
      <c r="L13" t="e">
        <f t="shared" ca="1" si="3"/>
        <v>#NAME?</v>
      </c>
      <c r="M13" s="12" t="e">
        <f ca="1">IF(H13=1,K13-LN(SUM(L13:L$21)),0)</f>
        <v>#NAME?</v>
      </c>
      <c r="Q13" s="11" t="e">
        <f ca="1">IF(H13=1,SUM(L13:L$21),0)</f>
        <v>#NAME?</v>
      </c>
      <c r="R13" s="11" t="e">
        <f ca="1">IF(H13=1,SUMPRODUCT(I13:I$21,L13:L$21),0)</f>
        <v>#NAME?</v>
      </c>
      <c r="S13" t="e">
        <f t="shared" ca="1" si="0"/>
        <v>#NAME?</v>
      </c>
      <c r="T13" s="11" t="e">
        <f ca="1">IF(H13=1,SUMPRODUCT(L13:L$21,I13:I$21^2),0)</f>
        <v>#NAME?</v>
      </c>
      <c r="U13" s="12" t="e">
        <f t="shared" ca="1" si="1"/>
        <v>#NAME?</v>
      </c>
    </row>
    <row r="14" spans="1:23" x14ac:dyDescent="0.35">
      <c r="B14" s="11">
        <v>67</v>
      </c>
      <c r="C14">
        <v>0</v>
      </c>
      <c r="D14">
        <v>71</v>
      </c>
      <c r="E14" s="12">
        <v>9</v>
      </c>
      <c r="G14" s="11" t="e">
        <f ca="1"/>
        <v>#NAME?</v>
      </c>
      <c r="H14" t="e">
        <f ca="1"/>
        <v>#NAME?</v>
      </c>
      <c r="I14" t="e">
        <f ca="1"/>
        <v>#NAME?</v>
      </c>
      <c r="J14" s="12" t="e">
        <f ca="1"/>
        <v>#NAME?</v>
      </c>
      <c r="K14" s="11" t="e">
        <f t="shared" ca="1" si="2"/>
        <v>#NAME?</v>
      </c>
      <c r="L14" t="e">
        <f t="shared" ca="1" si="3"/>
        <v>#NAME?</v>
      </c>
      <c r="M14" s="12" t="e">
        <f ca="1">IF(H14=1,K14-LN(SUM(L14:L$21)),0)</f>
        <v>#NAME?</v>
      </c>
      <c r="Q14" s="11" t="e">
        <f ca="1">IF(H14=1,SUM(L14:L$21),0)</f>
        <v>#NAME?</v>
      </c>
      <c r="R14" s="11" t="e">
        <f ca="1">IF(H14=1,SUMPRODUCT(I14:I$21,L14:L$21),0)</f>
        <v>#NAME?</v>
      </c>
      <c r="S14" t="e">
        <f t="shared" ca="1" si="0"/>
        <v>#NAME?</v>
      </c>
      <c r="T14" s="11" t="e">
        <f ca="1">IF(H14=1,SUMPRODUCT(L14:L$21,I14:I$21^2),0)</f>
        <v>#NAME?</v>
      </c>
      <c r="U14" s="12" t="e">
        <f t="shared" ca="1" si="1"/>
        <v>#NAME?</v>
      </c>
    </row>
    <row r="15" spans="1:23" x14ac:dyDescent="0.35">
      <c r="B15" s="11">
        <v>30</v>
      </c>
      <c r="C15">
        <v>0</v>
      </c>
      <c r="D15">
        <v>70</v>
      </c>
      <c r="E15" s="12">
        <v>11</v>
      </c>
      <c r="G15" s="11" t="e">
        <f ca="1"/>
        <v>#NAME?</v>
      </c>
      <c r="H15" t="e">
        <f ca="1"/>
        <v>#NAME?</v>
      </c>
      <c r="I15" t="e">
        <f ca="1"/>
        <v>#NAME?</v>
      </c>
      <c r="J15" s="12" t="e">
        <f ca="1"/>
        <v>#NAME?</v>
      </c>
      <c r="K15" s="11" t="e">
        <f t="shared" ca="1" si="2"/>
        <v>#NAME?</v>
      </c>
      <c r="L15" t="e">
        <f t="shared" ca="1" si="3"/>
        <v>#NAME?</v>
      </c>
      <c r="M15" s="12" t="e">
        <f ca="1">IF(H15=1,K15-LN(SUM(L15:L$21)),0)</f>
        <v>#NAME?</v>
      </c>
      <c r="Q15" s="11" t="e">
        <f ca="1">IF(H15=1,SUM(L15:L$21),0)</f>
        <v>#NAME?</v>
      </c>
      <c r="R15" s="11" t="e">
        <f ca="1">IF(H15=1,SUMPRODUCT(I15:I$21,L15:L$21),0)</f>
        <v>#NAME?</v>
      </c>
      <c r="S15" t="e">
        <f t="shared" ca="1" si="0"/>
        <v>#NAME?</v>
      </c>
      <c r="T15" s="11" t="e">
        <f ca="1">IF(H15=1,SUMPRODUCT(L15:L$21,I15:I$21^2),0)</f>
        <v>#NAME?</v>
      </c>
      <c r="U15" s="12" t="e">
        <f t="shared" ca="1" si="1"/>
        <v>#NAME?</v>
      </c>
    </row>
    <row r="16" spans="1:23" x14ac:dyDescent="0.35">
      <c r="B16" s="11">
        <v>62</v>
      </c>
      <c r="C16">
        <v>1</v>
      </c>
      <c r="D16">
        <v>75</v>
      </c>
      <c r="E16" s="12">
        <v>15</v>
      </c>
      <c r="G16" s="11" t="e">
        <f ca="1"/>
        <v>#NAME?</v>
      </c>
      <c r="H16" t="e">
        <f ca="1"/>
        <v>#NAME?</v>
      </c>
      <c r="I16" t="e">
        <f ca="1"/>
        <v>#NAME?</v>
      </c>
      <c r="J16" s="12" t="e">
        <f ca="1"/>
        <v>#NAME?</v>
      </c>
      <c r="K16" s="11" t="e">
        <f t="shared" ca="1" si="2"/>
        <v>#NAME?</v>
      </c>
      <c r="L16" t="e">
        <f t="shared" ca="1" si="3"/>
        <v>#NAME?</v>
      </c>
      <c r="M16" s="12" t="e">
        <f ca="1">IF(H16=1,K16-LN(SUM(L16:L$21)),0)</f>
        <v>#NAME?</v>
      </c>
      <c r="Q16" s="11" t="e">
        <f ca="1">IF(H16=1,SUM(L16:L$21),0)</f>
        <v>#NAME?</v>
      </c>
      <c r="R16" s="11" t="e">
        <f ca="1">IF(H16=1,SUMPRODUCT(I16:I$21,L16:L$21),0)</f>
        <v>#NAME?</v>
      </c>
      <c r="S16" t="e">
        <f t="shared" ca="1" si="0"/>
        <v>#NAME?</v>
      </c>
      <c r="T16" s="11" t="e">
        <f ca="1">IF(H16=1,SUMPRODUCT(L16:L$21,I16:I$21^2),0)</f>
        <v>#NAME?</v>
      </c>
      <c r="U16" s="12" t="e">
        <f t="shared" ca="1" si="1"/>
        <v>#NAME?</v>
      </c>
    </row>
    <row r="17" spans="2:29" x14ac:dyDescent="0.35">
      <c r="B17" s="11">
        <v>27</v>
      </c>
      <c r="C17">
        <v>1</v>
      </c>
      <c r="D17">
        <v>72</v>
      </c>
      <c r="E17" s="12">
        <v>36</v>
      </c>
      <c r="G17" s="11" t="e">
        <f ca="1"/>
        <v>#NAME?</v>
      </c>
      <c r="H17" t="e">
        <f ca="1"/>
        <v>#NAME?</v>
      </c>
      <c r="I17" t="e">
        <f ca="1"/>
        <v>#NAME?</v>
      </c>
      <c r="J17" s="12" t="e">
        <f ca="1"/>
        <v>#NAME?</v>
      </c>
      <c r="K17" s="11" t="e">
        <f t="shared" ca="1" si="2"/>
        <v>#NAME?</v>
      </c>
      <c r="L17" t="e">
        <f t="shared" ca="1" si="3"/>
        <v>#NAME?</v>
      </c>
      <c r="M17" s="12" t="e">
        <f ca="1">IF(H17=1,K17-LN(SUM(L17:L$21)),0)</f>
        <v>#NAME?</v>
      </c>
      <c r="Q17" s="11" t="e">
        <f ca="1">IF(H17=1,SUM(L17:L$21),0)</f>
        <v>#NAME?</v>
      </c>
      <c r="R17" s="11" t="e">
        <f ca="1">IF(H17=1,SUMPRODUCT(I17:I$21,L17:L$21),0)</f>
        <v>#NAME?</v>
      </c>
      <c r="S17" t="e">
        <f t="shared" ca="1" si="0"/>
        <v>#NAME?</v>
      </c>
      <c r="T17" s="11" t="e">
        <f ca="1">IF(H17=1,SUMPRODUCT(L17:L$21,I17:I$21^2),0)</f>
        <v>#NAME?</v>
      </c>
      <c r="U17" s="12" t="e">
        <f t="shared" ca="1" si="1"/>
        <v>#NAME?</v>
      </c>
    </row>
    <row r="18" spans="2:29" x14ac:dyDescent="0.35">
      <c r="B18" s="11">
        <v>41</v>
      </c>
      <c r="C18">
        <v>1</v>
      </c>
      <c r="D18">
        <v>58</v>
      </c>
      <c r="E18" s="12">
        <v>25</v>
      </c>
      <c r="G18" s="11" t="e">
        <f ca="1"/>
        <v>#NAME?</v>
      </c>
      <c r="H18" t="e">
        <f ca="1"/>
        <v>#NAME?</v>
      </c>
      <c r="I18" t="e">
        <f ca="1"/>
        <v>#NAME?</v>
      </c>
      <c r="J18" s="12" t="e">
        <f ca="1"/>
        <v>#NAME?</v>
      </c>
      <c r="K18" s="11" t="e">
        <f t="shared" ca="1" si="2"/>
        <v>#NAME?</v>
      </c>
      <c r="L18" t="e">
        <f t="shared" ca="1" si="3"/>
        <v>#NAME?</v>
      </c>
      <c r="M18" s="12" t="e">
        <f ca="1">IF(H18=1,K18-LN(SUM(L18:L$21)),0)</f>
        <v>#NAME?</v>
      </c>
      <c r="Q18" s="11" t="e">
        <f ca="1">IF(H18=1,SUM(L18:L$21),0)</f>
        <v>#NAME?</v>
      </c>
      <c r="R18" s="11" t="e">
        <f ca="1">IF(H18=1,SUMPRODUCT(I18:I$21,L18:L$21),0)</f>
        <v>#NAME?</v>
      </c>
      <c r="S18" t="e">
        <f t="shared" ca="1" si="0"/>
        <v>#NAME?</v>
      </c>
      <c r="T18" s="11" t="e">
        <f ca="1">IF(H18=1,SUMPRODUCT(L18:L$21,I18:I$21^2),0)</f>
        <v>#NAME?</v>
      </c>
      <c r="U18" s="12" t="e">
        <f t="shared" ca="1" si="1"/>
        <v>#NAME?</v>
      </c>
    </row>
    <row r="19" spans="2:29" x14ac:dyDescent="0.35">
      <c r="B19" s="11">
        <v>37</v>
      </c>
      <c r="C19">
        <v>1</v>
      </c>
      <c r="D19">
        <v>80</v>
      </c>
      <c r="E19" s="12">
        <v>8</v>
      </c>
      <c r="G19" s="11" t="e">
        <f ca="1"/>
        <v>#NAME?</v>
      </c>
      <c r="H19" t="e">
        <f ca="1"/>
        <v>#NAME?</v>
      </c>
      <c r="I19" t="e">
        <f ca="1"/>
        <v>#NAME?</v>
      </c>
      <c r="J19" s="12" t="e">
        <f ca="1"/>
        <v>#NAME?</v>
      </c>
      <c r="K19" s="11" t="e">
        <f t="shared" ca="1" si="2"/>
        <v>#NAME?</v>
      </c>
      <c r="L19" t="e">
        <f t="shared" ca="1" si="3"/>
        <v>#NAME?</v>
      </c>
      <c r="M19" s="12" t="e">
        <f ca="1">IF(H19=1,K19-LN(SUM(L19:L$21)),0)</f>
        <v>#NAME?</v>
      </c>
      <c r="Q19" s="11" t="e">
        <f ca="1">IF(H19=1,SUM(L19:L$21),0)</f>
        <v>#NAME?</v>
      </c>
      <c r="R19" s="11" t="e">
        <f ca="1">IF(H19=1,SUMPRODUCT(I19:I$21,L19:L$21),0)</f>
        <v>#NAME?</v>
      </c>
      <c r="S19" t="e">
        <f t="shared" ca="1" si="0"/>
        <v>#NAME?</v>
      </c>
      <c r="T19" s="11" t="e">
        <f ca="1">IF(H19=1,SUMPRODUCT(L19:L$21,I19:I$21^2),0)</f>
        <v>#NAME?</v>
      </c>
      <c r="U19" s="12" t="e">
        <f t="shared" ca="1" si="1"/>
        <v>#NAME?</v>
      </c>
    </row>
    <row r="20" spans="2:29" x14ac:dyDescent="0.35">
      <c r="B20" s="11">
        <v>25</v>
      </c>
      <c r="C20">
        <v>0</v>
      </c>
      <c r="D20">
        <v>68</v>
      </c>
      <c r="E20" s="12">
        <v>3</v>
      </c>
      <c r="G20" s="11" t="e">
        <f ca="1"/>
        <v>#NAME?</v>
      </c>
      <c r="H20" t="e">
        <f ca="1"/>
        <v>#NAME?</v>
      </c>
      <c r="I20" t="e">
        <f ca="1"/>
        <v>#NAME?</v>
      </c>
      <c r="J20" s="12" t="e">
        <f ca="1"/>
        <v>#NAME?</v>
      </c>
      <c r="K20" s="11" t="e">
        <f t="shared" ca="1" si="2"/>
        <v>#NAME?</v>
      </c>
      <c r="L20" t="e">
        <f t="shared" ca="1" si="3"/>
        <v>#NAME?</v>
      </c>
      <c r="M20" s="12" t="e">
        <f ca="1">IF(H20=1,K20-LN(SUM(L20:L$21)),0)</f>
        <v>#NAME?</v>
      </c>
      <c r="Q20" s="11" t="e">
        <f ca="1">IF(H20=1,SUM(L20:L$21),0)</f>
        <v>#NAME?</v>
      </c>
      <c r="R20" s="11" t="e">
        <f ca="1">IF(H20=1,SUMPRODUCT(I20:I$21,L20:L$21),0)</f>
        <v>#NAME?</v>
      </c>
      <c r="S20" t="e">
        <f t="shared" ca="1" si="0"/>
        <v>#NAME?</v>
      </c>
      <c r="T20" s="11" t="e">
        <f ca="1">IF(H20=1,SUMPRODUCT(L20:L$21,I20:I$21^2),0)</f>
        <v>#NAME?</v>
      </c>
      <c r="U20" s="12" t="e">
        <f t="shared" ca="1" si="1"/>
        <v>#NAME?</v>
      </c>
    </row>
    <row r="21" spans="2:29" x14ac:dyDescent="0.35">
      <c r="B21" s="13">
        <v>62</v>
      </c>
      <c r="C21" s="14">
        <v>0</v>
      </c>
      <c r="D21" s="14">
        <v>64</v>
      </c>
      <c r="E21" s="15">
        <v>2</v>
      </c>
      <c r="G21" s="13" t="e">
        <f ca="1"/>
        <v>#NAME?</v>
      </c>
      <c r="H21" s="14" t="e">
        <f ca="1"/>
        <v>#NAME?</v>
      </c>
      <c r="I21" s="14" t="e">
        <f ca="1"/>
        <v>#NAME?</v>
      </c>
      <c r="J21" s="15" t="e">
        <f ca="1"/>
        <v>#NAME?</v>
      </c>
      <c r="K21" s="13" t="e">
        <f t="shared" ca="1" si="2"/>
        <v>#NAME?</v>
      </c>
      <c r="L21" s="14" t="e">
        <f t="shared" ca="1" si="3"/>
        <v>#NAME?</v>
      </c>
      <c r="M21" s="15" t="e">
        <f ca="1">IF(H21=1,K21-LN(SUM(L21:L$21)),0)</f>
        <v>#NAME?</v>
      </c>
      <c r="Q21" s="13" t="e">
        <f ca="1">IF(H21=1,SUM(L21:L$21),0)</f>
        <v>#NAME?</v>
      </c>
      <c r="R21" s="13" t="e">
        <f ca="1">IF(H21=1,SUMPRODUCT(I21:I$21,L21:L$21),0)</f>
        <v>#NAME?</v>
      </c>
      <c r="S21" s="14" t="e">
        <f t="shared" ca="1" si="0"/>
        <v>#NAME?</v>
      </c>
      <c r="T21" s="13" t="e">
        <f ca="1">IF(H21=1,SUMPRODUCT(L21:L$21,I21:I$21^2),0)</f>
        <v>#NAME?</v>
      </c>
      <c r="U21" s="15" t="e">
        <f t="shared" ca="1" si="1"/>
        <v>#NAME?</v>
      </c>
    </row>
    <row r="22" spans="2:29" x14ac:dyDescent="0.35">
      <c r="M22" s="5" t="e">
        <f ca="1">SUM(M4:M21)</f>
        <v>#NAME?</v>
      </c>
      <c r="S22" t="e">
        <f ca="1">SUM(S4:S21)</f>
        <v>#NAME?</v>
      </c>
      <c r="U22" t="e">
        <f ca="1">SUM(U4:U21)</f>
        <v>#NAME?</v>
      </c>
    </row>
    <row r="24" spans="2:29" x14ac:dyDescent="0.35">
      <c r="U24" t="s">
        <v>22</v>
      </c>
      <c r="V24">
        <v>0.05</v>
      </c>
    </row>
    <row r="26" spans="2:29" x14ac:dyDescent="0.35">
      <c r="R26" s="18" t="s">
        <v>23</v>
      </c>
      <c r="S26" s="18" t="s">
        <v>24</v>
      </c>
      <c r="T26" s="18" t="s">
        <v>25</v>
      </c>
      <c r="U26" s="18" t="s">
        <v>5</v>
      </c>
      <c r="V26" s="18" t="s">
        <v>26</v>
      </c>
      <c r="W26" s="18" t="s">
        <v>27</v>
      </c>
      <c r="X26" s="18" t="s">
        <v>28</v>
      </c>
      <c r="Y26" s="18" t="s">
        <v>26</v>
      </c>
      <c r="Z26" s="18" t="s">
        <v>27</v>
      </c>
      <c r="AB26" s="18" t="s">
        <v>29</v>
      </c>
      <c r="AC26" s="18" t="s">
        <v>5</v>
      </c>
    </row>
    <row r="27" spans="2:29" x14ac:dyDescent="0.35">
      <c r="Q27" t="s">
        <v>9</v>
      </c>
      <c r="R27" s="19">
        <f>O4</f>
        <v>0.12079450835053478</v>
      </c>
      <c r="S27" s="20" t="e">
        <f ca="1">SQRT(W7)</f>
        <v>#NAME?</v>
      </c>
      <c r="T27" s="19" t="e">
        <f ca="1">R27/S27</f>
        <v>#NAME?</v>
      </c>
      <c r="U27" s="21" t="e">
        <f ca="1">2*(1-NORMSDIST(T27))</f>
        <v>#NAME?</v>
      </c>
      <c r="V27" s="20" t="e">
        <f ca="1">R27-S27*NORMSINV(1-V24/2)</f>
        <v>#NAME?</v>
      </c>
      <c r="W27" s="21" t="e">
        <f ca="1">R27+S27*NORMSINV(1-V24/2)</f>
        <v>#NAME?</v>
      </c>
      <c r="X27" s="22">
        <f>EXP(R27)</f>
        <v>1.1283930131999613</v>
      </c>
      <c r="Y27" s="23" t="e">
        <f ca="1">EXP(V27)</f>
        <v>#NAME?</v>
      </c>
      <c r="Z27" s="24" t="e">
        <f ca="1">EXP(W27)</f>
        <v>#NAME?</v>
      </c>
      <c r="AB27" s="19" t="e">
        <f ca="1">(R27/S27)^2</f>
        <v>#NAME?</v>
      </c>
      <c r="AC27" s="21" t="e">
        <f ca="1">CHIDIST(AB27,1)</f>
        <v>#NAME?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9D193-9439-4207-AA4A-4730E3BCCC78}">
  <sheetPr codeName="Sheet12"/>
  <dimension ref="A1:AC27"/>
  <sheetViews>
    <sheetView workbookViewId="0"/>
  </sheetViews>
  <sheetFormatPr defaultRowHeight="14.5" x14ac:dyDescent="0.35"/>
  <cols>
    <col min="1" max="1" width="3" customWidth="1"/>
    <col min="5" max="5" width="9.1796875" customWidth="1"/>
    <col min="10" max="10" width="9.1796875" customWidth="1"/>
    <col min="14" max="14" width="9.1796875" customWidth="1"/>
    <col min="18" max="18" width="10" bestFit="1" customWidth="1"/>
    <col min="22" max="24" width="9.1796875" customWidth="1"/>
  </cols>
  <sheetData>
    <row r="1" spans="1:23" x14ac:dyDescent="0.35">
      <c r="A1" s="1" t="s">
        <v>30</v>
      </c>
      <c r="B1" s="1"/>
      <c r="C1" s="1"/>
    </row>
    <row r="3" spans="1:23" x14ac:dyDescent="0.35">
      <c r="B3" s="6" t="s">
        <v>7</v>
      </c>
      <c r="C3" s="6" t="s">
        <v>8</v>
      </c>
      <c r="D3" s="6" t="s">
        <v>9</v>
      </c>
      <c r="E3" s="6" t="s">
        <v>10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O3" s="6" t="s">
        <v>14</v>
      </c>
      <c r="Q3" s="6" t="s">
        <v>15</v>
      </c>
      <c r="R3" s="6" t="s">
        <v>16</v>
      </c>
      <c r="S3" s="6" t="s">
        <v>2</v>
      </c>
      <c r="T3" s="6" t="s">
        <v>17</v>
      </c>
      <c r="U3" s="6" t="s">
        <v>18</v>
      </c>
      <c r="W3" s="7" t="s">
        <v>19</v>
      </c>
    </row>
    <row r="4" spans="1:23" x14ac:dyDescent="0.35">
      <c r="B4" s="8">
        <v>64</v>
      </c>
      <c r="C4" s="9">
        <v>0</v>
      </c>
      <c r="D4" s="9">
        <v>67</v>
      </c>
      <c r="E4" s="10">
        <v>34</v>
      </c>
      <c r="G4" s="8" t="e">
        <f t="array" aca="1" ref="G4:J21" ca="1">QSORTRows(B4:E21)</f>
        <v>#NAME?</v>
      </c>
      <c r="H4" s="9" t="e">
        <f ca="1"/>
        <v>#NAME?</v>
      </c>
      <c r="I4" s="9" t="e">
        <f ca="1"/>
        <v>#NAME?</v>
      </c>
      <c r="J4" s="10" t="e">
        <f ca="1"/>
        <v>#NAME?</v>
      </c>
      <c r="K4" s="8" t="e">
        <f ca="1">MMULT(J4:J4,$O$4)</f>
        <v>#NAME?</v>
      </c>
      <c r="L4" s="9" t="e">
        <f ca="1">EXP(K4)</f>
        <v>#NAME?</v>
      </c>
      <c r="M4" s="10" t="e">
        <f ca="1">IF(H4=1,K4-LN(SUM(L4:L$21)),0)</f>
        <v>#NAME?</v>
      </c>
      <c r="O4" s="16">
        <v>6.5705722137825828E-2</v>
      </c>
      <c r="Q4" s="8" t="e">
        <f ca="1">IF(H4=1,SUM(L4:L$21),0)</f>
        <v>#NAME?</v>
      </c>
      <c r="R4" s="8" t="e">
        <f ca="1">IF(H4=1,SUMPRODUCT(J4:J$21,L4:L$21),0)</f>
        <v>#NAME?</v>
      </c>
      <c r="S4" s="10" t="e">
        <f ca="1">IF(H4=1,J4-R4/Q4,0)</f>
        <v>#NAME?</v>
      </c>
      <c r="T4" s="8" t="e">
        <f ca="1">IF(H4=1,SUMPRODUCT(L4:L$21,J4:J$21^2),0)</f>
        <v>#NAME?</v>
      </c>
      <c r="U4" s="10" t="e">
        <f t="shared" ref="U4:U21" ca="1" si="0">IF(H4=1,(T4-R4*R4/Q4)/Q4,0)</f>
        <v>#NAME?</v>
      </c>
      <c r="W4" s="16" t="e">
        <f ca="1">U22</f>
        <v>#NAME?</v>
      </c>
    </row>
    <row r="5" spans="1:23" x14ac:dyDescent="0.35">
      <c r="B5" s="11">
        <v>59</v>
      </c>
      <c r="C5">
        <v>0</v>
      </c>
      <c r="D5">
        <v>63</v>
      </c>
      <c r="E5" s="12">
        <v>6</v>
      </c>
      <c r="G5" s="11" t="e">
        <f ca="1"/>
        <v>#NAME?</v>
      </c>
      <c r="H5" t="e">
        <f ca="1"/>
        <v>#NAME?</v>
      </c>
      <c r="I5" t="e">
        <f ca="1"/>
        <v>#NAME?</v>
      </c>
      <c r="J5" s="12" t="e">
        <f ca="1"/>
        <v>#NAME?</v>
      </c>
      <c r="K5" s="11" t="e">
        <f t="shared" ref="K5:K21" ca="1" si="1">MMULT(J5:J5,$O$4)</f>
        <v>#NAME?</v>
      </c>
      <c r="L5" t="e">
        <f t="shared" ref="L5:L21" ca="1" si="2">EXP(K5)</f>
        <v>#NAME?</v>
      </c>
      <c r="M5" s="12" t="e">
        <f ca="1">IF(H5=1,K5-LN(SUM(L5:L$21)),0)</f>
        <v>#NAME?</v>
      </c>
      <c r="Q5" s="11" t="e">
        <f ca="1">IF(H5=1,SUM(L5:L$21),0)</f>
        <v>#NAME?</v>
      </c>
      <c r="R5" s="11" t="e">
        <f ca="1">IF(H5=1,SUMPRODUCT(J5:J$21,L5:L$21),0)</f>
        <v>#NAME?</v>
      </c>
      <c r="S5" s="12" t="e">
        <f t="shared" ref="S5:S21" ca="1" si="3">IF(H5=1,J5-R5/Q5,0)</f>
        <v>#NAME?</v>
      </c>
      <c r="T5" s="11" t="e">
        <f ca="1">IF(H5=1,SUMPRODUCT(L5:L$21,J5:J$21^2),0)</f>
        <v>#NAME?</v>
      </c>
      <c r="U5" s="12" t="e">
        <f t="shared" ca="1" si="0"/>
        <v>#NAME?</v>
      </c>
    </row>
    <row r="6" spans="1:23" x14ac:dyDescent="0.35">
      <c r="B6" s="11">
        <v>51</v>
      </c>
      <c r="C6">
        <v>0</v>
      </c>
      <c r="D6">
        <v>60</v>
      </c>
      <c r="E6" s="12">
        <v>8</v>
      </c>
      <c r="G6" s="11" t="e">
        <f ca="1"/>
        <v>#NAME?</v>
      </c>
      <c r="H6" t="e">
        <f ca="1"/>
        <v>#NAME?</v>
      </c>
      <c r="I6" t="e">
        <f ca="1"/>
        <v>#NAME?</v>
      </c>
      <c r="J6" s="12" t="e">
        <f ca="1"/>
        <v>#NAME?</v>
      </c>
      <c r="K6" s="11" t="e">
        <f t="shared" ca="1" si="1"/>
        <v>#NAME?</v>
      </c>
      <c r="L6" t="e">
        <f t="shared" ca="1" si="2"/>
        <v>#NAME?</v>
      </c>
      <c r="M6" s="12" t="e">
        <f ca="1">IF(H6=1,K6-LN(SUM(L6:L$21)),0)</f>
        <v>#NAME?</v>
      </c>
      <c r="Q6" s="11" t="e">
        <f ca="1">IF(H6=1,SUM(L6:L$21),0)</f>
        <v>#NAME?</v>
      </c>
      <c r="R6" s="11" t="e">
        <f ca="1">IF(H6=1,SUMPRODUCT(J6:J$21,L6:L$21),0)</f>
        <v>#NAME?</v>
      </c>
      <c r="S6" s="12" t="e">
        <f t="shared" ca="1" si="3"/>
        <v>#NAME?</v>
      </c>
      <c r="T6" s="11" t="e">
        <f ca="1">IF(H6=1,SUMPRODUCT(L6:L$21,J6:J$21^2),0)</f>
        <v>#NAME?</v>
      </c>
      <c r="U6" s="12" t="e">
        <f t="shared" ca="1" si="0"/>
        <v>#NAME?</v>
      </c>
      <c r="W6" t="s">
        <v>20</v>
      </c>
    </row>
    <row r="7" spans="1:23" x14ac:dyDescent="0.35">
      <c r="B7" s="11">
        <v>14</v>
      </c>
      <c r="C7">
        <v>1</v>
      </c>
      <c r="D7">
        <v>72</v>
      </c>
      <c r="E7" s="12">
        <v>27</v>
      </c>
      <c r="G7" s="11" t="e">
        <f ca="1"/>
        <v>#NAME?</v>
      </c>
      <c r="H7" t="e">
        <f ca="1"/>
        <v>#NAME?</v>
      </c>
      <c r="I7" t="e">
        <f ca="1"/>
        <v>#NAME?</v>
      </c>
      <c r="J7" s="12" t="e">
        <f ca="1"/>
        <v>#NAME?</v>
      </c>
      <c r="K7" s="11" t="e">
        <f t="shared" ca="1" si="1"/>
        <v>#NAME?</v>
      </c>
      <c r="L7" t="e">
        <f t="shared" ca="1" si="2"/>
        <v>#NAME?</v>
      </c>
      <c r="M7" s="12" t="e">
        <f ca="1">IF(H7=1,K7-LN(SUM(L7:L$21)),0)</f>
        <v>#NAME?</v>
      </c>
      <c r="Q7" s="11" t="e">
        <f ca="1">IF(H7=1,SUM(L7:L$21),0)</f>
        <v>#NAME?</v>
      </c>
      <c r="R7" s="11" t="e">
        <f ca="1">IF(H7=1,SUMPRODUCT(J7:J$21,L7:L$21),0)</f>
        <v>#NAME?</v>
      </c>
      <c r="S7" s="12" t="e">
        <f t="shared" ca="1" si="3"/>
        <v>#NAME?</v>
      </c>
      <c r="T7" s="11" t="e">
        <f ca="1">IF(H7=1,SUMPRODUCT(L7:L$21,J7:J$21^2),0)</f>
        <v>#NAME?</v>
      </c>
      <c r="U7" s="12" t="e">
        <f t="shared" ca="1" si="0"/>
        <v>#NAME?</v>
      </c>
      <c r="W7" s="16" t="e">
        <f ca="1">MINVERSE(W4)</f>
        <v>#NAME?</v>
      </c>
    </row>
    <row r="8" spans="1:23" x14ac:dyDescent="0.35">
      <c r="B8" s="11">
        <v>43</v>
      </c>
      <c r="C8">
        <v>0</v>
      </c>
      <c r="D8">
        <v>59</v>
      </c>
      <c r="E8" s="12">
        <v>6</v>
      </c>
      <c r="G8" s="11" t="e">
        <f ca="1"/>
        <v>#NAME?</v>
      </c>
      <c r="H8" t="e">
        <f ca="1"/>
        <v>#NAME?</v>
      </c>
      <c r="I8" t="e">
        <f ca="1"/>
        <v>#NAME?</v>
      </c>
      <c r="J8" s="12" t="e">
        <f ca="1"/>
        <v>#NAME?</v>
      </c>
      <c r="K8" s="11" t="e">
        <f t="shared" ca="1" si="1"/>
        <v>#NAME?</v>
      </c>
      <c r="L8" t="e">
        <f t="shared" ca="1" si="2"/>
        <v>#NAME?</v>
      </c>
      <c r="M8" s="12" t="e">
        <f ca="1">IF(H8=1,K8-LN(SUM(L8:L$21)),0)</f>
        <v>#NAME?</v>
      </c>
      <c r="Q8" s="11" t="e">
        <f ca="1">IF(H8=1,SUM(L8:L$21),0)</f>
        <v>#NAME?</v>
      </c>
      <c r="R8" s="11" t="e">
        <f ca="1">IF(H8=1,SUMPRODUCT(J8:J$21,L8:L$21),0)</f>
        <v>#NAME?</v>
      </c>
      <c r="S8" s="12" t="e">
        <f t="shared" ca="1" si="3"/>
        <v>#NAME?</v>
      </c>
      <c r="T8" s="11" t="e">
        <f ca="1">IF(H8=1,SUMPRODUCT(L8:L$21,J8:J$21^2),0)</f>
        <v>#NAME?</v>
      </c>
      <c r="U8" s="12" t="e">
        <f t="shared" ca="1" si="0"/>
        <v>#NAME?</v>
      </c>
    </row>
    <row r="9" spans="1:23" x14ac:dyDescent="0.35">
      <c r="B9" s="11">
        <v>52</v>
      </c>
      <c r="C9">
        <v>0</v>
      </c>
      <c r="D9">
        <v>74</v>
      </c>
      <c r="E9" s="12">
        <v>4</v>
      </c>
      <c r="G9" s="11" t="e">
        <f ca="1"/>
        <v>#NAME?</v>
      </c>
      <c r="H9" t="e">
        <f ca="1"/>
        <v>#NAME?</v>
      </c>
      <c r="I9" t="e">
        <f ca="1"/>
        <v>#NAME?</v>
      </c>
      <c r="J9" s="12" t="e">
        <f ca="1"/>
        <v>#NAME?</v>
      </c>
      <c r="K9" s="11" t="e">
        <f t="shared" ca="1" si="1"/>
        <v>#NAME?</v>
      </c>
      <c r="L9" t="e">
        <f t="shared" ca="1" si="2"/>
        <v>#NAME?</v>
      </c>
      <c r="M9" s="12" t="e">
        <f ca="1">IF(H9=1,K9-LN(SUM(L9:L$21)),0)</f>
        <v>#NAME?</v>
      </c>
      <c r="Q9" s="11" t="e">
        <f ca="1">IF(H9=1,SUM(L9:L$21),0)</f>
        <v>#NAME?</v>
      </c>
      <c r="R9" s="11" t="e">
        <f ca="1">IF(H9=1,SUMPRODUCT(J9:J$21,L9:L$21),0)</f>
        <v>#NAME?</v>
      </c>
      <c r="S9" s="12" t="e">
        <f t="shared" ca="1" si="3"/>
        <v>#NAME?</v>
      </c>
      <c r="T9" s="11" t="e">
        <f ca="1">IF(H9=1,SUMPRODUCT(L9:L$21,J9:J$21^2),0)</f>
        <v>#NAME?</v>
      </c>
      <c r="U9" s="12" t="e">
        <f t="shared" ca="1" si="0"/>
        <v>#NAME?</v>
      </c>
      <c r="W9" s="7" t="s">
        <v>21</v>
      </c>
    </row>
    <row r="10" spans="1:23" x14ac:dyDescent="0.35">
      <c r="B10" s="11">
        <v>59</v>
      </c>
      <c r="C10">
        <v>0</v>
      </c>
      <c r="D10">
        <v>77</v>
      </c>
      <c r="E10" s="12">
        <v>6</v>
      </c>
      <c r="G10" s="11" t="e">
        <f ca="1"/>
        <v>#NAME?</v>
      </c>
      <c r="H10" t="e">
        <f ca="1"/>
        <v>#NAME?</v>
      </c>
      <c r="I10" t="e">
        <f ca="1"/>
        <v>#NAME?</v>
      </c>
      <c r="J10" s="12" t="e">
        <f ca="1"/>
        <v>#NAME?</v>
      </c>
      <c r="K10" s="11" t="e">
        <f t="shared" ca="1" si="1"/>
        <v>#NAME?</v>
      </c>
      <c r="L10" t="e">
        <f t="shared" ca="1" si="2"/>
        <v>#NAME?</v>
      </c>
      <c r="M10" s="12" t="e">
        <f ca="1">IF(H10=1,K10-LN(SUM(L10:L$21)),0)</f>
        <v>#NAME?</v>
      </c>
      <c r="Q10" s="11" t="e">
        <f ca="1">IF(H10=1,SUM(L10:L$21),0)</f>
        <v>#NAME?</v>
      </c>
      <c r="R10" s="11" t="e">
        <f ca="1">IF(H10=1,SUMPRODUCT(J10:J$21,L10:L$21),0)</f>
        <v>#NAME?</v>
      </c>
      <c r="S10" s="12" t="e">
        <f t="shared" ca="1" si="3"/>
        <v>#NAME?</v>
      </c>
      <c r="T10" s="11" t="e">
        <f ca="1">IF(H10=1,SUMPRODUCT(L10:L$21,J10:J$21^2),0)</f>
        <v>#NAME?</v>
      </c>
      <c r="U10" s="12" t="e">
        <f t="shared" ca="1" si="0"/>
        <v>#NAME?</v>
      </c>
      <c r="W10" s="17" t="e">
        <f ca="1">S22</f>
        <v>#NAME?</v>
      </c>
    </row>
    <row r="11" spans="1:23" x14ac:dyDescent="0.35">
      <c r="B11" s="11">
        <v>5</v>
      </c>
      <c r="C11">
        <v>1</v>
      </c>
      <c r="D11">
        <v>77</v>
      </c>
      <c r="E11" s="12">
        <v>15</v>
      </c>
      <c r="G11" s="11" t="e">
        <f ca="1"/>
        <v>#NAME?</v>
      </c>
      <c r="H11" t="e">
        <f ca="1"/>
        <v>#NAME?</v>
      </c>
      <c r="I11" t="e">
        <f ca="1"/>
        <v>#NAME?</v>
      </c>
      <c r="J11" s="12" t="e">
        <f ca="1"/>
        <v>#NAME?</v>
      </c>
      <c r="K11" s="11" t="e">
        <f t="shared" ca="1" si="1"/>
        <v>#NAME?</v>
      </c>
      <c r="L11" t="e">
        <f t="shared" ca="1" si="2"/>
        <v>#NAME?</v>
      </c>
      <c r="M11" s="12" t="e">
        <f ca="1">IF(H11=1,K11-LN(SUM(L11:L$21)),0)</f>
        <v>#NAME?</v>
      </c>
      <c r="Q11" s="11" t="e">
        <f ca="1">IF(H11=1,SUM(L11:L$21),0)</f>
        <v>#NAME?</v>
      </c>
      <c r="R11" s="11" t="e">
        <f ca="1">IF(H11=1,SUMPRODUCT(J11:J$21,L11:L$21),0)</f>
        <v>#NAME?</v>
      </c>
      <c r="S11" s="12" t="e">
        <f t="shared" ca="1" si="3"/>
        <v>#NAME?</v>
      </c>
      <c r="T11" s="11" t="e">
        <f ca="1">IF(H11=1,SUMPRODUCT(L11:L$21,J11:J$21^2),0)</f>
        <v>#NAME?</v>
      </c>
      <c r="U11" s="12" t="e">
        <f t="shared" ca="1" si="0"/>
        <v>#NAME?</v>
      </c>
    </row>
    <row r="12" spans="1:23" x14ac:dyDescent="0.35">
      <c r="B12" s="11">
        <v>67</v>
      </c>
      <c r="C12">
        <v>0</v>
      </c>
      <c r="D12">
        <v>70</v>
      </c>
      <c r="E12" s="12">
        <v>8</v>
      </c>
      <c r="G12" s="11" t="e">
        <f ca="1"/>
        <v>#NAME?</v>
      </c>
      <c r="H12" t="e">
        <f ca="1"/>
        <v>#NAME?</v>
      </c>
      <c r="I12" t="e">
        <f ca="1"/>
        <v>#NAME?</v>
      </c>
      <c r="J12" s="12" t="e">
        <f ca="1"/>
        <v>#NAME?</v>
      </c>
      <c r="K12" s="11" t="e">
        <f t="shared" ca="1" si="1"/>
        <v>#NAME?</v>
      </c>
      <c r="L12" t="e">
        <f t="shared" ca="1" si="2"/>
        <v>#NAME?</v>
      </c>
      <c r="M12" s="12" t="e">
        <f ca="1">IF(H12=1,K12-LN(SUM(L12:L$21)),0)</f>
        <v>#NAME?</v>
      </c>
      <c r="Q12" s="11" t="e">
        <f ca="1">IF(H12=1,SUM(L12:L$21),0)</f>
        <v>#NAME?</v>
      </c>
      <c r="R12" s="11" t="e">
        <f ca="1">IF(H12=1,SUMPRODUCT(J12:J$21,L12:L$21),0)</f>
        <v>#NAME?</v>
      </c>
      <c r="S12" s="12" t="e">
        <f t="shared" ca="1" si="3"/>
        <v>#NAME?</v>
      </c>
      <c r="T12" s="11" t="e">
        <f ca="1">IF(H12=1,SUMPRODUCT(L12:L$21,J12:J$21^2),0)</f>
        <v>#NAME?</v>
      </c>
      <c r="U12" s="12" t="e">
        <f t="shared" ca="1" si="0"/>
        <v>#NAME?</v>
      </c>
    </row>
    <row r="13" spans="1:23" x14ac:dyDescent="0.35">
      <c r="B13" s="11">
        <v>70</v>
      </c>
      <c r="C13">
        <v>1</v>
      </c>
      <c r="D13">
        <v>61</v>
      </c>
      <c r="E13" s="12">
        <v>16</v>
      </c>
      <c r="G13" s="11" t="e">
        <f ca="1"/>
        <v>#NAME?</v>
      </c>
      <c r="H13" t="e">
        <f ca="1"/>
        <v>#NAME?</v>
      </c>
      <c r="I13" t="e">
        <f ca="1"/>
        <v>#NAME?</v>
      </c>
      <c r="J13" s="12" t="e">
        <f ca="1"/>
        <v>#NAME?</v>
      </c>
      <c r="K13" s="11" t="e">
        <f t="shared" ca="1" si="1"/>
        <v>#NAME?</v>
      </c>
      <c r="L13" t="e">
        <f t="shared" ca="1" si="2"/>
        <v>#NAME?</v>
      </c>
      <c r="M13" s="12" t="e">
        <f ca="1">IF(H13=1,K13-LN(SUM(L13:L$21)),0)</f>
        <v>#NAME?</v>
      </c>
      <c r="Q13" s="11" t="e">
        <f ca="1">IF(H13=1,SUM(L13:L$21),0)</f>
        <v>#NAME?</v>
      </c>
      <c r="R13" s="11" t="e">
        <f ca="1">IF(H13=1,SUMPRODUCT(J13:J$21,L13:L$21),0)</f>
        <v>#NAME?</v>
      </c>
      <c r="S13" s="12" t="e">
        <f t="shared" ca="1" si="3"/>
        <v>#NAME?</v>
      </c>
      <c r="T13" s="11" t="e">
        <f ca="1">IF(H13=1,SUMPRODUCT(L13:L$21,J13:J$21^2),0)</f>
        <v>#NAME?</v>
      </c>
      <c r="U13" s="12" t="e">
        <f t="shared" ca="1" si="0"/>
        <v>#NAME?</v>
      </c>
    </row>
    <row r="14" spans="1:23" x14ac:dyDescent="0.35">
      <c r="B14" s="11">
        <v>67</v>
      </c>
      <c r="C14">
        <v>0</v>
      </c>
      <c r="D14">
        <v>71</v>
      </c>
      <c r="E14" s="12">
        <v>9</v>
      </c>
      <c r="G14" s="11" t="e">
        <f ca="1"/>
        <v>#NAME?</v>
      </c>
      <c r="H14" t="e">
        <f ca="1"/>
        <v>#NAME?</v>
      </c>
      <c r="I14" t="e">
        <f ca="1"/>
        <v>#NAME?</v>
      </c>
      <c r="J14" s="12" t="e">
        <f ca="1"/>
        <v>#NAME?</v>
      </c>
      <c r="K14" s="11" t="e">
        <f t="shared" ca="1" si="1"/>
        <v>#NAME?</v>
      </c>
      <c r="L14" t="e">
        <f t="shared" ca="1" si="2"/>
        <v>#NAME?</v>
      </c>
      <c r="M14" s="12" t="e">
        <f ca="1">IF(H14=1,K14-LN(SUM(L14:L$21)),0)</f>
        <v>#NAME?</v>
      </c>
      <c r="Q14" s="11" t="e">
        <f ca="1">IF(H14=1,SUM(L14:L$21),0)</f>
        <v>#NAME?</v>
      </c>
      <c r="R14" s="11" t="e">
        <f ca="1">IF(H14=1,SUMPRODUCT(J14:J$21,L14:L$21),0)</f>
        <v>#NAME?</v>
      </c>
      <c r="S14" s="12" t="e">
        <f t="shared" ca="1" si="3"/>
        <v>#NAME?</v>
      </c>
      <c r="T14" s="11" t="e">
        <f ca="1">IF(H14=1,SUMPRODUCT(L14:L$21,J14:J$21^2),0)</f>
        <v>#NAME?</v>
      </c>
      <c r="U14" s="12" t="e">
        <f t="shared" ca="1" si="0"/>
        <v>#NAME?</v>
      </c>
    </row>
    <row r="15" spans="1:23" x14ac:dyDescent="0.35">
      <c r="B15" s="11">
        <v>30</v>
      </c>
      <c r="C15">
        <v>0</v>
      </c>
      <c r="D15">
        <v>70</v>
      </c>
      <c r="E15" s="12">
        <v>11</v>
      </c>
      <c r="G15" s="11" t="e">
        <f ca="1"/>
        <v>#NAME?</v>
      </c>
      <c r="H15" t="e">
        <f ca="1"/>
        <v>#NAME?</v>
      </c>
      <c r="I15" t="e">
        <f ca="1"/>
        <v>#NAME?</v>
      </c>
      <c r="J15" s="12" t="e">
        <f ca="1"/>
        <v>#NAME?</v>
      </c>
      <c r="K15" s="11" t="e">
        <f t="shared" ca="1" si="1"/>
        <v>#NAME?</v>
      </c>
      <c r="L15" t="e">
        <f t="shared" ca="1" si="2"/>
        <v>#NAME?</v>
      </c>
      <c r="M15" s="12" t="e">
        <f ca="1">IF(H15=1,K15-LN(SUM(L15:L$21)),0)</f>
        <v>#NAME?</v>
      </c>
      <c r="Q15" s="11" t="e">
        <f ca="1">IF(H15=1,SUM(L15:L$21),0)</f>
        <v>#NAME?</v>
      </c>
      <c r="R15" s="11" t="e">
        <f ca="1">IF(H15=1,SUMPRODUCT(J15:J$21,L15:L$21),0)</f>
        <v>#NAME?</v>
      </c>
      <c r="S15" s="12" t="e">
        <f t="shared" ca="1" si="3"/>
        <v>#NAME?</v>
      </c>
      <c r="T15" s="11" t="e">
        <f ca="1">IF(H15=1,SUMPRODUCT(L15:L$21,J15:J$21^2),0)</f>
        <v>#NAME?</v>
      </c>
      <c r="U15" s="12" t="e">
        <f t="shared" ca="1" si="0"/>
        <v>#NAME?</v>
      </c>
    </row>
    <row r="16" spans="1:23" x14ac:dyDescent="0.35">
      <c r="B16" s="11">
        <v>62</v>
      </c>
      <c r="C16">
        <v>1</v>
      </c>
      <c r="D16">
        <v>75</v>
      </c>
      <c r="E16" s="12">
        <v>15</v>
      </c>
      <c r="G16" s="11" t="e">
        <f ca="1"/>
        <v>#NAME?</v>
      </c>
      <c r="H16" t="e">
        <f ca="1"/>
        <v>#NAME?</v>
      </c>
      <c r="I16" t="e">
        <f ca="1"/>
        <v>#NAME?</v>
      </c>
      <c r="J16" s="12" t="e">
        <f ca="1"/>
        <v>#NAME?</v>
      </c>
      <c r="K16" s="11" t="e">
        <f t="shared" ca="1" si="1"/>
        <v>#NAME?</v>
      </c>
      <c r="L16" t="e">
        <f t="shared" ca="1" si="2"/>
        <v>#NAME?</v>
      </c>
      <c r="M16" s="12" t="e">
        <f ca="1">IF(H16=1,K16-LN(SUM(L16:L$21)),0)</f>
        <v>#NAME?</v>
      </c>
      <c r="Q16" s="11" t="e">
        <f ca="1">IF(H16=1,SUM(L16:L$21),0)</f>
        <v>#NAME?</v>
      </c>
      <c r="R16" s="11" t="e">
        <f ca="1">IF(H16=1,SUMPRODUCT(J16:J$21,L16:L$21),0)</f>
        <v>#NAME?</v>
      </c>
      <c r="S16" s="12" t="e">
        <f t="shared" ca="1" si="3"/>
        <v>#NAME?</v>
      </c>
      <c r="T16" s="11" t="e">
        <f ca="1">IF(H16=1,SUMPRODUCT(L16:L$21,J16:J$21^2),0)</f>
        <v>#NAME?</v>
      </c>
      <c r="U16" s="12" t="e">
        <f t="shared" ca="1" si="0"/>
        <v>#NAME?</v>
      </c>
    </row>
    <row r="17" spans="2:29" x14ac:dyDescent="0.35">
      <c r="B17" s="11">
        <v>27</v>
      </c>
      <c r="C17">
        <v>1</v>
      </c>
      <c r="D17">
        <v>72</v>
      </c>
      <c r="E17" s="12">
        <v>36</v>
      </c>
      <c r="G17" s="11" t="e">
        <f ca="1"/>
        <v>#NAME?</v>
      </c>
      <c r="H17" t="e">
        <f ca="1"/>
        <v>#NAME?</v>
      </c>
      <c r="I17" t="e">
        <f ca="1"/>
        <v>#NAME?</v>
      </c>
      <c r="J17" s="12" t="e">
        <f ca="1"/>
        <v>#NAME?</v>
      </c>
      <c r="K17" s="11" t="e">
        <f t="shared" ca="1" si="1"/>
        <v>#NAME?</v>
      </c>
      <c r="L17" t="e">
        <f t="shared" ca="1" si="2"/>
        <v>#NAME?</v>
      </c>
      <c r="M17" s="12" t="e">
        <f ca="1">IF(H17=1,K17-LN(SUM(L17:L$21)),0)</f>
        <v>#NAME?</v>
      </c>
      <c r="Q17" s="11" t="e">
        <f ca="1">IF(H17=1,SUM(L17:L$21),0)</f>
        <v>#NAME?</v>
      </c>
      <c r="R17" s="11" t="e">
        <f ca="1">IF(H17=1,SUMPRODUCT(J17:J$21,L17:L$21),0)</f>
        <v>#NAME?</v>
      </c>
      <c r="S17" s="12" t="e">
        <f t="shared" ca="1" si="3"/>
        <v>#NAME?</v>
      </c>
      <c r="T17" s="11" t="e">
        <f ca="1">IF(H17=1,SUMPRODUCT(L17:L$21,J17:J$21^2),0)</f>
        <v>#NAME?</v>
      </c>
      <c r="U17" s="12" t="e">
        <f t="shared" ca="1" si="0"/>
        <v>#NAME?</v>
      </c>
    </row>
    <row r="18" spans="2:29" x14ac:dyDescent="0.35">
      <c r="B18" s="11">
        <v>41</v>
      </c>
      <c r="C18">
        <v>1</v>
      </c>
      <c r="D18">
        <v>58</v>
      </c>
      <c r="E18" s="12">
        <v>25</v>
      </c>
      <c r="G18" s="11" t="e">
        <f ca="1"/>
        <v>#NAME?</v>
      </c>
      <c r="H18" t="e">
        <f ca="1"/>
        <v>#NAME?</v>
      </c>
      <c r="I18" t="e">
        <f ca="1"/>
        <v>#NAME?</v>
      </c>
      <c r="J18" s="12" t="e">
        <f ca="1"/>
        <v>#NAME?</v>
      </c>
      <c r="K18" s="11" t="e">
        <f t="shared" ca="1" si="1"/>
        <v>#NAME?</v>
      </c>
      <c r="L18" t="e">
        <f t="shared" ca="1" si="2"/>
        <v>#NAME?</v>
      </c>
      <c r="M18" s="12" t="e">
        <f ca="1">IF(H18=1,K18-LN(SUM(L18:L$21)),0)</f>
        <v>#NAME?</v>
      </c>
      <c r="Q18" s="11" t="e">
        <f ca="1">IF(H18=1,SUM(L18:L$21),0)</f>
        <v>#NAME?</v>
      </c>
      <c r="R18" s="11" t="e">
        <f ca="1">IF(H18=1,SUMPRODUCT(J18:J$21,L18:L$21),0)</f>
        <v>#NAME?</v>
      </c>
      <c r="S18" s="12" t="e">
        <f t="shared" ca="1" si="3"/>
        <v>#NAME?</v>
      </c>
      <c r="T18" s="11" t="e">
        <f ca="1">IF(H18=1,SUMPRODUCT(L18:L$21,J18:J$21^2),0)</f>
        <v>#NAME?</v>
      </c>
      <c r="U18" s="12" t="e">
        <f t="shared" ca="1" si="0"/>
        <v>#NAME?</v>
      </c>
    </row>
    <row r="19" spans="2:29" x14ac:dyDescent="0.35">
      <c r="B19" s="11">
        <v>37</v>
      </c>
      <c r="C19">
        <v>1</v>
      </c>
      <c r="D19">
        <v>80</v>
      </c>
      <c r="E19" s="12">
        <v>8</v>
      </c>
      <c r="G19" s="11" t="e">
        <f ca="1"/>
        <v>#NAME?</v>
      </c>
      <c r="H19" t="e">
        <f ca="1"/>
        <v>#NAME?</v>
      </c>
      <c r="I19" t="e">
        <f ca="1"/>
        <v>#NAME?</v>
      </c>
      <c r="J19" s="12" t="e">
        <f ca="1"/>
        <v>#NAME?</v>
      </c>
      <c r="K19" s="11" t="e">
        <f t="shared" ca="1" si="1"/>
        <v>#NAME?</v>
      </c>
      <c r="L19" t="e">
        <f t="shared" ca="1" si="2"/>
        <v>#NAME?</v>
      </c>
      <c r="M19" s="12" t="e">
        <f ca="1">IF(H19=1,K19-LN(SUM(L19:L$21)),0)</f>
        <v>#NAME?</v>
      </c>
      <c r="Q19" s="11" t="e">
        <f ca="1">IF(H19=1,SUM(L19:L$21),0)</f>
        <v>#NAME?</v>
      </c>
      <c r="R19" s="11" t="e">
        <f ca="1">IF(H19=1,SUMPRODUCT(J19:J$21,L19:L$21),0)</f>
        <v>#NAME?</v>
      </c>
      <c r="S19" s="12" t="e">
        <f t="shared" ca="1" si="3"/>
        <v>#NAME?</v>
      </c>
      <c r="T19" s="11" t="e">
        <f ca="1">IF(H19=1,SUMPRODUCT(L19:L$21,J19:J$21^2),0)</f>
        <v>#NAME?</v>
      </c>
      <c r="U19" s="12" t="e">
        <f t="shared" ca="1" si="0"/>
        <v>#NAME?</v>
      </c>
    </row>
    <row r="20" spans="2:29" x14ac:dyDescent="0.35">
      <c r="B20" s="11">
        <v>25</v>
      </c>
      <c r="C20">
        <v>0</v>
      </c>
      <c r="D20">
        <v>68</v>
      </c>
      <c r="E20" s="12">
        <v>3</v>
      </c>
      <c r="G20" s="11" t="e">
        <f ca="1"/>
        <v>#NAME?</v>
      </c>
      <c r="H20" t="e">
        <f ca="1"/>
        <v>#NAME?</v>
      </c>
      <c r="I20" t="e">
        <f ca="1"/>
        <v>#NAME?</v>
      </c>
      <c r="J20" s="12" t="e">
        <f ca="1"/>
        <v>#NAME?</v>
      </c>
      <c r="K20" s="11" t="e">
        <f t="shared" ca="1" si="1"/>
        <v>#NAME?</v>
      </c>
      <c r="L20" t="e">
        <f t="shared" ca="1" si="2"/>
        <v>#NAME?</v>
      </c>
      <c r="M20" s="12" t="e">
        <f ca="1">IF(H20=1,K20-LN(SUM(L20:L$21)),0)</f>
        <v>#NAME?</v>
      </c>
      <c r="Q20" s="11" t="e">
        <f ca="1">IF(H20=1,SUM(L20:L$21),0)</f>
        <v>#NAME?</v>
      </c>
      <c r="R20" s="11" t="e">
        <f ca="1">IF(H20=1,SUMPRODUCT(J20:J$21,L20:L$21),0)</f>
        <v>#NAME?</v>
      </c>
      <c r="S20" s="12" t="e">
        <f t="shared" ca="1" si="3"/>
        <v>#NAME?</v>
      </c>
      <c r="T20" s="11" t="e">
        <f ca="1">IF(H20=1,SUMPRODUCT(L20:L$21,J20:J$21^2),0)</f>
        <v>#NAME?</v>
      </c>
      <c r="U20" s="12" t="e">
        <f t="shared" ca="1" si="0"/>
        <v>#NAME?</v>
      </c>
    </row>
    <row r="21" spans="2:29" x14ac:dyDescent="0.35">
      <c r="B21" s="13">
        <v>62</v>
      </c>
      <c r="C21" s="14">
        <v>0</v>
      </c>
      <c r="D21" s="14">
        <v>64</v>
      </c>
      <c r="E21" s="15">
        <v>2</v>
      </c>
      <c r="G21" s="13" t="e">
        <f ca="1"/>
        <v>#NAME?</v>
      </c>
      <c r="H21" s="14" t="e">
        <f ca="1"/>
        <v>#NAME?</v>
      </c>
      <c r="I21" s="14" t="e">
        <f ca="1"/>
        <v>#NAME?</v>
      </c>
      <c r="J21" s="15" t="e">
        <f ca="1"/>
        <v>#NAME?</v>
      </c>
      <c r="K21" s="13" t="e">
        <f t="shared" ca="1" si="1"/>
        <v>#NAME?</v>
      </c>
      <c r="L21" s="14" t="e">
        <f t="shared" ca="1" si="2"/>
        <v>#NAME?</v>
      </c>
      <c r="M21" s="15" t="e">
        <f ca="1">IF(H21=1,K21-LN(SUM(L21:L$21)),0)</f>
        <v>#NAME?</v>
      </c>
      <c r="Q21" s="13" t="e">
        <f ca="1">IF(H21=1,SUM(L21:L$21),0)</f>
        <v>#NAME?</v>
      </c>
      <c r="R21" s="13" t="e">
        <f ca="1">IF(H21=1,SUMPRODUCT(J21:J$21,L21:L$21),0)</f>
        <v>#NAME?</v>
      </c>
      <c r="S21" s="15" t="e">
        <f t="shared" ca="1" si="3"/>
        <v>#NAME?</v>
      </c>
      <c r="T21" s="13" t="e">
        <f ca="1">IF(H21=1,SUMPRODUCT(L21:L$21,J21:J$21^2),0)</f>
        <v>#NAME?</v>
      </c>
      <c r="U21" s="15" t="e">
        <f t="shared" ca="1" si="0"/>
        <v>#NAME?</v>
      </c>
    </row>
    <row r="22" spans="2:29" x14ac:dyDescent="0.35">
      <c r="M22" s="5" t="e">
        <f ca="1">SUM(M4:M21)</f>
        <v>#NAME?</v>
      </c>
      <c r="S22" t="e">
        <f ca="1">SUM(S4:S21)</f>
        <v>#NAME?</v>
      </c>
      <c r="U22" t="e">
        <f ca="1">SUM(U4:U21)</f>
        <v>#NAME?</v>
      </c>
    </row>
    <row r="24" spans="2:29" x14ac:dyDescent="0.35">
      <c r="U24" t="s">
        <v>22</v>
      </c>
      <c r="V24">
        <v>0.05</v>
      </c>
    </row>
    <row r="26" spans="2:29" x14ac:dyDescent="0.35">
      <c r="R26" s="18" t="s">
        <v>23</v>
      </c>
      <c r="S26" s="18" t="s">
        <v>24</v>
      </c>
      <c r="T26" s="18" t="s">
        <v>25</v>
      </c>
      <c r="U26" s="18" t="s">
        <v>5</v>
      </c>
      <c r="V26" s="18" t="s">
        <v>26</v>
      </c>
      <c r="W26" s="18" t="s">
        <v>27</v>
      </c>
      <c r="X26" s="18" t="s">
        <v>28</v>
      </c>
      <c r="Y26" s="18" t="s">
        <v>26</v>
      </c>
      <c r="Z26" s="18" t="s">
        <v>27</v>
      </c>
      <c r="AB26" s="18" t="s">
        <v>29</v>
      </c>
      <c r="AC26" s="18" t="s">
        <v>5</v>
      </c>
    </row>
    <row r="27" spans="2:29" x14ac:dyDescent="0.35">
      <c r="Q27" t="s">
        <v>10</v>
      </c>
      <c r="R27" s="19">
        <f>O4</f>
        <v>6.5705722137825828E-2</v>
      </c>
      <c r="S27" s="20" t="e">
        <f ca="1">SQRT(W7)</f>
        <v>#NAME?</v>
      </c>
      <c r="T27" s="19" t="e">
        <f ca="1">R27/S27</f>
        <v>#NAME?</v>
      </c>
      <c r="U27" s="21" t="e">
        <f ca="1">2*(1-NORMSDIST(T27))</f>
        <v>#NAME?</v>
      </c>
      <c r="V27" s="20" t="e">
        <f ca="1">R27-S27*NORMSINV(1-V24/2)</f>
        <v>#NAME?</v>
      </c>
      <c r="W27" s="21" t="e">
        <f ca="1">R27+S27*NORMSINV(1-V24/2)</f>
        <v>#NAME?</v>
      </c>
      <c r="X27" s="22">
        <f>EXP(R27)</f>
        <v>1.06791240794074</v>
      </c>
      <c r="Y27" s="23" t="e">
        <f ca="1">EXP(V27)</f>
        <v>#NAME?</v>
      </c>
      <c r="Z27" s="24" t="e">
        <f ca="1">EXP(W27)</f>
        <v>#NAME?</v>
      </c>
      <c r="AB27" s="19" t="e">
        <f ca="1">(R27/S27)^2</f>
        <v>#NAME?</v>
      </c>
      <c r="AC27" s="21" t="e">
        <f ca="1">CHIDIST(AB27,1)</f>
        <v>#NAME?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29452-689F-4EE6-B20C-D018A66F893E}">
  <sheetPr codeName="Sheet13"/>
  <dimension ref="A1:O11"/>
  <sheetViews>
    <sheetView workbookViewId="0"/>
  </sheetViews>
  <sheetFormatPr defaultRowHeight="14.5" x14ac:dyDescent="0.35"/>
  <cols>
    <col min="3" max="3" width="4.26953125" customWidth="1"/>
  </cols>
  <sheetData>
    <row r="1" spans="1:15" x14ac:dyDescent="0.35">
      <c r="A1" s="1" t="s">
        <v>0</v>
      </c>
    </row>
    <row r="2" spans="1:15" x14ac:dyDescent="0.35">
      <c r="A2" s="1"/>
    </row>
    <row r="3" spans="1:15" x14ac:dyDescent="0.35">
      <c r="A3" t="s">
        <v>31</v>
      </c>
      <c r="D3" t="s">
        <v>32</v>
      </c>
      <c r="G3" t="s">
        <v>33</v>
      </c>
    </row>
    <row r="5" spans="1:15" x14ac:dyDescent="0.35">
      <c r="A5" t="s">
        <v>1</v>
      </c>
      <c r="B5" s="2" t="e">
        <f ca="1">'[1]Cox Reg 1'!M22</f>
        <v>#NAME?</v>
      </c>
      <c r="D5" t="s">
        <v>1</v>
      </c>
      <c r="E5" s="2" t="e">
        <f ca="1">B5</f>
        <v>#NAME?</v>
      </c>
      <c r="G5" s="18" t="s">
        <v>23</v>
      </c>
      <c r="H5" s="18" t="s">
        <v>24</v>
      </c>
      <c r="I5" s="18" t="s">
        <v>25</v>
      </c>
      <c r="J5" s="18" t="s">
        <v>5</v>
      </c>
      <c r="K5" s="18" t="s">
        <v>26</v>
      </c>
      <c r="L5" s="18" t="s">
        <v>27</v>
      </c>
      <c r="M5" s="18" t="s">
        <v>28</v>
      </c>
      <c r="N5" s="18" t="s">
        <v>26</v>
      </c>
      <c r="O5" s="18" t="s">
        <v>27</v>
      </c>
    </row>
    <row r="6" spans="1:15" x14ac:dyDescent="0.35">
      <c r="A6" t="s">
        <v>2</v>
      </c>
      <c r="B6" s="3" t="e">
        <f ca="1">'Cox Reg 2'!M22</f>
        <v>#NAME?</v>
      </c>
      <c r="D6" t="s">
        <v>2</v>
      </c>
      <c r="E6" s="3" t="e">
        <f ca="1">'Cox Reg 3'!M22</f>
        <v>#NAME?</v>
      </c>
      <c r="G6" s="19">
        <f>'Cox Reg 2'!R27</f>
        <v>0.12079450835053478</v>
      </c>
      <c r="H6" s="20" t="e">
        <f ca="1">'Cox Reg 2'!S27</f>
        <v>#NAME?</v>
      </c>
      <c r="I6" s="20" t="e">
        <f ca="1">'Cox Reg 2'!T27</f>
        <v>#NAME?</v>
      </c>
      <c r="J6" s="20" t="e">
        <f ca="1">'Cox Reg 2'!U27</f>
        <v>#NAME?</v>
      </c>
      <c r="K6" s="20" t="e">
        <f ca="1">'Cox Reg 2'!V27</f>
        <v>#NAME?</v>
      </c>
      <c r="L6" s="21" t="e">
        <f ca="1">'Cox Reg 2'!W27</f>
        <v>#NAME?</v>
      </c>
      <c r="M6" s="22">
        <f>EXP(G6)</f>
        <v>1.1283930131999613</v>
      </c>
      <c r="N6" s="23" t="e">
        <f ca="1">EXP(K6)</f>
        <v>#NAME?</v>
      </c>
      <c r="O6" s="24" t="e">
        <f ca="1">EXP(L6)</f>
        <v>#NAME?</v>
      </c>
    </row>
    <row r="7" spans="1:15" x14ac:dyDescent="0.35">
      <c r="A7" s="4" t="s">
        <v>3</v>
      </c>
      <c r="B7" s="3" t="e">
        <f ca="1">-2*(B5-B6)</f>
        <v>#NAME?</v>
      </c>
      <c r="D7" s="4" t="s">
        <v>3</v>
      </c>
      <c r="E7" s="3" t="e">
        <f ca="1">-2*(E5-E6)</f>
        <v>#NAME?</v>
      </c>
    </row>
    <row r="8" spans="1:15" x14ac:dyDescent="0.35">
      <c r="A8" s="4" t="s">
        <v>4</v>
      </c>
      <c r="B8" s="3">
        <v>1</v>
      </c>
      <c r="D8" s="4" t="s">
        <v>4</v>
      </c>
      <c r="E8" s="3">
        <v>1</v>
      </c>
      <c r="G8" t="s">
        <v>34</v>
      </c>
    </row>
    <row r="9" spans="1:15" x14ac:dyDescent="0.35">
      <c r="A9" s="4" t="s">
        <v>5</v>
      </c>
      <c r="B9" s="5" t="e">
        <f ca="1">CHIDIST(B7,B8)</f>
        <v>#NAME?</v>
      </c>
      <c r="D9" s="4" t="s">
        <v>5</v>
      </c>
      <c r="E9" s="5" t="e">
        <f ca="1">CHIDIST(E7,E8)</f>
        <v>#NAME?</v>
      </c>
    </row>
    <row r="10" spans="1:15" x14ac:dyDescent="0.35">
      <c r="G10" s="18" t="s">
        <v>23</v>
      </c>
      <c r="H10" s="18" t="s">
        <v>24</v>
      </c>
      <c r="I10" s="18" t="s">
        <v>25</v>
      </c>
      <c r="J10" s="18" t="s">
        <v>5</v>
      </c>
      <c r="K10" s="18" t="s">
        <v>26</v>
      </c>
      <c r="L10" s="18" t="s">
        <v>27</v>
      </c>
      <c r="M10" s="18" t="s">
        <v>28</v>
      </c>
      <c r="N10" s="18" t="s">
        <v>26</v>
      </c>
      <c r="O10" s="18" t="s">
        <v>27</v>
      </c>
    </row>
    <row r="11" spans="1:15" x14ac:dyDescent="0.35">
      <c r="G11" s="19">
        <f>'Cox Reg 3'!R27</f>
        <v>6.5705722137825828E-2</v>
      </c>
      <c r="H11" s="20" t="e">
        <f ca="1">'Cox Reg 3'!S27</f>
        <v>#NAME?</v>
      </c>
      <c r="I11" s="20" t="e">
        <f ca="1">'Cox Reg 3'!T27</f>
        <v>#NAME?</v>
      </c>
      <c r="J11" s="20" t="e">
        <f ca="1">'Cox Reg 3'!U27</f>
        <v>#NAME?</v>
      </c>
      <c r="K11" s="20" t="e">
        <f ca="1">'Cox Reg 3'!V27</f>
        <v>#NAME?</v>
      </c>
      <c r="L11" s="21" t="e">
        <f ca="1">'Cox Reg 3'!W27</f>
        <v>#NAME?</v>
      </c>
      <c r="M11" s="22">
        <f>EXP(G11)</f>
        <v>1.06791240794074</v>
      </c>
      <c r="N11" s="23" t="e">
        <f ca="1">EXP(K11)</f>
        <v>#NAME?</v>
      </c>
      <c r="O11" s="24" t="e">
        <f ca="1">EXP(L11)</f>
        <v>#NAME?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Title</vt:lpstr>
      <vt:lpstr>Cox Reg 1</vt:lpstr>
      <vt:lpstr>Cox Reg 2</vt:lpstr>
      <vt:lpstr>Cox Reg 3</vt:lpstr>
      <vt:lpstr>Cox Reg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2026-01-03T13:15:15Z</dcterms:created>
  <dcterms:modified xsi:type="dcterms:W3CDTF">2026-01-03T13:17:15Z</dcterms:modified>
</cp:coreProperties>
</file>