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4726C5E4-AD8C-4F38-A528-D18B7E657946}" xr6:coauthVersionLast="47" xr6:coauthVersionMax="47" xr10:uidLastSave="{00000000-0000-0000-0000-000000000000}"/>
  <bookViews>
    <workbookView xWindow="-110" yWindow="-110" windowWidth="19420" windowHeight="10300" xr2:uid="{FC2AB897-09D8-49C2-9644-4E003938C6C3}"/>
  </bookViews>
  <sheets>
    <sheet name="Title" sheetId="2" r:id="rId1"/>
    <sheet name="CV Conf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 a="1"/>
  <c r="F14" i="1" s="1"/>
  <c r="F12" i="1"/>
  <c r="F12" i="1" a="1"/>
  <c r="F8" i="1" a="1"/>
  <c r="F8" i="1" s="1"/>
  <c r="U7" i="1" a="1"/>
  <c r="U7" i="1" s="1"/>
  <c r="T7" i="1" a="1"/>
  <c r="T7" i="1" s="1"/>
  <c r="S7" i="1" a="1"/>
  <c r="S7" i="1" s="1"/>
  <c r="Q7" i="1" a="1"/>
  <c r="Q7" i="1" s="1"/>
  <c r="O7" i="1"/>
  <c r="O7" i="1" a="1"/>
  <c r="N7" i="1" a="1"/>
  <c r="N7" i="1" s="1"/>
  <c r="M7" i="1" a="1"/>
  <c r="M7" i="1" s="1"/>
  <c r="K7" i="1" a="1"/>
  <c r="K7" i="1" s="1"/>
  <c r="F7" i="1" a="1"/>
  <c r="F7" i="1" s="1"/>
  <c r="F6" i="1" a="1"/>
  <c r="F6" i="1" s="1"/>
  <c r="R5" i="1"/>
  <c r="L5" i="1" a="1"/>
  <c r="L5" i="1" s="1"/>
  <c r="F5" i="1" a="1"/>
  <c r="F5" i="1" s="1"/>
  <c r="R4" i="1"/>
  <c r="L4" i="1" a="1"/>
  <c r="L4" i="1" s="1"/>
  <c r="F4" i="1" a="1"/>
  <c r="F4" i="1" s="1"/>
  <c r="D6" i="1"/>
  <c r="D7" i="1" s="1"/>
  <c r="D5" i="1"/>
  <c r="D4" i="1"/>
  <c r="D12" i="1" l="1"/>
  <c r="D8" i="1"/>
  <c r="I5" i="1"/>
  <c r="M4" i="1" s="1"/>
  <c r="I6" i="1"/>
  <c r="M5" i="1" s="1"/>
  <c r="I7" i="1"/>
  <c r="S4" i="1" l="1"/>
  <c r="S5" i="1"/>
  <c r="U5" i="1"/>
  <c r="T5" i="1"/>
  <c r="U4" i="1"/>
  <c r="T4" i="1"/>
  <c r="N4" i="1"/>
  <c r="N5" i="1"/>
  <c r="O5" i="1"/>
  <c r="O4" i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<sst xmlns="http://schemas.openxmlformats.org/spreadsheetml/2006/main" count="29" uniqueCount="21">
  <si>
    <t>Coefficient of Variation</t>
  </si>
  <si>
    <t>data</t>
  </si>
  <si>
    <t>Kelley</t>
  </si>
  <si>
    <t>Naïve</t>
  </si>
  <si>
    <t>McKay</t>
  </si>
  <si>
    <t>Vangel</t>
  </si>
  <si>
    <t>count</t>
  </si>
  <si>
    <t>α</t>
  </si>
  <si>
    <t>lower</t>
  </si>
  <si>
    <t>mean</t>
  </si>
  <si>
    <t>u</t>
  </si>
  <si>
    <t>upper</t>
  </si>
  <si>
    <t>stdev</t>
  </si>
  <si>
    <t>v</t>
  </si>
  <si>
    <t>V</t>
  </si>
  <si>
    <t>vn</t>
  </si>
  <si>
    <t>corrected V</t>
  </si>
  <si>
    <t>Real Statistics Using Excel</t>
  </si>
  <si>
    <t>Updated</t>
  </si>
  <si>
    <t>Copyright © 2013 - 2026 Charles Zaiontz</t>
  </si>
  <si>
    <t>Confidence Interval for Coefficient of Variation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</si>
</sst>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94A3-7E5D-4064-A85F-E0784CCD5B86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17</v>
      </c>
    </row>
    <row r="2" spans="1:13" x14ac:dyDescent="0.35">
      <c r="A2" t="s">
        <v>20</v>
      </c>
    </row>
    <row r="4" spans="1:13" x14ac:dyDescent="0.35">
      <c r="A4" t="s">
        <v>18</v>
      </c>
      <c r="B4" s="17">
        <v>46027</v>
      </c>
    </row>
    <row r="6" spans="1:13" x14ac:dyDescent="0.35">
      <c r="A6" s="18" t="s">
        <v>19</v>
      </c>
    </row>
    <row r="10" spans="1:13" ht="18.5" x14ac:dyDescent="0.45">
      <c r="M10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9480-83B3-40D5-81FE-9665B6588BA0}">
  <sheetPr codeName="Sheet106"/>
  <dimension ref="A1:U14"/>
  <sheetViews>
    <sheetView workbookViewId="0"/>
  </sheetViews>
  <sheetFormatPr defaultRowHeight="14.5" x14ac:dyDescent="0.35"/>
  <cols>
    <col min="2" max="2" width="3.1796875" customWidth="1"/>
    <col min="3" max="3" width="10.54296875" customWidth="1"/>
    <col min="5" max="5" width="2.36328125" customWidth="1"/>
    <col min="6" max="6" width="15.90625" customWidth="1"/>
    <col min="7" max="7" width="4.6328125" customWidth="1"/>
    <col min="8" max="8" width="4.08984375" customWidth="1"/>
    <col min="10" max="10" width="4.6328125" customWidth="1"/>
    <col min="11" max="11" width="11.36328125" customWidth="1"/>
    <col min="12" max="16" width="8.7265625" customWidth="1"/>
  </cols>
  <sheetData>
    <row r="1" spans="1:21" x14ac:dyDescent="0.35">
      <c r="A1" s="1" t="s">
        <v>0</v>
      </c>
    </row>
    <row r="3" spans="1:21" x14ac:dyDescent="0.35">
      <c r="A3" s="2" t="s">
        <v>1</v>
      </c>
      <c r="L3" s="3" t="s">
        <v>2</v>
      </c>
      <c r="M3" s="3" t="s">
        <v>3</v>
      </c>
      <c r="N3" s="3" t="s">
        <v>4</v>
      </c>
      <c r="O3" s="3" t="s">
        <v>5</v>
      </c>
      <c r="R3" s="3" t="s">
        <v>2</v>
      </c>
      <c r="S3" s="3" t="s">
        <v>3</v>
      </c>
      <c r="T3" s="3" t="s">
        <v>4</v>
      </c>
      <c r="U3" s="3" t="s">
        <v>5</v>
      </c>
    </row>
    <row r="4" spans="1:21" x14ac:dyDescent="0.35">
      <c r="A4" s="3">
        <v>34</v>
      </c>
      <c r="C4" t="s">
        <v>6</v>
      </c>
      <c r="D4" s="4">
        <f>COUNT(A4:A9)</f>
        <v>6</v>
      </c>
      <c r="F4" t="e" cm="1">
        <f t="array" aca="1" ref="F4" ca="1">FTEXT(D4)</f>
        <v>#NAME?</v>
      </c>
      <c r="H4" s="5" t="s">
        <v>7</v>
      </c>
      <c r="I4" s="4">
        <v>0.05</v>
      </c>
      <c r="K4" t="s">
        <v>8</v>
      </c>
      <c r="L4" s="6" t="e" cm="1">
        <f t="array" aca="1" ref="L4" ca="1">SQRT(D4)/NT_NCP(I4/2,D4-1,I7)</f>
        <v>#NAME?</v>
      </c>
      <c r="M4" s="7">
        <f>D7*SQRT((D4-1)/I5)</f>
        <v>0.27189150722239147</v>
      </c>
      <c r="N4" s="7">
        <f>D7/SQRT((I5/D4-1)*D7^2+I5/(D4-1))</f>
        <v>0.26112263770031852</v>
      </c>
      <c r="O4" s="8">
        <f>D7/SQRT(((I5+2)/D4-1)*D7^2+I5/(D4-1))</f>
        <v>0.25820483952754253</v>
      </c>
      <c r="Q4" t="s">
        <v>8</v>
      </c>
      <c r="R4" s="6" t="e">
        <f ca="1">SQRT(D4)/NT_NCP(I4/2,D4-1,D14)</f>
        <v>#NAME?</v>
      </c>
      <c r="S4" s="7">
        <f>D12*SQRT((D4-1)/I5)</f>
        <v>0.29725574574284991</v>
      </c>
      <c r="T4" s="7">
        <f>D12/SQRT((I5/D4-1)*D12^2+I5/(D4-1))</f>
        <v>0.28334225246091632</v>
      </c>
      <c r="U4" s="8">
        <f>D12/SQRT(((I5+2)/D4-1)*D12^2+I5/(D4-1))</f>
        <v>0.27962543438186471</v>
      </c>
    </row>
    <row r="5" spans="1:21" x14ac:dyDescent="0.35">
      <c r="A5" s="3">
        <v>23</v>
      </c>
      <c r="C5" t="s">
        <v>9</v>
      </c>
      <c r="D5" s="9">
        <f>AVERAGE(A4:A9)</f>
        <v>50.333333333333336</v>
      </c>
      <c r="F5" t="e" cm="1">
        <f t="array" aca="1" ref="F5" ca="1">FTEXT(D5)</f>
        <v>#NAME?</v>
      </c>
      <c r="H5" t="s">
        <v>10</v>
      </c>
      <c r="I5" s="9">
        <f>_xlfn.CHISQ.INV(1-I4/2,D4-1)</f>
        <v>12.832501994030022</v>
      </c>
      <c r="K5" t="s">
        <v>11</v>
      </c>
      <c r="L5" s="10" t="e" cm="1">
        <f t="array" aca="1" ref="L5" ca="1">SQRT(D4)/NT_NCP(1-I4/2,D4-1,I7)</f>
        <v>#NAME?</v>
      </c>
      <c r="M5" s="11">
        <f>D7*SQRT((D4-1)/I6)</f>
        <v>1.0683056153843491</v>
      </c>
      <c r="N5" s="11">
        <f>D7/SQRT((I6/D4-1)*D7^2+I6/(D4-1))</f>
        <v>8.2347554977265638</v>
      </c>
      <c r="O5" s="12">
        <f>D7/SQRT(((I6+2)/D4-1)*D7^2+I6/(D4-1))</f>
        <v>1.6949635566933299</v>
      </c>
      <c r="Q5" t="s">
        <v>11</v>
      </c>
      <c r="R5" s="10" t="e">
        <f ca="1">SQRT(D4)/NT_NCP(1-I4/2,D4-1,D14)</f>
        <v>#NAME?</v>
      </c>
      <c r="S5" s="11">
        <f>D12*SQRT((D4-1)/I6)</f>
        <v>1.1679658023396928</v>
      </c>
      <c r="T5" s="11" t="e">
        <f>D12/SQRT((I6/D4-1)*D12^2+I6/(D4-1))</f>
        <v>#NUM!</v>
      </c>
      <c r="U5" s="12">
        <f>D12/SQRT(((I6+2)/D4-1)*D12^2+I6/(D4-1))</f>
        <v>2.2090132010812411</v>
      </c>
    </row>
    <row r="6" spans="1:21" x14ac:dyDescent="0.35">
      <c r="A6" s="3">
        <v>67</v>
      </c>
      <c r="C6" t="s">
        <v>12</v>
      </c>
      <c r="D6" s="9">
        <f>STDEV(A4:A9)</f>
        <v>21.924111536540465</v>
      </c>
      <c r="F6" t="e" cm="1">
        <f t="array" aca="1" ref="F6" ca="1">FTEXT(D6)</f>
        <v>#NAME?</v>
      </c>
      <c r="H6" t="s">
        <v>13</v>
      </c>
      <c r="I6" s="9">
        <f>_xlfn.CHISQ.INV(I4/2,D4-1)</f>
        <v>0.83121161348666261</v>
      </c>
    </row>
    <row r="7" spans="1:21" x14ac:dyDescent="0.35">
      <c r="A7" s="3">
        <v>82</v>
      </c>
      <c r="C7" t="s">
        <v>14</v>
      </c>
      <c r="D7" s="9">
        <f>D6/D5</f>
        <v>0.43557837489815493</v>
      </c>
      <c r="F7" t="e" cm="1">
        <f t="array" aca="1" ref="F7" ca="1">FTEXT(D7)</f>
        <v>#NAME?</v>
      </c>
      <c r="H7" t="s">
        <v>15</v>
      </c>
      <c r="I7" s="13">
        <f>SQRT(D4)/D7</f>
        <v>5.6235338665651318</v>
      </c>
      <c r="K7" t="e" cm="1">
        <f t="array" aca="1" ref="K7" ca="1">CV_CONF(A4:A9,TRUE)</f>
        <v>#NAME?</v>
      </c>
      <c r="L7" s="6"/>
      <c r="M7" s="7" t="e" cm="1">
        <f t="array" aca="1" ref="M7" ca="1">CV_CONF(A4:A9,,2)</f>
        <v>#NAME?</v>
      </c>
      <c r="N7" s="7" t="e" cm="1">
        <f t="array" aca="1" ref="N7" ca="1">CV_CONF(A4:A9,,3)</f>
        <v>#NAME?</v>
      </c>
      <c r="O7" s="8" t="e" cm="1">
        <f t="array" aca="1" ref="O7" ca="1">CV_CONF(A4:A9,,4)</f>
        <v>#NAME?</v>
      </c>
      <c r="Q7" t="e" cm="1">
        <f t="array" aca="1" ref="Q7" ca="1">CV_CONF(A4:A9,TRUE,-1,FALSE)</f>
        <v>#NAME?</v>
      </c>
      <c r="R7" s="6"/>
      <c r="S7" s="7" t="e" cm="1">
        <f t="array" aca="1" ref="S7" ca="1">CV_CONF(A4:A9,,-2,FALSE)</f>
        <v>#NAME?</v>
      </c>
      <c r="T7" s="7" t="e" cm="1">
        <f t="array" aca="1" ref="T7" ca="1">CV_CONF(A4:A9,,-3,FALSE)</f>
        <v>#NAME?</v>
      </c>
      <c r="U7" s="8" t="e" cm="1">
        <f t="array" aca="1" ref="U7" ca="1">CV_CONF(A4:A9,,-4,FALSE)</f>
        <v>#NAME?</v>
      </c>
    </row>
    <row r="8" spans="1:21" x14ac:dyDescent="0.35">
      <c r="A8" s="3">
        <v>55</v>
      </c>
      <c r="C8" t="s">
        <v>16</v>
      </c>
      <c r="D8" s="13">
        <f>D7*(1+1/(4*D4))</f>
        <v>0.45372747385224477</v>
      </c>
      <c r="F8" t="e" cm="1">
        <f t="array" aca="1" ref="F8" ca="1">FTEXT(D8)</f>
        <v>#NAME?</v>
      </c>
      <c r="L8" s="14"/>
      <c r="O8" s="15"/>
      <c r="R8" s="14"/>
      <c r="U8" s="15"/>
    </row>
    <row r="9" spans="1:21" x14ac:dyDescent="0.35">
      <c r="A9" s="2">
        <v>41</v>
      </c>
      <c r="L9" s="14"/>
      <c r="O9" s="15"/>
      <c r="R9" s="14"/>
      <c r="U9" s="15"/>
    </row>
    <row r="10" spans="1:21" x14ac:dyDescent="0.35">
      <c r="L10" s="10"/>
      <c r="M10" s="11"/>
      <c r="N10" s="11"/>
      <c r="O10" s="12"/>
      <c r="R10" s="10"/>
      <c r="S10" s="11"/>
      <c r="T10" s="11"/>
      <c r="U10" s="12"/>
    </row>
    <row r="12" spans="1:21" x14ac:dyDescent="0.35">
      <c r="C12" t="s">
        <v>16</v>
      </c>
      <c r="D12" s="16">
        <f>D7*(1+1/(4*D4)+D7^2/D4+1/(2*(D4-1)^2))</f>
        <v>0.47621264813506681</v>
      </c>
      <c r="F12" t="e" cm="1">
        <f t="array" aca="1" ref="F12" ca="1">FTEXT(D12)</f>
        <v>#NAME?</v>
      </c>
    </row>
    <row r="14" spans="1:21" x14ac:dyDescent="0.35">
      <c r="C14" t="s">
        <v>15</v>
      </c>
      <c r="D14" s="16">
        <f>SQRT(D4)/D12</f>
        <v>5.143688964112596</v>
      </c>
      <c r="F14" t="e" cm="1">
        <f t="array" aca="1" ref="F14" ca="1">FTEXT(D14)</f>
        <v>#NAME?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CV Conf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2026-01-05T13:52:36Z</dcterms:created>
  <dcterms:modified xsi:type="dcterms:W3CDTF">2026-01-05T13:54:37Z</dcterms:modified>
</cp:coreProperties>
</file>