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313102F5-629E-4E9C-BD7F-8F4FDD191F2A}" xr6:coauthVersionLast="47" xr6:coauthVersionMax="47" xr10:uidLastSave="{00000000-0000-0000-0000-000000000000}"/>
  <bookViews>
    <workbookView xWindow="-110" yWindow="-110" windowWidth="19420" windowHeight="10300" xr2:uid="{4F44E6E5-437B-4037-BBE7-3C5CD818B5F9}"/>
  </bookViews>
  <sheets>
    <sheet name="Title" sheetId="2" r:id="rId1"/>
    <sheet name="Slopes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 a="1"/>
  <c r="O33" i="1" s="1"/>
  <c r="M30" i="1" a="1"/>
  <c r="M30" i="1" s="1"/>
  <c r="T21" i="1" a="1"/>
  <c r="T24" i="1" s="1"/>
  <c r="N21" i="1" a="1"/>
  <c r="N24" i="1" s="1"/>
  <c r="O7" i="1"/>
  <c r="N7" i="1"/>
  <c r="O6" i="1"/>
  <c r="O8" i="1" s="1"/>
  <c r="N6" i="1"/>
  <c r="N8" i="1" s="1"/>
  <c r="N10" i="1" s="1"/>
  <c r="O5" i="1"/>
  <c r="N5" i="1"/>
  <c r="O4" i="1"/>
  <c r="N4" i="1"/>
  <c r="T9" i="1" s="1"/>
  <c r="T10" i="1" s="1"/>
  <c r="M33" i="1" l="1"/>
  <c r="N30" i="1"/>
  <c r="M31" i="1"/>
  <c r="N31" i="1"/>
  <c r="M32" i="1"/>
  <c r="N32" i="1"/>
  <c r="T23" i="1"/>
  <c r="O30" i="1"/>
  <c r="N22" i="1"/>
  <c r="N21" i="1"/>
  <c r="N23" i="1"/>
  <c r="O32" i="1"/>
  <c r="T21" i="1"/>
  <c r="N33" i="1"/>
  <c r="T22" i="1"/>
  <c r="O31" i="1"/>
  <c r="T11" i="1"/>
  <c r="N11" i="1"/>
  <c r="N12" i="1"/>
  <c r="N15" i="1" s="1"/>
  <c r="T12" i="1"/>
  <c r="T15" i="1" s="1"/>
  <c r="N14" i="1" l="1"/>
  <c r="N16" i="1"/>
  <c r="T16" i="1"/>
  <c r="T14" i="1"/>
</calcChain>
</file>

<file path=xl/sharedStrings.xml><?xml version="1.0" encoding="utf-8"?>
<sst xmlns="http://schemas.openxmlformats.org/spreadsheetml/2006/main" count="66" uniqueCount="41">
  <si>
    <t>Testing two slopes</t>
  </si>
  <si>
    <t>Comparison of two slopes</t>
  </si>
  <si>
    <t>Men</t>
  </si>
  <si>
    <t>Women</t>
  </si>
  <si>
    <t>Cig (x)</t>
  </si>
  <si>
    <t>Life Exp (y)</t>
  </si>
  <si>
    <t>n</t>
  </si>
  <si>
    <t>=COUNT(x)</t>
  </si>
  <si>
    <t>b</t>
  </si>
  <si>
    <t>=SLOPE(y,x)</t>
  </si>
  <si>
    <r>
      <t>s</t>
    </r>
    <r>
      <rPr>
        <vertAlign val="subscript"/>
        <sz val="11"/>
        <color theme="1"/>
        <rFont val="Calibri"/>
        <family val="2"/>
        <scheme val="minor"/>
      </rPr>
      <t>y</t>
    </r>
    <r>
      <rPr>
        <vertAlign val="subscript"/>
        <sz val="11"/>
        <color theme="1"/>
        <rFont val="Calibri"/>
        <family val="2"/>
      </rPr>
      <t>∙x</t>
    </r>
  </si>
  <si>
    <t>=STEYX(y,x)</t>
  </si>
  <si>
    <r>
      <t>s</t>
    </r>
    <r>
      <rPr>
        <vertAlign val="subscript"/>
        <sz val="11"/>
        <color theme="1"/>
        <rFont val="Calibri"/>
        <family val="2"/>
        <scheme val="minor"/>
      </rPr>
      <t>x</t>
    </r>
  </si>
  <si>
    <t>=STDEV(x)</t>
  </si>
  <si>
    <r>
      <t>s</t>
    </r>
    <r>
      <rPr>
        <vertAlign val="subscript"/>
        <sz val="11"/>
        <color theme="1"/>
        <rFont val="Calibri"/>
        <family val="2"/>
        <scheme val="minor"/>
      </rPr>
      <t>b</t>
    </r>
  </si>
  <si>
    <r>
      <t>= s</t>
    </r>
    <r>
      <rPr>
        <vertAlign val="subscript"/>
        <sz val="11"/>
        <color theme="1"/>
        <rFont val="Calibri"/>
        <family val="2"/>
        <scheme val="minor"/>
      </rPr>
      <t>y∙x</t>
    </r>
    <r>
      <rPr>
        <sz val="11"/>
        <color theme="1"/>
        <rFont val="Calibri"/>
        <family val="2"/>
        <scheme val="minor"/>
      </rPr>
      <t xml:space="preserve"> / (s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* SQRT(n-1))</t>
    </r>
  </si>
  <si>
    <t>Using pooled error variance</t>
  </si>
  <si>
    <r>
      <t>s</t>
    </r>
    <r>
      <rPr>
        <vertAlign val="subscript"/>
        <sz val="11"/>
        <color theme="1"/>
        <rFont val="Calibri"/>
        <family val="2"/>
        <scheme val="minor"/>
      </rPr>
      <t>Res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</si>
  <si>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= ((n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-2)s</t>
    </r>
    <r>
      <rPr>
        <vertAlign val="subscript"/>
        <sz val="11"/>
        <color theme="1"/>
        <rFont val="Calibri"/>
        <family val="2"/>
        <scheme val="minor"/>
      </rPr>
      <t>y.x1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+(n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-2)s</t>
    </r>
    <r>
      <rPr>
        <vertAlign val="subscript"/>
        <sz val="11"/>
        <color theme="1"/>
        <rFont val="Calibri"/>
        <family val="2"/>
        <scheme val="minor"/>
      </rPr>
      <t>y.x2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)/(n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-4)</t>
    </r>
  </si>
  <si>
    <r>
      <t>s</t>
    </r>
    <r>
      <rPr>
        <vertAlign val="subscript"/>
        <sz val="11"/>
        <color theme="1"/>
        <rFont val="Calibri"/>
        <family val="2"/>
        <scheme val="minor"/>
      </rPr>
      <t>b1-b2</t>
    </r>
  </si>
  <si>
    <r>
      <t>= SQRT(s</t>
    </r>
    <r>
      <rPr>
        <vertAlign val="subscript"/>
        <sz val="11"/>
        <color theme="1"/>
        <rFont val="Calibri"/>
        <family val="2"/>
        <scheme val="minor"/>
      </rPr>
      <t>b1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+s</t>
    </r>
    <r>
      <rPr>
        <vertAlign val="subscript"/>
        <sz val="11"/>
        <color theme="1"/>
        <rFont val="Calibri"/>
        <family val="2"/>
        <scheme val="minor"/>
      </rPr>
      <t>b2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</si>
  <si>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= s</t>
    </r>
    <r>
      <rPr>
        <vertAlign val="subscript"/>
        <sz val="11"/>
        <color theme="1"/>
        <rFont val="Calibri"/>
        <family val="2"/>
        <scheme val="minor"/>
      </rPr>
      <t>Res</t>
    </r>
    <r>
      <rPr>
        <sz val="11"/>
        <color theme="1"/>
        <rFont val="Calibri"/>
        <family val="2"/>
        <scheme val="minor"/>
      </rPr>
      <t>*SQRT(1/(s</t>
    </r>
    <r>
      <rPr>
        <vertAlign val="subscript"/>
        <sz val="11"/>
        <color theme="1"/>
        <rFont val="Calibri"/>
        <family val="2"/>
        <scheme val="minor"/>
      </rPr>
      <t>x1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-1))+1/(s</t>
    </r>
    <r>
      <rPr>
        <vertAlign val="subscript"/>
        <sz val="11"/>
        <color theme="1"/>
        <rFont val="Calibri"/>
        <family val="2"/>
        <scheme val="minor"/>
      </rPr>
      <t>x2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-1)))</t>
    </r>
  </si>
  <si>
    <t>t</t>
  </si>
  <si>
    <r>
      <t>= (b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)/(s</t>
    </r>
    <r>
      <rPr>
        <vertAlign val="subscript"/>
        <sz val="11"/>
        <color theme="1"/>
        <rFont val="Calibri"/>
        <family val="2"/>
        <scheme val="minor"/>
      </rPr>
      <t>b1-b2</t>
    </r>
    <r>
      <rPr>
        <sz val="11"/>
        <color theme="1"/>
        <rFont val="Calibri"/>
        <family val="2"/>
        <scheme val="minor"/>
      </rPr>
      <t>)</t>
    </r>
  </si>
  <si>
    <t>df</t>
  </si>
  <si>
    <r>
      <t>= n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-4</t>
    </r>
  </si>
  <si>
    <t>alpha</t>
  </si>
  <si>
    <t>p-value</t>
  </si>
  <si>
    <t>= T.DIST.2T(|t|,df)</t>
  </si>
  <si>
    <t>t-crit</t>
  </si>
  <si>
    <r>
      <t>= T.INV.2T(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,df)</t>
    </r>
  </si>
  <si>
    <t>sig</t>
  </si>
  <si>
    <t>= yes if p-value &lt; α</t>
  </si>
  <si>
    <t>Using Real Statistics functions</t>
  </si>
  <si>
    <t>with and w/o labels</t>
  </si>
  <si>
    <t>no pool</t>
  </si>
  <si>
    <t>pooled</t>
  </si>
  <si>
    <t>Real Statistics Using Excel</t>
  </si>
  <si>
    <t>Updated</t>
  </si>
  <si>
    <t>Copyright © 2013 - 2026 Charles Zaiontz</t>
  </si>
  <si>
    <t>Comparing the slopes for two independent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</si>
</sst>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0" xfId="0" quotePrefix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15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Slopes!$A$5:$A$19</c:f>
              <c:numCache>
                <c:formatCode>General</c:formatCode>
                <c:ptCount val="15"/>
                <c:pt idx="0">
                  <c:v>5</c:v>
                </c:pt>
                <c:pt idx="1">
                  <c:v>23</c:v>
                </c:pt>
                <c:pt idx="2">
                  <c:v>25</c:v>
                </c:pt>
                <c:pt idx="3">
                  <c:v>48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26</c:v>
                </c:pt>
                <c:pt idx="8">
                  <c:v>11</c:v>
                </c:pt>
                <c:pt idx="9">
                  <c:v>19</c:v>
                </c:pt>
                <c:pt idx="10">
                  <c:v>14</c:v>
                </c:pt>
                <c:pt idx="11">
                  <c:v>35</c:v>
                </c:pt>
                <c:pt idx="12">
                  <c:v>29</c:v>
                </c:pt>
                <c:pt idx="13">
                  <c:v>4</c:v>
                </c:pt>
                <c:pt idx="14">
                  <c:v>23</c:v>
                </c:pt>
              </c:numCache>
            </c:numRef>
          </c:xVal>
          <c:yVal>
            <c:numRef>
              <c:f>Slopes!$B$5:$B$19</c:f>
              <c:numCache>
                <c:formatCode>General</c:formatCode>
                <c:ptCount val="15"/>
                <c:pt idx="0">
                  <c:v>80</c:v>
                </c:pt>
                <c:pt idx="1">
                  <c:v>78</c:v>
                </c:pt>
                <c:pt idx="2">
                  <c:v>60</c:v>
                </c:pt>
                <c:pt idx="3">
                  <c:v>53</c:v>
                </c:pt>
                <c:pt idx="4">
                  <c:v>85</c:v>
                </c:pt>
                <c:pt idx="5">
                  <c:v>84</c:v>
                </c:pt>
                <c:pt idx="6">
                  <c:v>73</c:v>
                </c:pt>
                <c:pt idx="7">
                  <c:v>79</c:v>
                </c:pt>
                <c:pt idx="8">
                  <c:v>81</c:v>
                </c:pt>
                <c:pt idx="9">
                  <c:v>75</c:v>
                </c:pt>
                <c:pt idx="10">
                  <c:v>68</c:v>
                </c:pt>
                <c:pt idx="11">
                  <c:v>72</c:v>
                </c:pt>
                <c:pt idx="12">
                  <c:v>58</c:v>
                </c:pt>
                <c:pt idx="13">
                  <c:v>92</c:v>
                </c:pt>
                <c:pt idx="14">
                  <c:v>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BA-4B71-9E50-5AE1DC4F9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208920"/>
        <c:axId val="475211272"/>
      </c:scatterChart>
      <c:valAx>
        <c:axId val="475208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Cigarettes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11272"/>
        <c:crosses val="autoZero"/>
        <c:crossBetween val="midCat"/>
      </c:valAx>
      <c:valAx>
        <c:axId val="475211272"/>
        <c:scaling>
          <c:orientation val="minMax"/>
          <c:max val="10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Longevity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08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Women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Slopes!$D$5:$D$20</c:f>
              <c:numCache>
                <c:formatCode>General</c:formatCode>
                <c:ptCount val="16"/>
                <c:pt idx="0">
                  <c:v>22</c:v>
                </c:pt>
                <c:pt idx="1">
                  <c:v>7</c:v>
                </c:pt>
                <c:pt idx="2">
                  <c:v>20</c:v>
                </c:pt>
                <c:pt idx="3">
                  <c:v>23</c:v>
                </c:pt>
                <c:pt idx="4">
                  <c:v>15</c:v>
                </c:pt>
                <c:pt idx="5">
                  <c:v>34</c:v>
                </c:pt>
                <c:pt idx="6">
                  <c:v>4</c:v>
                </c:pt>
                <c:pt idx="7">
                  <c:v>40</c:v>
                </c:pt>
                <c:pt idx="8">
                  <c:v>8</c:v>
                </c:pt>
                <c:pt idx="9">
                  <c:v>16</c:v>
                </c:pt>
                <c:pt idx="10">
                  <c:v>11</c:v>
                </c:pt>
                <c:pt idx="11">
                  <c:v>52</c:v>
                </c:pt>
                <c:pt idx="12">
                  <c:v>3</c:v>
                </c:pt>
                <c:pt idx="13">
                  <c:v>31</c:v>
                </c:pt>
                <c:pt idx="14">
                  <c:v>18</c:v>
                </c:pt>
                <c:pt idx="15">
                  <c:v>8</c:v>
                </c:pt>
              </c:numCache>
            </c:numRef>
          </c:xVal>
          <c:yVal>
            <c:numRef>
              <c:f>Slopes!$E$5:$E$20</c:f>
              <c:numCache>
                <c:formatCode>General</c:formatCode>
                <c:ptCount val="16"/>
                <c:pt idx="0">
                  <c:v>88</c:v>
                </c:pt>
                <c:pt idx="1">
                  <c:v>95</c:v>
                </c:pt>
                <c:pt idx="2">
                  <c:v>86</c:v>
                </c:pt>
                <c:pt idx="3">
                  <c:v>60</c:v>
                </c:pt>
                <c:pt idx="4">
                  <c:v>82</c:v>
                </c:pt>
                <c:pt idx="5">
                  <c:v>75</c:v>
                </c:pt>
                <c:pt idx="6">
                  <c:v>80</c:v>
                </c:pt>
                <c:pt idx="7">
                  <c:v>68</c:v>
                </c:pt>
                <c:pt idx="8">
                  <c:v>93</c:v>
                </c:pt>
                <c:pt idx="9">
                  <c:v>77</c:v>
                </c:pt>
                <c:pt idx="10">
                  <c:v>72</c:v>
                </c:pt>
                <c:pt idx="11">
                  <c:v>67</c:v>
                </c:pt>
                <c:pt idx="12">
                  <c:v>90</c:v>
                </c:pt>
                <c:pt idx="13">
                  <c:v>66</c:v>
                </c:pt>
                <c:pt idx="14">
                  <c:v>72</c:v>
                </c:pt>
                <c:pt idx="15">
                  <c:v>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60-4A4E-8E13-BA0253D7C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211664"/>
        <c:axId val="475212056"/>
      </c:scatterChart>
      <c:valAx>
        <c:axId val="475211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Cigarettes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12056"/>
        <c:crosses val="autoZero"/>
        <c:crossBetween val="midCat"/>
      </c:valAx>
      <c:valAx>
        <c:axId val="475212056"/>
        <c:scaling>
          <c:orientation val="minMax"/>
          <c:max val="10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Longevity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116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323849</xdr:colOff>
      <xdr:row>0</xdr:row>
      <xdr:rowOff>69850</xdr:rowOff>
    </xdr:from>
    <xdr:to>
      <xdr:col>11</xdr:col>
      <xdr:colOff>273050</xdr:colOff>
      <xdr:row>11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52FD66-BEDD-4B12-880A-BB50955F3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333374</xdr:colOff>
      <xdr:row>11</xdr:row>
      <xdr:rowOff>190499</xdr:rowOff>
    </xdr:from>
    <xdr:to>
      <xdr:col>11</xdr:col>
      <xdr:colOff>277026</xdr:colOff>
      <xdr:row>22</xdr:row>
      <xdr:rowOff>180316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381C15-D0EB-4E42-80E1-7598F1722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>
            <v>5</v>
          </cell>
          <cell r="B5">
            <v>80</v>
          </cell>
          <cell r="D5">
            <v>22</v>
          </cell>
          <cell r="E5">
            <v>88</v>
          </cell>
        </row>
        <row r="6">
          <cell r="A6">
            <v>23</v>
          </cell>
          <cell r="B6">
            <v>78</v>
          </cell>
          <cell r="D6">
            <v>7</v>
          </cell>
          <cell r="E6">
            <v>95</v>
          </cell>
        </row>
        <row r="7">
          <cell r="A7">
            <v>25</v>
          </cell>
          <cell r="B7">
            <v>60</v>
          </cell>
          <cell r="D7">
            <v>20</v>
          </cell>
          <cell r="E7">
            <v>86</v>
          </cell>
        </row>
        <row r="8">
          <cell r="A8">
            <v>48</v>
          </cell>
          <cell r="B8">
            <v>53</v>
          </cell>
          <cell r="D8">
            <v>23</v>
          </cell>
          <cell r="E8">
            <v>60</v>
          </cell>
        </row>
        <row r="9">
          <cell r="A9">
            <v>17</v>
          </cell>
          <cell r="B9">
            <v>85</v>
          </cell>
          <cell r="D9">
            <v>15</v>
          </cell>
          <cell r="E9">
            <v>82</v>
          </cell>
        </row>
        <row r="10">
          <cell r="A10">
            <v>8</v>
          </cell>
          <cell r="B10">
            <v>84</v>
          </cell>
          <cell r="D10">
            <v>34</v>
          </cell>
          <cell r="E10">
            <v>75</v>
          </cell>
        </row>
        <row r="11">
          <cell r="A11">
            <v>4</v>
          </cell>
          <cell r="B11">
            <v>73</v>
          </cell>
          <cell r="D11">
            <v>4</v>
          </cell>
          <cell r="E11">
            <v>80</v>
          </cell>
        </row>
        <row r="12">
          <cell r="A12">
            <v>26</v>
          </cell>
          <cell r="B12">
            <v>79</v>
          </cell>
          <cell r="D12">
            <v>40</v>
          </cell>
          <cell r="E12">
            <v>68</v>
          </cell>
        </row>
        <row r="13">
          <cell r="A13">
            <v>11</v>
          </cell>
          <cell r="B13">
            <v>81</v>
          </cell>
          <cell r="D13">
            <v>8</v>
          </cell>
          <cell r="E13">
            <v>93</v>
          </cell>
        </row>
        <row r="14">
          <cell r="A14">
            <v>19</v>
          </cell>
          <cell r="B14">
            <v>75</v>
          </cell>
          <cell r="D14">
            <v>16</v>
          </cell>
          <cell r="E14">
            <v>77</v>
          </cell>
        </row>
        <row r="15">
          <cell r="A15">
            <v>14</v>
          </cell>
          <cell r="B15">
            <v>68</v>
          </cell>
          <cell r="D15">
            <v>11</v>
          </cell>
          <cell r="E15">
            <v>72</v>
          </cell>
        </row>
        <row r="16">
          <cell r="A16">
            <v>35</v>
          </cell>
          <cell r="B16">
            <v>72</v>
          </cell>
          <cell r="D16">
            <v>52</v>
          </cell>
          <cell r="E16">
            <v>67</v>
          </cell>
        </row>
        <row r="17">
          <cell r="A17">
            <v>29</v>
          </cell>
          <cell r="B17">
            <v>58</v>
          </cell>
          <cell r="D17">
            <v>3</v>
          </cell>
          <cell r="E17">
            <v>90</v>
          </cell>
        </row>
        <row r="18">
          <cell r="A18">
            <v>4</v>
          </cell>
          <cell r="B18">
            <v>92</v>
          </cell>
          <cell r="D18">
            <v>31</v>
          </cell>
          <cell r="E18">
            <v>66</v>
          </cell>
        </row>
        <row r="19">
          <cell r="A19">
            <v>23</v>
          </cell>
          <cell r="B19">
            <v>65</v>
          </cell>
          <cell r="D19">
            <v>18</v>
          </cell>
          <cell r="E19">
            <v>72</v>
          </cell>
        </row>
        <row r="20">
          <cell r="D20">
            <v>8</v>
          </cell>
          <cell r="E20">
            <v>78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4541-06D7-4C19-8FB9-98ED0B2A4D2B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37</v>
      </c>
    </row>
    <row r="2" spans="1:13" x14ac:dyDescent="0.35">
      <c r="A2" t="s">
        <v>40</v>
      </c>
    </row>
    <row r="4" spans="1:13" x14ac:dyDescent="0.35">
      <c r="A4" t="s">
        <v>38</v>
      </c>
      <c r="B4" s="15">
        <v>46031</v>
      </c>
    </row>
    <row r="6" spans="1:13" x14ac:dyDescent="0.35">
      <c r="A6" s="16" t="s">
        <v>39</v>
      </c>
    </row>
    <row r="10" spans="1:13" ht="18.5" x14ac:dyDescent="0.45">
      <c r="M10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D7AB-70D2-42D0-A2EF-5C3FC68DA7EB}">
  <sheetPr codeName="Sheet78"/>
  <dimension ref="A1:V33"/>
  <sheetViews>
    <sheetView workbookViewId="0"/>
  </sheetViews>
  <sheetFormatPr defaultRowHeight="14.5" x14ac:dyDescent="0.35"/>
  <cols>
    <col min="1" max="1" width="10.54296875" customWidth="1"/>
    <col min="2" max="2" width="11" customWidth="1"/>
    <col min="3" max="3" width="4.1796875" customWidth="1"/>
    <col min="5" max="5" width="10.453125" customWidth="1"/>
    <col min="6" max="6" width="5.1796875" customWidth="1"/>
    <col min="7" max="11" width="10.453125" customWidth="1"/>
    <col min="16" max="16" width="2.54296875" customWidth="1"/>
    <col min="17" max="17" width="19.90625" customWidth="1"/>
    <col min="18" max="18" width="2.81640625" customWidth="1"/>
    <col min="21" max="21" width="3" customWidth="1"/>
    <col min="22" max="22" width="34.54296875" customWidth="1"/>
  </cols>
  <sheetData>
    <row r="1" spans="1:22" x14ac:dyDescent="0.35">
      <c r="A1" s="1" t="s">
        <v>0</v>
      </c>
      <c r="B1" s="1"/>
      <c r="M1" s="1" t="s">
        <v>1</v>
      </c>
    </row>
    <row r="2" spans="1:22" x14ac:dyDescent="0.35">
      <c r="A2" s="1"/>
      <c r="B2" s="1"/>
    </row>
    <row r="3" spans="1:22" x14ac:dyDescent="0.35">
      <c r="A3" s="2" t="s">
        <v>2</v>
      </c>
      <c r="B3" s="2"/>
      <c r="D3" s="2" t="s">
        <v>3</v>
      </c>
      <c r="E3" s="2"/>
      <c r="F3" s="3"/>
      <c r="G3" s="3"/>
      <c r="H3" s="3"/>
      <c r="I3" s="3"/>
      <c r="J3" s="3"/>
      <c r="K3" s="3"/>
      <c r="N3" s="4" t="s">
        <v>2</v>
      </c>
      <c r="O3" s="4" t="s">
        <v>3</v>
      </c>
      <c r="P3" s="4"/>
    </row>
    <row r="4" spans="1:22" x14ac:dyDescent="0.35">
      <c r="A4" s="5" t="s">
        <v>4</v>
      </c>
      <c r="B4" s="5" t="s">
        <v>5</v>
      </c>
      <c r="D4" s="5" t="s">
        <v>4</v>
      </c>
      <c r="E4" s="5" t="s">
        <v>5</v>
      </c>
      <c r="F4" s="3"/>
      <c r="G4" s="3"/>
      <c r="H4" s="3"/>
      <c r="I4" s="3"/>
      <c r="J4" s="3"/>
      <c r="K4" s="3"/>
      <c r="M4" t="s">
        <v>6</v>
      </c>
      <c r="N4" s="6">
        <f>COUNT(A5:A19)</f>
        <v>15</v>
      </c>
      <c r="O4" s="7">
        <f>COUNT(D5:D20)</f>
        <v>16</v>
      </c>
      <c r="Q4" s="8" t="s">
        <v>7</v>
      </c>
      <c r="R4" s="8"/>
    </row>
    <row r="5" spans="1:22" x14ac:dyDescent="0.35">
      <c r="A5" s="4">
        <v>5</v>
      </c>
      <c r="B5" s="4">
        <v>80</v>
      </c>
      <c r="D5" s="4">
        <v>22</v>
      </c>
      <c r="E5" s="4">
        <v>88</v>
      </c>
      <c r="F5" s="4"/>
      <c r="G5" s="4"/>
      <c r="H5" s="4"/>
      <c r="I5" s="4"/>
      <c r="J5" s="4"/>
      <c r="K5" s="4"/>
      <c r="M5" t="s">
        <v>8</v>
      </c>
      <c r="N5" s="9">
        <f>SLOPE(B5:B19,A5:A19)</f>
        <v>-0.62820040523116583</v>
      </c>
      <c r="O5" s="10">
        <f>SLOPE(E5:E20,D5:D20)</f>
        <v>-0.46785962473940235</v>
      </c>
      <c r="Q5" s="8" t="s">
        <v>9</v>
      </c>
      <c r="R5" s="8"/>
    </row>
    <row r="6" spans="1:22" ht="16.5" x14ac:dyDescent="0.45">
      <c r="A6" s="4">
        <v>23</v>
      </c>
      <c r="B6" s="4">
        <v>78</v>
      </c>
      <c r="D6" s="4">
        <v>7</v>
      </c>
      <c r="E6" s="4">
        <v>95</v>
      </c>
      <c r="F6" s="4"/>
      <c r="G6" s="4"/>
      <c r="H6" s="4"/>
      <c r="I6" s="4"/>
      <c r="J6" s="4"/>
      <c r="K6" s="4"/>
      <c r="M6" t="s">
        <v>10</v>
      </c>
      <c r="N6" s="9">
        <f>STEYX(B5:B19,A5:A19)</f>
        <v>7.9746827306891692</v>
      </c>
      <c r="O6" s="10">
        <f>STEYX(E5:E20,D5:D20)</f>
        <v>8.3792452578993171</v>
      </c>
      <c r="Q6" s="8" t="s">
        <v>11</v>
      </c>
      <c r="R6" s="8"/>
    </row>
    <row r="7" spans="1:22" ht="16.5" x14ac:dyDescent="0.45">
      <c r="A7" s="4">
        <v>25</v>
      </c>
      <c r="B7" s="4">
        <v>60</v>
      </c>
      <c r="D7" s="4">
        <v>20</v>
      </c>
      <c r="E7" s="4">
        <v>86</v>
      </c>
      <c r="F7" s="4"/>
      <c r="G7" s="4"/>
      <c r="H7" s="4"/>
      <c r="I7" s="4"/>
      <c r="J7" s="4"/>
      <c r="K7" s="4"/>
      <c r="M7" t="s">
        <v>12</v>
      </c>
      <c r="N7" s="9">
        <f>STDEV(A5:A19)</f>
        <v>12.45448857698644</v>
      </c>
      <c r="O7" s="10">
        <f>STDEV(D5:D20)</f>
        <v>13.851594372730768</v>
      </c>
      <c r="Q7" s="8" t="s">
        <v>13</v>
      </c>
      <c r="R7" s="8"/>
    </row>
    <row r="8" spans="1:22" ht="16.5" x14ac:dyDescent="0.45">
      <c r="A8" s="4">
        <v>48</v>
      </c>
      <c r="B8" s="4">
        <v>53</v>
      </c>
      <c r="D8" s="4">
        <v>23</v>
      </c>
      <c r="E8" s="4">
        <v>60</v>
      </c>
      <c r="F8" s="4"/>
      <c r="G8" s="4"/>
      <c r="H8" s="4"/>
      <c r="I8" s="4"/>
      <c r="J8" s="4"/>
      <c r="K8" s="4"/>
      <c r="M8" t="s">
        <v>14</v>
      </c>
      <c r="N8" s="11">
        <f>N6/(N7*SQRT(N4-1))</f>
        <v>0.17112895461639729</v>
      </c>
      <c r="O8" s="12">
        <f>O6/(O7*SQRT(O4-1))</f>
        <v>0.15619225948227386</v>
      </c>
      <c r="Q8" s="8" t="s">
        <v>15</v>
      </c>
      <c r="R8" s="8"/>
      <c r="S8" t="s">
        <v>16</v>
      </c>
    </row>
    <row r="9" spans="1:22" ht="17.5" x14ac:dyDescent="0.45">
      <c r="A9" s="4">
        <v>17</v>
      </c>
      <c r="B9" s="4">
        <v>85</v>
      </c>
      <c r="D9" s="4">
        <v>15</v>
      </c>
      <c r="E9" s="4">
        <v>82</v>
      </c>
      <c r="F9" s="4"/>
      <c r="G9" s="4"/>
      <c r="H9" s="4"/>
      <c r="I9" s="4"/>
      <c r="J9" s="4"/>
      <c r="K9" s="4"/>
      <c r="S9" t="s">
        <v>17</v>
      </c>
      <c r="T9" s="7">
        <f>((N4-2)*N6^2+(O4-2)*O6^2)/(N4+O4-4)</f>
        <v>67.026179844643394</v>
      </c>
      <c r="V9" s="8" t="s">
        <v>18</v>
      </c>
    </row>
    <row r="10" spans="1:22" ht="17.5" x14ac:dyDescent="0.45">
      <c r="A10" s="4">
        <v>8</v>
      </c>
      <c r="B10" s="4">
        <v>84</v>
      </c>
      <c r="D10" s="4">
        <v>34</v>
      </c>
      <c r="E10" s="4">
        <v>75</v>
      </c>
      <c r="F10" s="4"/>
      <c r="G10" s="4"/>
      <c r="H10" s="4"/>
      <c r="I10" s="4"/>
      <c r="J10" s="4"/>
      <c r="K10" s="4"/>
      <c r="M10" t="s">
        <v>19</v>
      </c>
      <c r="N10" s="7">
        <f>SQRT(N8^2+O8^2)</f>
        <v>0.23169190972124801</v>
      </c>
      <c r="Q10" s="8" t="s">
        <v>20</v>
      </c>
      <c r="R10" s="8"/>
      <c r="S10" t="s">
        <v>19</v>
      </c>
      <c r="T10" s="10">
        <f>SQRT(T9*(1/(N7^2*(N4-1))+1/(O7^2*(O4-1))))</f>
        <v>0.23271019552019861</v>
      </c>
      <c r="V10" s="8" t="s">
        <v>21</v>
      </c>
    </row>
    <row r="11" spans="1:22" ht="16.5" x14ac:dyDescent="0.45">
      <c r="A11" s="4">
        <v>4</v>
      </c>
      <c r="B11" s="4">
        <v>73</v>
      </c>
      <c r="D11" s="4">
        <v>4</v>
      </c>
      <c r="E11" s="4">
        <v>80</v>
      </c>
      <c r="F11" s="4"/>
      <c r="G11" s="4"/>
      <c r="H11" s="4"/>
      <c r="I11" s="4"/>
      <c r="J11" s="4"/>
      <c r="K11" s="4"/>
      <c r="M11" t="s">
        <v>22</v>
      </c>
      <c r="N11" s="10">
        <f>(N5-O5)/N10</f>
        <v>-0.69204306997457044</v>
      </c>
      <c r="Q11" s="8" t="s">
        <v>23</v>
      </c>
      <c r="R11" s="8"/>
      <c r="S11" t="s">
        <v>22</v>
      </c>
      <c r="T11" s="10">
        <f>(N5-O5)/T10</f>
        <v>-0.68901485013726582</v>
      </c>
      <c r="V11" s="8" t="s">
        <v>23</v>
      </c>
    </row>
    <row r="12" spans="1:22" ht="16.5" x14ac:dyDescent="0.45">
      <c r="A12" s="4">
        <v>26</v>
      </c>
      <c r="B12" s="4">
        <v>79</v>
      </c>
      <c r="D12" s="4">
        <v>40</v>
      </c>
      <c r="E12" s="4">
        <v>68</v>
      </c>
      <c r="F12" s="4"/>
      <c r="G12" s="4"/>
      <c r="H12" s="4"/>
      <c r="I12" s="4"/>
      <c r="J12" s="4"/>
      <c r="K12" s="4"/>
      <c r="M12" t="s">
        <v>24</v>
      </c>
      <c r="N12" s="10">
        <f>N4+O4-4</f>
        <v>27</v>
      </c>
      <c r="Q12" s="8" t="s">
        <v>25</v>
      </c>
      <c r="R12" s="8"/>
      <c r="S12" t="s">
        <v>24</v>
      </c>
      <c r="T12" s="10">
        <f>N4+O4-4</f>
        <v>27</v>
      </c>
      <c r="V12" s="8" t="s">
        <v>25</v>
      </c>
    </row>
    <row r="13" spans="1:22" x14ac:dyDescent="0.35">
      <c r="A13" s="4">
        <v>11</v>
      </c>
      <c r="B13" s="4">
        <v>81</v>
      </c>
      <c r="D13" s="4">
        <v>8</v>
      </c>
      <c r="E13" s="4">
        <v>93</v>
      </c>
      <c r="F13" s="4"/>
      <c r="G13" s="4"/>
      <c r="H13" s="4"/>
      <c r="I13" s="4"/>
      <c r="J13" s="4"/>
      <c r="K13" s="4"/>
      <c r="M13" t="s">
        <v>26</v>
      </c>
      <c r="N13" s="10">
        <v>0.05</v>
      </c>
      <c r="S13" t="s">
        <v>26</v>
      </c>
      <c r="T13" s="10">
        <v>0.05</v>
      </c>
    </row>
    <row r="14" spans="1:22" x14ac:dyDescent="0.35">
      <c r="A14" s="4">
        <v>19</v>
      </c>
      <c r="B14" s="4">
        <v>75</v>
      </c>
      <c r="D14" s="4">
        <v>16</v>
      </c>
      <c r="E14" s="4">
        <v>77</v>
      </c>
      <c r="F14" s="4"/>
      <c r="G14" s="4"/>
      <c r="H14" s="4"/>
      <c r="I14" s="4"/>
      <c r="J14" s="4"/>
      <c r="K14" s="4"/>
      <c r="M14" t="s">
        <v>27</v>
      </c>
      <c r="N14" s="10">
        <f>TDIST(ABS(N11),N12,2)</f>
        <v>0.49481917451729318</v>
      </c>
      <c r="Q14" s="8" t="s">
        <v>28</v>
      </c>
      <c r="R14" s="8"/>
      <c r="S14" t="s">
        <v>27</v>
      </c>
      <c r="T14" s="10">
        <f>TDIST(ABS(T11),T12,2)</f>
        <v>0.49669273157063576</v>
      </c>
      <c r="V14" s="8" t="s">
        <v>28</v>
      </c>
    </row>
    <row r="15" spans="1:22" x14ac:dyDescent="0.35">
      <c r="A15" s="4">
        <v>14</v>
      </c>
      <c r="B15" s="4">
        <v>68</v>
      </c>
      <c r="D15" s="4">
        <v>11</v>
      </c>
      <c r="E15" s="4">
        <v>72</v>
      </c>
      <c r="F15" s="4"/>
      <c r="G15" s="4"/>
      <c r="H15" s="4"/>
      <c r="I15" s="4"/>
      <c r="J15" s="4"/>
      <c r="K15" s="4"/>
      <c r="M15" t="s">
        <v>29</v>
      </c>
      <c r="N15" s="10">
        <f>TINV(N13,N12)</f>
        <v>2.0518305164802859</v>
      </c>
      <c r="Q15" s="8" t="s">
        <v>30</v>
      </c>
      <c r="R15" s="8"/>
      <c r="S15" t="s">
        <v>29</v>
      </c>
      <c r="T15" s="10">
        <f>TINV(T13,T12)</f>
        <v>2.0518305164802859</v>
      </c>
      <c r="V15" s="8" t="s">
        <v>30</v>
      </c>
    </row>
    <row r="16" spans="1:22" x14ac:dyDescent="0.35">
      <c r="A16" s="4">
        <v>35</v>
      </c>
      <c r="B16" s="4">
        <v>72</v>
      </c>
      <c r="D16" s="4">
        <v>52</v>
      </c>
      <c r="E16" s="4">
        <v>67</v>
      </c>
      <c r="F16" s="4"/>
      <c r="G16" s="4"/>
      <c r="H16" s="4"/>
      <c r="I16" s="4"/>
      <c r="J16" s="4"/>
      <c r="K16" s="4"/>
      <c r="M16" t="s">
        <v>31</v>
      </c>
      <c r="N16" s="13" t="str">
        <f>IF(ABS(N11)&lt;N15,"no","yes")</f>
        <v>no</v>
      </c>
      <c r="Q16" s="8" t="s">
        <v>32</v>
      </c>
      <c r="R16" s="8"/>
      <c r="S16" t="s">
        <v>31</v>
      </c>
      <c r="T16" s="13" t="str">
        <f>IF(ABS(T11)&lt;T15,"no","yes")</f>
        <v>no</v>
      </c>
      <c r="V16" s="8" t="s">
        <v>32</v>
      </c>
    </row>
    <row r="17" spans="1:20" x14ac:dyDescent="0.35">
      <c r="A17" s="4">
        <v>29</v>
      </c>
      <c r="B17" s="4">
        <v>58</v>
      </c>
      <c r="D17" s="4">
        <v>3</v>
      </c>
      <c r="E17" s="4">
        <v>90</v>
      </c>
      <c r="F17" s="4"/>
      <c r="G17" s="4"/>
      <c r="H17" s="4"/>
      <c r="I17" s="4"/>
      <c r="J17" s="4"/>
      <c r="K17" s="4"/>
    </row>
    <row r="18" spans="1:20" x14ac:dyDescent="0.35">
      <c r="A18" s="4">
        <v>4</v>
      </c>
      <c r="B18" s="4">
        <v>92</v>
      </c>
      <c r="D18" s="4">
        <v>31</v>
      </c>
      <c r="E18" s="4">
        <v>66</v>
      </c>
      <c r="F18" s="4"/>
      <c r="G18" s="4"/>
      <c r="H18" s="4"/>
      <c r="I18" s="4"/>
      <c r="J18" s="4"/>
      <c r="K18" s="4"/>
    </row>
    <row r="19" spans="1:20" x14ac:dyDescent="0.35">
      <c r="A19" s="14">
        <v>23</v>
      </c>
      <c r="B19" s="14">
        <v>65</v>
      </c>
      <c r="D19" s="4">
        <v>18</v>
      </c>
      <c r="E19" s="4">
        <v>72</v>
      </c>
      <c r="F19" s="4"/>
      <c r="G19" s="4"/>
      <c r="H19" s="4"/>
      <c r="I19" s="4"/>
      <c r="J19" s="4"/>
      <c r="K19" s="4"/>
      <c r="M19" t="s">
        <v>33</v>
      </c>
    </row>
    <row r="20" spans="1:20" x14ac:dyDescent="0.35">
      <c r="D20" s="14">
        <v>8</v>
      </c>
      <c r="E20" s="14">
        <v>78</v>
      </c>
    </row>
    <row r="21" spans="1:20" ht="16.5" x14ac:dyDescent="0.45">
      <c r="M21" t="s">
        <v>19</v>
      </c>
      <c r="N21" s="7" t="e">
        <f t="array" aca="1" ref="N21:N24" ca="1">SlopesTest(A5:A19,B5:B19,D5:D20,E5:E20,FALSE)</f>
        <v>#NAME?</v>
      </c>
      <c r="S21" t="s">
        <v>19</v>
      </c>
      <c r="T21" s="7" t="e">
        <f t="array" aca="1" ref="T21:T24" ca="1">SlopesTest(A5:A19,B5:B19,D5:D20,E5:E20)</f>
        <v>#NAME?</v>
      </c>
    </row>
    <row r="22" spans="1:20" x14ac:dyDescent="0.35">
      <c r="M22" t="s">
        <v>22</v>
      </c>
      <c r="N22" s="10" t="e">
        <f ca="1"/>
        <v>#NAME?</v>
      </c>
      <c r="S22" t="s">
        <v>22</v>
      </c>
      <c r="T22" s="10" t="e">
        <f ca="1"/>
        <v>#NAME?</v>
      </c>
    </row>
    <row r="23" spans="1:20" x14ac:dyDescent="0.35">
      <c r="M23" t="s">
        <v>24</v>
      </c>
      <c r="N23" s="10" t="e">
        <f ca="1"/>
        <v>#NAME?</v>
      </c>
      <c r="S23" t="s">
        <v>24</v>
      </c>
      <c r="T23" s="10" t="e">
        <f ca="1"/>
        <v>#NAME?</v>
      </c>
    </row>
    <row r="24" spans="1:20" x14ac:dyDescent="0.35">
      <c r="M24" t="s">
        <v>27</v>
      </c>
      <c r="N24" s="12" t="e">
        <f ca="1"/>
        <v>#NAME?</v>
      </c>
      <c r="S24" t="s">
        <v>27</v>
      </c>
      <c r="T24" s="12" t="e">
        <f ca="1"/>
        <v>#NAME?</v>
      </c>
    </row>
    <row r="26" spans="1:20" x14ac:dyDescent="0.35">
      <c r="M26" t="s">
        <v>33</v>
      </c>
    </row>
    <row r="27" spans="1:20" x14ac:dyDescent="0.35">
      <c r="M27" t="s">
        <v>34</v>
      </c>
    </row>
    <row r="29" spans="1:20" x14ac:dyDescent="0.35">
      <c r="N29" s="4" t="s">
        <v>35</v>
      </c>
      <c r="O29" s="4" t="s">
        <v>36</v>
      </c>
    </row>
    <row r="30" spans="1:20" x14ac:dyDescent="0.35">
      <c r="M30" t="e">
        <f t="array" aca="1" ref="M30:N33" ca="1">SlopesTest(A5:A19,B5:B19,D5:D20,E5:E20,FALSE,TRUE)</f>
        <v>#NAME?</v>
      </c>
      <c r="N30" s="7" t="e">
        <f ca="1"/>
        <v>#NAME?</v>
      </c>
      <c r="O30" s="7" t="e">
        <f t="array" aca="1" ref="O30:O33" ca="1">SlopesTest(A5:A19,B5:B19,D5:D20,E5:E20)</f>
        <v>#NAME?</v>
      </c>
    </row>
    <row r="31" spans="1:20" x14ac:dyDescent="0.35">
      <c r="M31" t="e">
        <f ca="1"/>
        <v>#NAME?</v>
      </c>
      <c r="N31" s="10" t="e">
        <f ca="1"/>
        <v>#NAME?</v>
      </c>
      <c r="O31" s="10" t="e">
        <f ca="1"/>
        <v>#NAME?</v>
      </c>
    </row>
    <row r="32" spans="1:20" x14ac:dyDescent="0.35">
      <c r="M32" t="e">
        <f ca="1"/>
        <v>#NAME?</v>
      </c>
      <c r="N32" s="10" t="e">
        <f ca="1"/>
        <v>#NAME?</v>
      </c>
      <c r="O32" s="10" t="e">
        <f ca="1"/>
        <v>#NAME?</v>
      </c>
    </row>
    <row r="33" spans="13:15" x14ac:dyDescent="0.35">
      <c r="M33" t="e">
        <f ca="1"/>
        <v>#NAME?</v>
      </c>
      <c r="N33" s="12" t="e">
        <f ca="1"/>
        <v>#NAME?</v>
      </c>
      <c r="O33" s="12" t="e">
        <f ca="1"/>
        <v>#NAME?</v>
      </c>
    </row>
  </sheetData>
  <mergeCells count="2">
    <mergeCell ref="A3:B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Slopes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2026-01-09T08:56:05Z</dcterms:created>
  <dcterms:modified xsi:type="dcterms:W3CDTF">2026-01-09T08:58:57Z</dcterms:modified>
</cp:coreProperties>
</file>