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F14E7DA4-E21D-429F-82AA-F96C197978CA}" xr6:coauthVersionLast="47" xr6:coauthVersionMax="47" xr10:uidLastSave="{00000000-0000-0000-0000-000000000000}"/>
  <bookViews>
    <workbookView xWindow="-110" yWindow="-110" windowWidth="19420" windowHeight="10300" xr2:uid="{F361E529-1FAD-4219-BDDE-E6C722A524A9}"/>
  </bookViews>
  <sheets>
    <sheet name="Title" sheetId="4" r:id="rId1"/>
    <sheet name="RCBD 1" sheetId="1" r:id="rId2"/>
    <sheet name="RCBD 2" sheetId="2" r:id="rId3"/>
    <sheet name="RCBD 3" sheetId="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3" l="1"/>
  <c r="H8" i="3"/>
  <c r="G8" i="3"/>
  <c r="F8" i="3"/>
  <c r="E8" i="3"/>
  <c r="D8" i="3"/>
  <c r="C8" i="3"/>
  <c r="B8" i="3"/>
  <c r="Y7" i="3"/>
  <c r="J7" i="3"/>
  <c r="H7" i="3"/>
  <c r="Y6" i="3"/>
  <c r="J6" i="3"/>
  <c r="H6" i="3"/>
  <c r="K5" i="3" a="1"/>
  <c r="N8" i="3" s="1"/>
  <c r="J5" i="3"/>
  <c r="H5" i="3"/>
  <c r="N4" i="3"/>
  <c r="M4" i="3"/>
  <c r="K4" i="3"/>
  <c r="J4" i="3"/>
  <c r="H4" i="3"/>
  <c r="E3" i="3"/>
  <c r="F3" i="3" s="1"/>
  <c r="C3" i="3"/>
  <c r="D3" i="3" s="1"/>
  <c r="M2" i="3"/>
  <c r="AX47" i="2" a="1"/>
  <c r="AX47" i="2" s="1"/>
  <c r="AW47" i="2"/>
  <c r="AX46" i="2" a="1"/>
  <c r="AX46" i="2" s="1"/>
  <c r="AN46" i="2"/>
  <c r="AX45" i="2" a="1"/>
  <c r="AX45" i="2" s="1"/>
  <c r="AX44" i="2" a="1"/>
  <c r="AX44" i="2" s="1"/>
  <c r="AW44" i="2"/>
  <c r="AX43" i="2" a="1"/>
  <c r="AX43" i="2" s="1"/>
  <c r="AW43" i="2"/>
  <c r="AN43" i="2"/>
  <c r="AX42" i="2" a="1"/>
  <c r="AX42" i="2" s="1"/>
  <c r="AX41" i="2" a="1"/>
  <c r="AX41" i="2" s="1"/>
  <c r="AX40" i="2" a="1"/>
  <c r="AX40" i="2" s="1"/>
  <c r="AX39" i="2" a="1"/>
  <c r="AX39" i="2" s="1"/>
  <c r="AR39" i="2"/>
  <c r="AX38" i="2" a="1"/>
  <c r="AX38" i="2" s="1"/>
  <c r="AW38" i="2"/>
  <c r="AX37" i="2" a="1"/>
  <c r="AX37" i="2" s="1"/>
  <c r="AX36" i="2" a="1"/>
  <c r="AX36" i="2" s="1"/>
  <c r="AX35" i="2" a="1"/>
  <c r="AX35" i="2" s="1"/>
  <c r="AN35" i="2"/>
  <c r="AX34" i="2" a="1"/>
  <c r="AX34" i="2" s="1"/>
  <c r="AN34" i="2"/>
  <c r="AX33" i="2" a="1"/>
  <c r="AX33" i="2" s="1"/>
  <c r="AW30" i="2"/>
  <c r="AP30" i="2"/>
  <c r="AV29" i="2"/>
  <c r="AM29" i="2"/>
  <c r="AN47" i="2" s="1"/>
  <c r="AV28" i="2"/>
  <c r="AM28" i="2"/>
  <c r="U28" i="2"/>
  <c r="AV27" i="2"/>
  <c r="AM27" i="2"/>
  <c r="AN45" i="2" s="1"/>
  <c r="AJ27" i="2"/>
  <c r="U27" i="2"/>
  <c r="AV26" i="2"/>
  <c r="AM26" i="2"/>
  <c r="AN42" i="2" s="1"/>
  <c r="AJ26" i="2"/>
  <c r="U26" i="2"/>
  <c r="AV25" i="2"/>
  <c r="AM25" i="2"/>
  <c r="V25" i="2" a="1"/>
  <c r="AA27" i="2" s="1"/>
  <c r="U25" i="2"/>
  <c r="AV24" i="2"/>
  <c r="AM24" i="2"/>
  <c r="X24" i="2"/>
  <c r="W24" i="2"/>
  <c r="V24" i="2"/>
  <c r="U24" i="2"/>
  <c r="X22" i="2"/>
  <c r="V8" i="2"/>
  <c r="G8" i="2"/>
  <c r="F8" i="2"/>
  <c r="E8" i="2"/>
  <c r="D8" i="2"/>
  <c r="H8" i="2" s="1"/>
  <c r="C8" i="2"/>
  <c r="B8" i="2"/>
  <c r="AA7" i="2"/>
  <c r="Z7" i="2"/>
  <c r="Y7" i="2"/>
  <c r="X7" i="2"/>
  <c r="W7" i="2"/>
  <c r="V7" i="2"/>
  <c r="U7" i="2"/>
  <c r="H7" i="2"/>
  <c r="AB6" i="2"/>
  <c r="AA6" i="2"/>
  <c r="Z6" i="2"/>
  <c r="Y6" i="2"/>
  <c r="X6" i="2"/>
  <c r="W6" i="2"/>
  <c r="V6" i="2"/>
  <c r="U6" i="2"/>
  <c r="H6" i="2"/>
  <c r="AA5" i="2"/>
  <c r="Z5" i="2"/>
  <c r="Y5" i="2"/>
  <c r="Y8" i="2" s="1"/>
  <c r="X5" i="2"/>
  <c r="X9" i="2" s="1"/>
  <c r="W5" i="2"/>
  <c r="V5" i="2"/>
  <c r="U5" i="2"/>
  <c r="H5" i="2"/>
  <c r="AA4" i="2"/>
  <c r="Z4" i="2"/>
  <c r="Y4" i="2"/>
  <c r="X4" i="2"/>
  <c r="V4" i="2"/>
  <c r="U4" i="2"/>
  <c r="K4" i="2"/>
  <c r="H4" i="2"/>
  <c r="V3" i="2"/>
  <c r="U3" i="2"/>
  <c r="O3" i="2"/>
  <c r="W3" i="2" s="1"/>
  <c r="E3" i="2"/>
  <c r="D3" i="2"/>
  <c r="C3" i="2"/>
  <c r="W9" i="1"/>
  <c r="V9" i="1"/>
  <c r="W8" i="1"/>
  <c r="G8" i="1"/>
  <c r="F8" i="1"/>
  <c r="E8" i="1"/>
  <c r="D8" i="1"/>
  <c r="C8" i="1"/>
  <c r="B8" i="1"/>
  <c r="H8" i="1" s="1"/>
  <c r="AA7" i="1"/>
  <c r="Z7" i="1"/>
  <c r="Y7" i="1"/>
  <c r="AB7" i="1" s="1"/>
  <c r="X7" i="1"/>
  <c r="W7" i="1"/>
  <c r="V7" i="1"/>
  <c r="U7" i="1"/>
  <c r="H7" i="1"/>
  <c r="AA6" i="1"/>
  <c r="Z6" i="1"/>
  <c r="AB6" i="1" s="1"/>
  <c r="Y6" i="1"/>
  <c r="X6" i="1"/>
  <c r="W6" i="1"/>
  <c r="V6" i="1"/>
  <c r="U6" i="1"/>
  <c r="H6" i="1"/>
  <c r="AA5" i="1"/>
  <c r="Z5" i="1"/>
  <c r="Y5" i="1"/>
  <c r="W5" i="1"/>
  <c r="V5" i="1"/>
  <c r="U5" i="1"/>
  <c r="H5" i="1"/>
  <c r="AA4" i="1"/>
  <c r="Z4" i="1"/>
  <c r="Y4" i="1"/>
  <c r="X4" i="1"/>
  <c r="W4" i="1"/>
  <c r="V4" i="1"/>
  <c r="U4" i="1"/>
  <c r="K4" i="1"/>
  <c r="H4" i="1"/>
  <c r="W3" i="1"/>
  <c r="V3" i="1"/>
  <c r="U3" i="1"/>
  <c r="P3" i="1"/>
  <c r="X3" i="1" s="1"/>
  <c r="O3" i="1"/>
  <c r="C3" i="1"/>
  <c r="D3" i="1" s="1"/>
  <c r="E3" i="1" s="1"/>
  <c r="F3" i="1" s="1"/>
  <c r="AY38" i="2" l="1"/>
  <c r="BD38" i="2" s="1"/>
  <c r="K6" i="3"/>
  <c r="Q6" i="3" s="1"/>
  <c r="L6" i="3"/>
  <c r="O6" i="3"/>
  <c r="L7" i="3"/>
  <c r="M7" i="3"/>
  <c r="P7" i="3"/>
  <c r="K8" i="3"/>
  <c r="Q8" i="3" s="1"/>
  <c r="Y27" i="2"/>
  <c r="L8" i="3"/>
  <c r="Z27" i="2"/>
  <c r="W25" i="2"/>
  <c r="V28" i="2"/>
  <c r="AB28" i="2" s="1"/>
  <c r="X25" i="2"/>
  <c r="W28" i="2"/>
  <c r="Y25" i="2"/>
  <c r="Y28" i="2"/>
  <c r="Z25" i="2"/>
  <c r="Z28" i="2"/>
  <c r="V26" i="2"/>
  <c r="AB26" i="2" s="1"/>
  <c r="W26" i="2"/>
  <c r="Y26" i="2"/>
  <c r="O8" i="3"/>
  <c r="Z26" i="2"/>
  <c r="L5" i="3"/>
  <c r="W27" i="2"/>
  <c r="M5" i="3"/>
  <c r="M9" i="3" s="1"/>
  <c r="X27" i="2"/>
  <c r="P5" i="3"/>
  <c r="P10" i="3" s="1"/>
  <c r="G3" i="1"/>
  <c r="K5" i="1"/>
  <c r="AE29" i="2"/>
  <c r="BB46" i="2"/>
  <c r="BB34" i="2"/>
  <c r="AX30" i="2"/>
  <c r="BC47" i="2" s="1"/>
  <c r="AZ47" i="2" s="1"/>
  <c r="BB39" i="2"/>
  <c r="AW33" i="2"/>
  <c r="BB47" i="2"/>
  <c r="BB35" i="2"/>
  <c r="BB40" i="2"/>
  <c r="AW34" i="2"/>
  <c r="BB43" i="2"/>
  <c r="AW37" i="2"/>
  <c r="BB33" i="2"/>
  <c r="BB45" i="2"/>
  <c r="BB42" i="2"/>
  <c r="BB41" i="2"/>
  <c r="AW35" i="2"/>
  <c r="BB44" i="2"/>
  <c r="AW36" i="2"/>
  <c r="BB36" i="2"/>
  <c r="AF5" i="1"/>
  <c r="AB5" i="2"/>
  <c r="AN44" i="2"/>
  <c r="F3" i="2"/>
  <c r="Y24" i="2"/>
  <c r="Z9" i="2"/>
  <c r="Z8" i="2"/>
  <c r="BB38" i="2"/>
  <c r="Y9" i="1"/>
  <c r="AY43" i="2"/>
  <c r="BD43" i="2" s="1"/>
  <c r="AA8" i="2"/>
  <c r="AA9" i="2"/>
  <c r="BB37" i="2"/>
  <c r="AY47" i="2"/>
  <c r="BD47" i="2" s="1"/>
  <c r="X8" i="2"/>
  <c r="AW45" i="2"/>
  <c r="AW46" i="2"/>
  <c r="AW39" i="2"/>
  <c r="AW42" i="2"/>
  <c r="AY44" i="2"/>
  <c r="BD44" i="2" s="1"/>
  <c r="AA8" i="1"/>
  <c r="AA9" i="1"/>
  <c r="AN41" i="2"/>
  <c r="AN40" i="2"/>
  <c r="AN39" i="2"/>
  <c r="AN38" i="2"/>
  <c r="Y8" i="1"/>
  <c r="AR40" i="2"/>
  <c r="Z8" i="1"/>
  <c r="Z9" i="1"/>
  <c r="AR44" i="2"/>
  <c r="AN36" i="2"/>
  <c r="AR37" i="2"/>
  <c r="AR45" i="2"/>
  <c r="AN37" i="2"/>
  <c r="AR33" i="2"/>
  <c r="AR38" i="2"/>
  <c r="AR41" i="2"/>
  <c r="AN33" i="2"/>
  <c r="AR43" i="2"/>
  <c r="AR42" i="2"/>
  <c r="AR47" i="2"/>
  <c r="AR46" i="2"/>
  <c r="AR35" i="2"/>
  <c r="AR34" i="2"/>
  <c r="AR36" i="2"/>
  <c r="G3" i="3"/>
  <c r="P4" i="3" s="1"/>
  <c r="O4" i="3"/>
  <c r="Q3" i="1"/>
  <c r="X9" i="1"/>
  <c r="V8" i="1"/>
  <c r="V9" i="2"/>
  <c r="AF5" i="2"/>
  <c r="Y9" i="2"/>
  <c r="AB7" i="2"/>
  <c r="AW40" i="2"/>
  <c r="AW41" i="2"/>
  <c r="AB4" i="1"/>
  <c r="AF6" i="1"/>
  <c r="P3" i="2"/>
  <c r="P5" i="1"/>
  <c r="X5" i="1" s="1"/>
  <c r="X8" i="1" s="1"/>
  <c r="P6" i="3"/>
  <c r="P8" i="3"/>
  <c r="X26" i="2"/>
  <c r="X28" i="2"/>
  <c r="K5" i="3"/>
  <c r="K7" i="3"/>
  <c r="Q7" i="3" s="1"/>
  <c r="AA26" i="2"/>
  <c r="AA28" i="2"/>
  <c r="N5" i="3"/>
  <c r="N7" i="3"/>
  <c r="V25" i="2"/>
  <c r="V27" i="2"/>
  <c r="AB27" i="2" s="1"/>
  <c r="L4" i="3"/>
  <c r="O5" i="3"/>
  <c r="O7" i="3"/>
  <c r="M6" i="3"/>
  <c r="M8" i="3"/>
  <c r="AA25" i="2"/>
  <c r="N6" i="3"/>
  <c r="BC40" i="2" l="1"/>
  <c r="BC44" i="2"/>
  <c r="AZ44" i="2" s="1"/>
  <c r="BC42" i="2"/>
  <c r="Z29" i="2"/>
  <c r="Z30" i="2"/>
  <c r="Y30" i="2"/>
  <c r="Y29" i="2"/>
  <c r="P9" i="3"/>
  <c r="M10" i="3"/>
  <c r="X29" i="2"/>
  <c r="X30" i="2"/>
  <c r="L9" i="3"/>
  <c r="L10" i="3"/>
  <c r="W29" i="2"/>
  <c r="W30" i="2"/>
  <c r="AB8" i="1"/>
  <c r="K10" i="3"/>
  <c r="Q5" i="3"/>
  <c r="U6" i="3"/>
  <c r="K9" i="3"/>
  <c r="U7" i="3"/>
  <c r="T9" i="3"/>
  <c r="BC35" i="2"/>
  <c r="BA35" i="2" s="1"/>
  <c r="BC37" i="2"/>
  <c r="AZ37" i="2" s="1"/>
  <c r="BC38" i="2"/>
  <c r="AY41" i="2"/>
  <c r="BD41" i="2" s="1"/>
  <c r="O10" i="3"/>
  <c r="O9" i="3"/>
  <c r="Y3" i="1"/>
  <c r="R3" i="1"/>
  <c r="BA42" i="2"/>
  <c r="AZ42" i="2"/>
  <c r="AY42" i="2"/>
  <c r="BD42" i="2" s="1"/>
  <c r="BC41" i="2"/>
  <c r="BA41" i="2" s="1"/>
  <c r="Q3" i="2"/>
  <c r="X3" i="2"/>
  <c r="AE5" i="1"/>
  <c r="AY35" i="2"/>
  <c r="BD35" i="2" s="1"/>
  <c r="BC34" i="2"/>
  <c r="BA34" i="2" s="1"/>
  <c r="Z24" i="2"/>
  <c r="G3" i="2"/>
  <c r="BC36" i="2"/>
  <c r="AZ36" i="2" s="1"/>
  <c r="AY39" i="2"/>
  <c r="BD39" i="2" s="1"/>
  <c r="AY46" i="2"/>
  <c r="BD46" i="2" s="1"/>
  <c r="AE6" i="1"/>
  <c r="AF8" i="1"/>
  <c r="AF7" i="1" s="1"/>
  <c r="BC46" i="2"/>
  <c r="BA46" i="2" s="1"/>
  <c r="BA44" i="2"/>
  <c r="AY45" i="2"/>
  <c r="BD45" i="2" s="1"/>
  <c r="AB5" i="1"/>
  <c r="AB9" i="1" s="1"/>
  <c r="AY34" i="2"/>
  <c r="BD34" i="2" s="1"/>
  <c r="BC43" i="2"/>
  <c r="AY36" i="2"/>
  <c r="BD36" i="2" s="1"/>
  <c r="AZ33" i="2"/>
  <c r="BA33" i="2"/>
  <c r="AY33" i="2"/>
  <c r="BD33" i="2" s="1"/>
  <c r="AA29" i="2"/>
  <c r="AA30" i="2"/>
  <c r="AY40" i="2"/>
  <c r="BD40" i="2" s="1"/>
  <c r="BA40" i="2"/>
  <c r="AZ40" i="2"/>
  <c r="AY37" i="2"/>
  <c r="BD37" i="2" s="1"/>
  <c r="BC45" i="2"/>
  <c r="AZ45" i="2" s="1"/>
  <c r="BA47" i="2"/>
  <c r="V30" i="2"/>
  <c r="AF27" i="2"/>
  <c r="AB25" i="2"/>
  <c r="AF26" i="2"/>
  <c r="V29" i="2"/>
  <c r="AF16" i="2"/>
  <c r="BC39" i="2"/>
  <c r="AZ39" i="2" s="1"/>
  <c r="AE8" i="1"/>
  <c r="N10" i="3"/>
  <c r="N9" i="3"/>
  <c r="BC33" i="2"/>
  <c r="BA39" i="2" l="1"/>
  <c r="BA37" i="2"/>
  <c r="BA45" i="2"/>
  <c r="AE26" i="2"/>
  <c r="BA36" i="2"/>
  <c r="R3" i="2"/>
  <c r="Y3" i="2"/>
  <c r="AB29" i="2"/>
  <c r="AB30" i="2"/>
  <c r="AA24" i="2"/>
  <c r="AU24" i="2" a="1"/>
  <c r="K5" i="2"/>
  <c r="AL24" i="2" a="1"/>
  <c r="T6" i="3"/>
  <c r="V6" i="3" s="1"/>
  <c r="Z3" i="1"/>
  <c r="S3" i="1"/>
  <c r="AA3" i="1" s="1"/>
  <c r="AG5" i="1"/>
  <c r="AF29" i="2"/>
  <c r="AF28" i="2" s="1"/>
  <c r="AO30" i="2" s="1"/>
  <c r="AE27" i="2"/>
  <c r="AG27" i="2" s="1"/>
  <c r="AG6" i="1"/>
  <c r="AG26" i="2"/>
  <c r="AE28" i="2"/>
  <c r="AG28" i="2" s="1"/>
  <c r="AN30" i="2" s="1"/>
  <c r="BA43" i="2"/>
  <c r="AZ43" i="2"/>
  <c r="U9" i="3"/>
  <c r="U8" i="3" s="1"/>
  <c r="T7" i="3"/>
  <c r="V7" i="3" s="1"/>
  <c r="AZ46" i="2"/>
  <c r="AZ41" i="2"/>
  <c r="Q10" i="3"/>
  <c r="Q9" i="3"/>
  <c r="AZ34" i="2"/>
  <c r="AZ35" i="2"/>
  <c r="AE7" i="1"/>
  <c r="AG7" i="1" s="1"/>
  <c r="BA38" i="2"/>
  <c r="AZ38" i="2"/>
  <c r="AQ30" i="2" l="1"/>
  <c r="AO45" i="2"/>
  <c r="AS45" i="2" s="1"/>
  <c r="AO34" i="2"/>
  <c r="AS34" i="2" s="1"/>
  <c r="AO46" i="2"/>
  <c r="AS46" i="2" s="1"/>
  <c r="AO47" i="2"/>
  <c r="AS47" i="2" s="1"/>
  <c r="AO42" i="2"/>
  <c r="AS42" i="2" s="1"/>
  <c r="AO43" i="2"/>
  <c r="AS43" i="2" s="1"/>
  <c r="AO35" i="2"/>
  <c r="AS35" i="2" s="1"/>
  <c r="AO36" i="2"/>
  <c r="AS36" i="2" s="1"/>
  <c r="AO39" i="2"/>
  <c r="AS39" i="2" s="1"/>
  <c r="AO41" i="2"/>
  <c r="AS41" i="2" s="1"/>
  <c r="AO44" i="2"/>
  <c r="AS44" i="2" s="1"/>
  <c r="AO33" i="2"/>
  <c r="AS33" i="2" s="1"/>
  <c r="AO40" i="2"/>
  <c r="AS40" i="2" s="1"/>
  <c r="AO37" i="2"/>
  <c r="AS37" i="2" s="1"/>
  <c r="AO38" i="2"/>
  <c r="AS38" i="2" s="1"/>
  <c r="O4" i="2"/>
  <c r="AE12" i="2"/>
  <c r="AH26" i="2"/>
  <c r="AI26" i="2" s="1"/>
  <c r="AJ6" i="1"/>
  <c r="AL29" i="2"/>
  <c r="AL28" i="2"/>
  <c r="AL25" i="2"/>
  <c r="AL26" i="2"/>
  <c r="AL24" i="2"/>
  <c r="AL27" i="2"/>
  <c r="AU26" i="2"/>
  <c r="AU25" i="2"/>
  <c r="AU29" i="2"/>
  <c r="AU27" i="2"/>
  <c r="AU24" i="2"/>
  <c r="AU28" i="2"/>
  <c r="AH6" i="1"/>
  <c r="AI6" i="1" s="1"/>
  <c r="AH27" i="2"/>
  <c r="AI27" i="2" s="1"/>
  <c r="T8" i="3"/>
  <c r="V8" i="3" s="1"/>
  <c r="W6" i="3" s="1"/>
  <c r="X6" i="3" s="1"/>
  <c r="AJ5" i="1"/>
  <c r="AH5" i="1"/>
  <c r="AI5" i="1" s="1"/>
  <c r="Z3" i="2"/>
  <c r="S3" i="2"/>
  <c r="AA3" i="2" s="1"/>
  <c r="AV35" i="2" l="1"/>
  <c r="AU46" i="2"/>
  <c r="AU45" i="2"/>
  <c r="AV42" i="2"/>
  <c r="AV39" i="2"/>
  <c r="AM44" i="2"/>
  <c r="AM37" i="2"/>
  <c r="AM41" i="2"/>
  <c r="AM47" i="2"/>
  <c r="AM46" i="2"/>
  <c r="AU47" i="2"/>
  <c r="AV40" i="2"/>
  <c r="AV36" i="2"/>
  <c r="AV45" i="2"/>
  <c r="AV43" i="2"/>
  <c r="AU35" i="2"/>
  <c r="AU36" i="2"/>
  <c r="AU34" i="2"/>
  <c r="AU33" i="2"/>
  <c r="AU37" i="2"/>
  <c r="AV47" i="2"/>
  <c r="AV41" i="2"/>
  <c r="AV44" i="2"/>
  <c r="AV46" i="2"/>
  <c r="AV37" i="2"/>
  <c r="W7" i="3"/>
  <c r="X7" i="3" s="1"/>
  <c r="AU39" i="2"/>
  <c r="AU40" i="2"/>
  <c r="AV33" i="2"/>
  <c r="AU38" i="2"/>
  <c r="AU41" i="2"/>
  <c r="W4" i="2"/>
  <c r="AE11" i="2"/>
  <c r="AU42" i="2"/>
  <c r="AU43" i="2"/>
  <c r="AU44" i="2"/>
  <c r="AV34" i="2"/>
  <c r="AV38" i="2"/>
  <c r="AM39" i="2"/>
  <c r="AL46" i="2"/>
  <c r="AL45" i="2"/>
  <c r="AM42" i="2"/>
  <c r="AM35" i="2"/>
  <c r="AL38" i="2"/>
  <c r="AL39" i="2"/>
  <c r="AL40" i="2"/>
  <c r="AM33" i="2"/>
  <c r="AL41" i="2"/>
  <c r="AM43" i="2"/>
  <c r="AM36" i="2"/>
  <c r="AL47" i="2"/>
  <c r="AM40" i="2"/>
  <c r="AM45" i="2"/>
  <c r="AL35" i="2"/>
  <c r="AL36" i="2"/>
  <c r="AL34" i="2"/>
  <c r="AL33" i="2"/>
  <c r="AL37" i="2"/>
  <c r="AL43" i="2"/>
  <c r="AL44" i="2"/>
  <c r="AM38" i="2"/>
  <c r="AM34" i="2"/>
  <c r="AL42" i="2"/>
  <c r="AP45" i="2"/>
  <c r="AP46" i="2"/>
  <c r="AQ42" i="2"/>
  <c r="AQ46" i="2"/>
  <c r="AQ47" i="2"/>
  <c r="AP42" i="2"/>
  <c r="AQ43" i="2"/>
  <c r="AP35" i="2"/>
  <c r="AP47" i="2"/>
  <c r="AQ45" i="2"/>
  <c r="AQ34" i="2"/>
  <c r="AQ35" i="2"/>
  <c r="AP43" i="2"/>
  <c r="AP34" i="2"/>
  <c r="AQ36" i="2"/>
  <c r="AQ38" i="2"/>
  <c r="AP36" i="2"/>
  <c r="AQ39" i="2"/>
  <c r="AP39" i="2"/>
  <c r="AQ33" i="2"/>
  <c r="AP37" i="2"/>
  <c r="AQ41" i="2"/>
  <c r="AQ37" i="2"/>
  <c r="AP41" i="2"/>
  <c r="AQ40" i="2"/>
  <c r="AP40" i="2"/>
  <c r="AP33" i="2"/>
  <c r="AQ44" i="2"/>
  <c r="AP44" i="2"/>
  <c r="AP38" i="2"/>
  <c r="W8" i="2" l="1"/>
  <c r="AE6" i="2" s="1"/>
  <c r="W9" i="2"/>
  <c r="AF6" i="2"/>
  <c r="AB4" i="2"/>
  <c r="AE8" i="2"/>
  <c r="AB8" i="2" l="1"/>
  <c r="AB9" i="2"/>
  <c r="AF17" i="2"/>
  <c r="AE5" i="2"/>
  <c r="AF8" i="2"/>
  <c r="AG6" i="2"/>
  <c r="AE17" i="2"/>
  <c r="AE16" i="2" l="1"/>
  <c r="AG5" i="2"/>
  <c r="AG17" i="2"/>
  <c r="AF19" i="2"/>
  <c r="AF18" i="2" s="1"/>
  <c r="AF7" i="2"/>
  <c r="AE7" i="2"/>
  <c r="AE18" i="2" l="1"/>
  <c r="AG7" i="2"/>
  <c r="AH6" i="2" s="1"/>
  <c r="AI6" i="2" s="1"/>
  <c r="AJ6" i="2"/>
  <c r="AH5" i="2"/>
  <c r="AI5" i="2" s="1"/>
  <c r="AJ5" i="2"/>
  <c r="AE19" i="2"/>
  <c r="AJ16" i="2"/>
  <c r="AG16" i="2"/>
  <c r="AG18" i="2" l="1"/>
  <c r="AH17" i="2" s="1"/>
  <c r="AI17" i="2" s="1"/>
  <c r="AJ17" i="2"/>
  <c r="AH16" i="2" l="1"/>
  <c r="AI16" i="2" s="1"/>
</calcChain>
</file>

<file path=xl/sharedStrings.xml><?xml version="1.0" encoding="utf-8"?>
<sst xmlns="http://schemas.openxmlformats.org/spreadsheetml/2006/main" count="156" uniqueCount="48">
  <si>
    <t>RCBD with one missing element</t>
  </si>
  <si>
    <t>DESCRIPTION</t>
  </si>
  <si>
    <t>Randomized Complete Block Design</t>
  </si>
  <si>
    <t>Mean</t>
  </si>
  <si>
    <t>ANOVA</t>
  </si>
  <si>
    <t>Alpha</t>
  </si>
  <si>
    <t>Field 1</t>
  </si>
  <si>
    <t>r</t>
  </si>
  <si>
    <t>Sources</t>
  </si>
  <si>
    <t>SS</t>
  </si>
  <si>
    <t>df</t>
  </si>
  <si>
    <t>MS</t>
  </si>
  <si>
    <t>F</t>
  </si>
  <si>
    <t>P value</t>
  </si>
  <si>
    <t>P Eta-sq</t>
  </si>
  <si>
    <t>Field 2</t>
  </si>
  <si>
    <t>c</t>
  </si>
  <si>
    <t>Blocks</t>
  </si>
  <si>
    <t>Field 3</t>
  </si>
  <si>
    <t>Groups</t>
  </si>
  <si>
    <t>Field 4</t>
  </si>
  <si>
    <t>Error</t>
  </si>
  <si>
    <t>Total</t>
  </si>
  <si>
    <t>Variance</t>
  </si>
  <si>
    <t>RCBD with Missing Data (Real Statistics Support)</t>
  </si>
  <si>
    <t>Missing</t>
  </si>
  <si>
    <t>TUKEY HSD: RCBD Anova</t>
  </si>
  <si>
    <t>Modified TUKEY HSD: RCBD Anova</t>
  </si>
  <si>
    <t>group</t>
  </si>
  <si>
    <t>mean</t>
  </si>
  <si>
    <t>std err</t>
  </si>
  <si>
    <t>q-crit</t>
  </si>
  <si>
    <t>mean-crit</t>
  </si>
  <si>
    <t>Adj SS</t>
  </si>
  <si>
    <t>Q TEST</t>
  </si>
  <si>
    <t>alpha</t>
  </si>
  <si>
    <t>group 1</t>
  </si>
  <si>
    <t>group 2</t>
  </si>
  <si>
    <t>q-stat</t>
  </si>
  <si>
    <t>lower</t>
  </si>
  <si>
    <t>upper</t>
  </si>
  <si>
    <t>p-value</t>
  </si>
  <si>
    <t>Cohen d</t>
  </si>
  <si>
    <t>RCBD with Missing Data (Real Statistics analysis tool)</t>
  </si>
  <si>
    <t>Real Statistics Using Excel</t>
  </si>
  <si>
    <t>Updated</t>
  </si>
  <si>
    <t>Copyright © 2013 - 2025 Charles Zaiontz</t>
  </si>
  <si>
    <t>RCBD with Missing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</si>
</sst>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64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8" xfId="0" applyFont="1" applyBorder="1" applyAlignment="1">
      <alignment horizontal="center"/>
    </xf>
    <xf numFmtId="164" fontId="0" fillId="0" borderId="9" xfId="0" applyNumberFormat="1" applyBorder="1"/>
    <xf numFmtId="164" fontId="0" fillId="0" borderId="10" xfId="0" applyNumberForma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64" fontId="0" fillId="0" borderId="14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" xfId="0" applyBorder="1"/>
    <xf numFmtId="0" fontId="0" fillId="0" borderId="15" xfId="0" applyBorder="1"/>
    <xf numFmtId="0" fontId="0" fillId="0" borderId="20" xfId="0" applyBorder="1"/>
    <xf numFmtId="164" fontId="0" fillId="0" borderId="21" xfId="0" applyNumberFormat="1" applyBorder="1"/>
    <xf numFmtId="164" fontId="0" fillId="0" borderId="22" xfId="0" applyNumberFormat="1" applyBorder="1"/>
    <xf numFmtId="164" fontId="0" fillId="0" borderId="23" xfId="0" applyNumberForma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2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dfWF"/>
      <definedName name="MSUB"/>
      <definedName name="QCRIT"/>
      <definedName name="QDIST"/>
      <definedName name="RCBDAdjSS"/>
      <definedName name="RCBDMissing"/>
      <definedName name="STDERR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2B385-26EE-42AB-BC0C-87F068505C86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44</v>
      </c>
    </row>
    <row r="2" spans="1:13" x14ac:dyDescent="0.35">
      <c r="A2" t="s">
        <v>47</v>
      </c>
    </row>
    <row r="4" spans="1:13" x14ac:dyDescent="0.35">
      <c r="A4" t="s">
        <v>45</v>
      </c>
      <c r="B4" s="33">
        <v>46022</v>
      </c>
    </row>
    <row r="6" spans="1:13" x14ac:dyDescent="0.35">
      <c r="A6" s="34" t="s">
        <v>46</v>
      </c>
    </row>
    <row r="10" spans="1:13" ht="18.5" x14ac:dyDescent="0.45">
      <c r="M10" s="3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0212-D9CB-4935-BDEE-D67DF4279261}">
  <sheetPr codeName="Sheet13"/>
  <dimension ref="A1:AJ9"/>
  <sheetViews>
    <sheetView workbookViewId="0"/>
  </sheetViews>
  <sheetFormatPr defaultRowHeight="14.5" x14ac:dyDescent="0.35"/>
  <cols>
    <col min="1" max="1" width="9.1796875" customWidth="1"/>
    <col min="2" max="7" width="7.26953125" customWidth="1"/>
    <col min="8" max="8" width="6.1796875" customWidth="1"/>
    <col min="9" max="9" width="4.1796875" customWidth="1"/>
    <col min="10" max="11" width="4" customWidth="1"/>
    <col min="12" max="12" width="5.54296875" customWidth="1"/>
    <col min="13" max="13" width="9.1796875" customWidth="1"/>
    <col min="14" max="19" width="6" customWidth="1"/>
    <col min="20" max="20" width="9.1796875" customWidth="1"/>
    <col min="30" max="30" width="9.1796875" customWidth="1"/>
    <col min="32" max="32" width="9.1796875" customWidth="1"/>
  </cols>
  <sheetData>
    <row r="1" spans="1:36" x14ac:dyDescent="0.35">
      <c r="A1" s="1" t="s">
        <v>0</v>
      </c>
      <c r="U1" t="s">
        <v>1</v>
      </c>
      <c r="AD1" t="s">
        <v>2</v>
      </c>
    </row>
    <row r="3" spans="1:36" ht="15" thickBot="1" x14ac:dyDescent="0.4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N3">
        <v>5</v>
      </c>
      <c r="O3">
        <f>N3+5</f>
        <v>10</v>
      </c>
      <c r="P3">
        <f>O3+5</f>
        <v>15</v>
      </c>
      <c r="Q3">
        <f>P3+5</f>
        <v>20</v>
      </c>
      <c r="R3">
        <f>Q3+5</f>
        <v>25</v>
      </c>
      <c r="S3">
        <f>R3+5</f>
        <v>30</v>
      </c>
      <c r="U3" t="str">
        <f>IF(M3="","",M3)</f>
        <v/>
      </c>
      <c r="V3">
        <f t="shared" ref="V3:AA3" si="0">N3</f>
        <v>5</v>
      </c>
      <c r="W3">
        <f t="shared" si="0"/>
        <v>10</v>
      </c>
      <c r="X3">
        <f t="shared" si="0"/>
        <v>15</v>
      </c>
      <c r="Y3">
        <f t="shared" si="0"/>
        <v>20</v>
      </c>
      <c r="Z3">
        <f t="shared" si="0"/>
        <v>25</v>
      </c>
      <c r="AA3">
        <f t="shared" si="0"/>
        <v>30</v>
      </c>
      <c r="AB3" s="2" t="s">
        <v>3</v>
      </c>
      <c r="AD3" t="s">
        <v>4</v>
      </c>
      <c r="AH3" t="s">
        <v>5</v>
      </c>
      <c r="AI3">
        <v>0.05</v>
      </c>
    </row>
    <row r="4" spans="1:36" ht="15" thickTop="1" x14ac:dyDescent="0.35">
      <c r="A4" t="s">
        <v>6</v>
      </c>
      <c r="B4" s="3">
        <v>9.7000000000000011</v>
      </c>
      <c r="C4" s="4">
        <v>19.2</v>
      </c>
      <c r="D4" s="4">
        <v>8.3000000000000007</v>
      </c>
      <c r="E4" s="4">
        <v>6.3</v>
      </c>
      <c r="F4" s="4">
        <v>6.7</v>
      </c>
      <c r="G4" s="5">
        <v>5.8</v>
      </c>
      <c r="H4" s="6">
        <f>SUM(B4:G4)</f>
        <v>56</v>
      </c>
      <c r="J4" t="s">
        <v>7</v>
      </c>
      <c r="K4" s="7">
        <f>COUNTA(A4:A7)</f>
        <v>4</v>
      </c>
      <c r="M4" t="s">
        <v>6</v>
      </c>
      <c r="N4" s="3">
        <v>9.7000000000000011</v>
      </c>
      <c r="O4" s="4">
        <v>19.2</v>
      </c>
      <c r="P4" s="4">
        <v>8.3000000000000007</v>
      </c>
      <c r="Q4" s="4">
        <v>6.3</v>
      </c>
      <c r="R4" s="4">
        <v>6.7</v>
      </c>
      <c r="S4" s="5">
        <v>5.8</v>
      </c>
      <c r="U4" t="str">
        <f t="shared" ref="U4:AA7" si="1">M4</f>
        <v>Field 1</v>
      </c>
      <c r="V4" s="8">
        <f t="shared" si="1"/>
        <v>9.7000000000000011</v>
      </c>
      <c r="W4" s="9">
        <f t="shared" si="1"/>
        <v>19.2</v>
      </c>
      <c r="X4" s="9">
        <f t="shared" si="1"/>
        <v>8.3000000000000007</v>
      </c>
      <c r="Y4" s="9">
        <f t="shared" si="1"/>
        <v>6.3</v>
      </c>
      <c r="Z4" s="9">
        <f t="shared" si="1"/>
        <v>6.7</v>
      </c>
      <c r="AA4" s="10">
        <f t="shared" si="1"/>
        <v>5.8</v>
      </c>
      <c r="AB4">
        <f>AVERAGE(V4:AA4)</f>
        <v>9.3333333333333339</v>
      </c>
      <c r="AD4" s="11" t="s">
        <v>8</v>
      </c>
      <c r="AE4" s="11" t="s">
        <v>9</v>
      </c>
      <c r="AF4" s="11" t="s">
        <v>10</v>
      </c>
      <c r="AG4" s="11" t="s">
        <v>11</v>
      </c>
      <c r="AH4" s="11" t="s">
        <v>12</v>
      </c>
      <c r="AI4" s="11" t="s">
        <v>13</v>
      </c>
      <c r="AJ4" s="11" t="s">
        <v>14</v>
      </c>
    </row>
    <row r="5" spans="1:36" x14ac:dyDescent="0.35">
      <c r="A5" t="s">
        <v>15</v>
      </c>
      <c r="B5" s="12">
        <v>13</v>
      </c>
      <c r="C5" s="6">
        <v>20.2</v>
      </c>
      <c r="D5" s="6"/>
      <c r="E5" s="6">
        <v>6</v>
      </c>
      <c r="F5" s="6">
        <v>5.1999999999999993</v>
      </c>
      <c r="G5" s="13">
        <v>3.6</v>
      </c>
      <c r="H5" s="6">
        <f>SUM(B5:G5)</f>
        <v>48.000000000000007</v>
      </c>
      <c r="J5" t="s">
        <v>16</v>
      </c>
      <c r="K5" s="14">
        <f>COUNTA(B3:G3)</f>
        <v>6</v>
      </c>
      <c r="M5" t="s">
        <v>15</v>
      </c>
      <c r="N5" s="12">
        <v>13</v>
      </c>
      <c r="O5" s="6">
        <v>20.2</v>
      </c>
      <c r="P5">
        <f>(H5*K4+D8*K5-H8)/((K4-1)*(K5-1))</f>
        <v>7.46</v>
      </c>
      <c r="Q5" s="6">
        <v>6</v>
      </c>
      <c r="R5" s="6">
        <v>5.1999999999999993</v>
      </c>
      <c r="S5" s="13">
        <v>3.6</v>
      </c>
      <c r="U5" t="str">
        <f t="shared" si="1"/>
        <v>Field 2</v>
      </c>
      <c r="V5" s="15">
        <f t="shared" si="1"/>
        <v>13</v>
      </c>
      <c r="W5">
        <f t="shared" si="1"/>
        <v>20.2</v>
      </c>
      <c r="X5">
        <f t="shared" si="1"/>
        <v>7.46</v>
      </c>
      <c r="Y5">
        <f t="shared" si="1"/>
        <v>6</v>
      </c>
      <c r="Z5">
        <f t="shared" si="1"/>
        <v>5.1999999999999993</v>
      </c>
      <c r="AA5" s="16">
        <f t="shared" si="1"/>
        <v>3.6</v>
      </c>
      <c r="AB5">
        <f>AVERAGE(V5:AA5)</f>
        <v>9.2433333333333341</v>
      </c>
      <c r="AD5" t="s">
        <v>17</v>
      </c>
      <c r="AE5">
        <f>(AF6+1)*DEVSQ(AB4:AB7)</f>
        <v>130.30920000000003</v>
      </c>
      <c r="AF5">
        <f>COUNT(V4:V7)-1</f>
        <v>3</v>
      </c>
      <c r="AG5">
        <f>AE5/AF5</f>
        <v>43.436400000000013</v>
      </c>
      <c r="AH5">
        <f>AG5/AG7</f>
        <v>17.505736317472188</v>
      </c>
      <c r="AI5">
        <f>FDIST(AH5,AF5,AF7)</f>
        <v>3.659596781181702E-5</v>
      </c>
      <c r="AJ5" s="2">
        <f>AE5/(AE5+AE7)</f>
        <v>0.77783441832479472</v>
      </c>
    </row>
    <row r="6" spans="1:36" x14ac:dyDescent="0.35">
      <c r="A6" t="s">
        <v>18</v>
      </c>
      <c r="B6" s="12">
        <v>15.6</v>
      </c>
      <c r="C6" s="6">
        <v>17.7</v>
      </c>
      <c r="D6" s="6">
        <v>6.1</v>
      </c>
      <c r="E6" s="6">
        <v>3.9999999999999996</v>
      </c>
      <c r="F6" s="6">
        <v>3.1</v>
      </c>
      <c r="G6" s="13">
        <v>4.0999999999999996</v>
      </c>
      <c r="H6" s="6">
        <f>SUM(B6:G6)</f>
        <v>50.6</v>
      </c>
      <c r="M6" t="s">
        <v>18</v>
      </c>
      <c r="N6" s="12">
        <v>15.6</v>
      </c>
      <c r="O6" s="6">
        <v>17.7</v>
      </c>
      <c r="P6" s="6">
        <v>6.1</v>
      </c>
      <c r="Q6" s="6">
        <v>3.9999999999999996</v>
      </c>
      <c r="R6" s="6">
        <v>3.1</v>
      </c>
      <c r="S6" s="13">
        <v>4.0999999999999996</v>
      </c>
      <c r="U6" t="str">
        <f t="shared" si="1"/>
        <v>Field 3</v>
      </c>
      <c r="V6" s="15">
        <f t="shared" si="1"/>
        <v>15.6</v>
      </c>
      <c r="W6">
        <f t="shared" si="1"/>
        <v>17.7</v>
      </c>
      <c r="X6">
        <f t="shared" si="1"/>
        <v>6.1</v>
      </c>
      <c r="Y6">
        <f t="shared" si="1"/>
        <v>3.9999999999999996</v>
      </c>
      <c r="Z6">
        <f t="shared" si="1"/>
        <v>3.1</v>
      </c>
      <c r="AA6" s="16">
        <f t="shared" si="1"/>
        <v>4.0999999999999996</v>
      </c>
      <c r="AB6">
        <f>AVERAGE(V6:AA6)</f>
        <v>8.4333333333333336</v>
      </c>
      <c r="AD6" t="s">
        <v>19</v>
      </c>
      <c r="AE6">
        <f>(AF5+1)*DEVSQ(V8:AA8)</f>
        <v>607.63233333333324</v>
      </c>
      <c r="AF6">
        <f>COUNT(V4:AA4)-1</f>
        <v>5</v>
      </c>
      <c r="AG6">
        <f>AE6/AF6</f>
        <v>121.52646666666665</v>
      </c>
      <c r="AH6">
        <f>AG6/AG7</f>
        <v>48.977592090061307</v>
      </c>
      <c r="AI6">
        <f>FDIST(AH6,AF6,AF7)</f>
        <v>9.2188563088117733E-9</v>
      </c>
      <c r="AJ6" s="2">
        <f>AE6/(AE6+AE7)</f>
        <v>0.94228282074317882</v>
      </c>
    </row>
    <row r="7" spans="1:36" x14ac:dyDescent="0.35">
      <c r="A7" t="s">
        <v>20</v>
      </c>
      <c r="B7" s="17">
        <v>7.1</v>
      </c>
      <c r="C7" s="18">
        <v>11.8</v>
      </c>
      <c r="D7" s="18">
        <v>1.7</v>
      </c>
      <c r="E7" s="18">
        <v>0.5</v>
      </c>
      <c r="F7" s="18">
        <v>0.8</v>
      </c>
      <c r="G7" s="19">
        <v>0.2</v>
      </c>
      <c r="H7" s="6">
        <f>SUM(B7:G7)</f>
        <v>22.099999999999998</v>
      </c>
      <c r="M7" t="s">
        <v>20</v>
      </c>
      <c r="N7" s="17">
        <v>7.1</v>
      </c>
      <c r="O7" s="18">
        <v>11.8</v>
      </c>
      <c r="P7" s="18">
        <v>1.7</v>
      </c>
      <c r="Q7" s="18">
        <v>0.5</v>
      </c>
      <c r="R7" s="18">
        <v>0.8</v>
      </c>
      <c r="S7" s="19">
        <v>0.2</v>
      </c>
      <c r="U7" t="str">
        <f t="shared" si="1"/>
        <v>Field 4</v>
      </c>
      <c r="V7" s="20">
        <f t="shared" si="1"/>
        <v>7.1</v>
      </c>
      <c r="W7" s="21">
        <f t="shared" si="1"/>
        <v>11.8</v>
      </c>
      <c r="X7" s="21">
        <f t="shared" si="1"/>
        <v>1.7</v>
      </c>
      <c r="Y7" s="21">
        <f t="shared" si="1"/>
        <v>0.5</v>
      </c>
      <c r="Z7" s="21">
        <f t="shared" si="1"/>
        <v>0.8</v>
      </c>
      <c r="AA7" s="22">
        <f t="shared" si="1"/>
        <v>0.2</v>
      </c>
      <c r="AB7">
        <f>AVERAGE(V7:AA7)</f>
        <v>3.6833333333333331</v>
      </c>
      <c r="AD7" t="s">
        <v>21</v>
      </c>
      <c r="AE7">
        <f>AE8-AE5-AE6</f>
        <v>37.219000000000165</v>
      </c>
      <c r="AF7">
        <f>AF8-AF5-AF6</f>
        <v>15</v>
      </c>
      <c r="AG7">
        <f>AE7/AF7</f>
        <v>2.4812666666666776</v>
      </c>
    </row>
    <row r="8" spans="1:36" x14ac:dyDescent="0.35">
      <c r="B8" s="6">
        <f t="shared" ref="B8:G8" si="2">SUM(B4:B7)</f>
        <v>45.400000000000006</v>
      </c>
      <c r="C8" s="6">
        <f t="shared" si="2"/>
        <v>68.899999999999991</v>
      </c>
      <c r="D8" s="6">
        <f t="shared" si="2"/>
        <v>16.100000000000001</v>
      </c>
      <c r="E8" s="6">
        <f t="shared" si="2"/>
        <v>16.8</v>
      </c>
      <c r="F8" s="6">
        <f t="shared" si="2"/>
        <v>15.799999999999999</v>
      </c>
      <c r="G8" s="6">
        <f t="shared" si="2"/>
        <v>13.7</v>
      </c>
      <c r="H8" s="6">
        <f>SUM(B8:G8)</f>
        <v>176.70000000000002</v>
      </c>
      <c r="U8" t="s">
        <v>3</v>
      </c>
      <c r="V8">
        <f>AVERAGE(V4:V7)</f>
        <v>11.350000000000001</v>
      </c>
      <c r="W8">
        <f t="shared" ref="W8:AB8" si="3">AVERAGE(W4:W7)</f>
        <v>17.224999999999998</v>
      </c>
      <c r="X8">
        <f t="shared" si="3"/>
        <v>5.89</v>
      </c>
      <c r="Y8">
        <f t="shared" si="3"/>
        <v>4.2</v>
      </c>
      <c r="Z8">
        <f t="shared" si="3"/>
        <v>3.9499999999999997</v>
      </c>
      <c r="AA8">
        <f t="shared" si="3"/>
        <v>3.4249999999999998</v>
      </c>
      <c r="AB8">
        <f t="shared" si="3"/>
        <v>7.6733333333333338</v>
      </c>
      <c r="AD8" t="s">
        <v>22</v>
      </c>
      <c r="AE8">
        <f>DEVSQ(V4:AA7)</f>
        <v>775.16053333333343</v>
      </c>
      <c r="AF8">
        <f>(AF5+1)*(AF6+1)-1</f>
        <v>23</v>
      </c>
    </row>
    <row r="9" spans="1:36" x14ac:dyDescent="0.35">
      <c r="U9" t="s">
        <v>23</v>
      </c>
      <c r="V9">
        <f>VAR(V4:V7)</f>
        <v>13.856666666666646</v>
      </c>
      <c r="W9">
        <f t="shared" ref="W9:AB9" si="4">VAR(W4:W7)</f>
        <v>14.135833333333343</v>
      </c>
      <c r="X9">
        <f t="shared" si="4"/>
        <v>8.6243999999999996</v>
      </c>
      <c r="Y9">
        <f t="shared" si="4"/>
        <v>7.1266666666666652</v>
      </c>
      <c r="Z9">
        <f t="shared" si="4"/>
        <v>6.5900000000000007</v>
      </c>
      <c r="AA9">
        <f t="shared" si="4"/>
        <v>5.5091666666666681</v>
      </c>
      <c r="AB9">
        <f t="shared" si="4"/>
        <v>7.2394000000000078</v>
      </c>
      <c r="AD9" s="23"/>
      <c r="AE9" s="23"/>
      <c r="AF9" s="23"/>
      <c r="AG9" s="23"/>
      <c r="AH9" s="23"/>
      <c r="AI9" s="23"/>
      <c r="AJ9" s="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572E6-F844-4D32-BEC6-027BF240D9B6}">
  <sheetPr codeName="Sheet14"/>
  <dimension ref="A1:BD47"/>
  <sheetViews>
    <sheetView workbookViewId="0"/>
  </sheetViews>
  <sheetFormatPr defaultRowHeight="14.5" x14ac:dyDescent="0.35"/>
  <cols>
    <col min="1" max="1" width="9.1796875" customWidth="1"/>
    <col min="2" max="7" width="7.26953125" customWidth="1"/>
    <col min="8" max="8" width="6.1796875" customWidth="1"/>
    <col min="9" max="9" width="4.1796875" customWidth="1"/>
    <col min="10" max="11" width="4" customWidth="1"/>
    <col min="12" max="12" width="5.54296875" customWidth="1"/>
    <col min="13" max="13" width="6.81640625" customWidth="1"/>
    <col min="14" max="19" width="6" customWidth="1"/>
    <col min="20" max="20" width="4.453125" customWidth="1"/>
    <col min="21" max="29" width="0" hidden="1" customWidth="1"/>
    <col min="30" max="30" width="9.1796875" customWidth="1"/>
    <col min="32" max="32" width="5.7265625" customWidth="1"/>
  </cols>
  <sheetData>
    <row r="1" spans="1:36" x14ac:dyDescent="0.35">
      <c r="A1" s="1" t="s">
        <v>24</v>
      </c>
      <c r="U1" t="s">
        <v>1</v>
      </c>
      <c r="AD1" t="s">
        <v>2</v>
      </c>
    </row>
    <row r="3" spans="1:36" ht="15" thickBot="1" x14ac:dyDescent="0.4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N3">
        <v>5</v>
      </c>
      <c r="O3">
        <f>N3+5</f>
        <v>10</v>
      </c>
      <c r="P3">
        <f>O3+5</f>
        <v>15</v>
      </c>
      <c r="Q3">
        <f>P3+5</f>
        <v>20</v>
      </c>
      <c r="R3">
        <f>Q3+5</f>
        <v>25</v>
      </c>
      <c r="S3">
        <f>R3+5</f>
        <v>30</v>
      </c>
      <c r="U3" t="str">
        <f>IF(M3="","",M3)</f>
        <v/>
      </c>
      <c r="V3">
        <f t="shared" ref="V3:AA3" si="0">N3</f>
        <v>5</v>
      </c>
      <c r="W3">
        <f t="shared" si="0"/>
        <v>10</v>
      </c>
      <c r="X3">
        <f t="shared" si="0"/>
        <v>15</v>
      </c>
      <c r="Y3">
        <f t="shared" si="0"/>
        <v>20</v>
      </c>
      <c r="Z3">
        <f t="shared" si="0"/>
        <v>25</v>
      </c>
      <c r="AA3">
        <f t="shared" si="0"/>
        <v>30</v>
      </c>
      <c r="AB3" s="2" t="s">
        <v>3</v>
      </c>
      <c r="AD3" t="s">
        <v>4</v>
      </c>
      <c r="AH3" t="s">
        <v>5</v>
      </c>
      <c r="AI3">
        <v>0.05</v>
      </c>
    </row>
    <row r="4" spans="1:36" ht="15" thickTop="1" x14ac:dyDescent="0.35">
      <c r="A4" t="s">
        <v>6</v>
      </c>
      <c r="B4" s="3">
        <v>9.7000000000000011</v>
      </c>
      <c r="C4" s="4"/>
      <c r="D4" s="4">
        <v>8.3000000000000007</v>
      </c>
      <c r="E4" s="4">
        <v>6.3</v>
      </c>
      <c r="F4" s="4">
        <v>6.7</v>
      </c>
      <c r="G4" s="5">
        <v>5.8</v>
      </c>
      <c r="H4" s="6">
        <f>SUM(B4:G4)</f>
        <v>36.799999999999997</v>
      </c>
      <c r="J4" t="s">
        <v>7</v>
      </c>
      <c r="K4" s="7">
        <f>COUNTA(A4:A7)</f>
        <v>4</v>
      </c>
      <c r="M4" t="s">
        <v>6</v>
      </c>
      <c r="N4" s="3">
        <v>9.7000000000000011</v>
      </c>
      <c r="O4" s="23">
        <f>(H4*K4+C8*K5-H8)/((K4-1)*(K5-1))</f>
        <v>18.766666666666666</v>
      </c>
      <c r="P4" s="4">
        <v>8.3000000000000007</v>
      </c>
      <c r="Q4" s="4">
        <v>6.3</v>
      </c>
      <c r="R4" s="4">
        <v>6.7</v>
      </c>
      <c r="S4" s="5">
        <v>5.8</v>
      </c>
      <c r="U4" t="str">
        <f t="shared" ref="U4:AA7" si="1">M4</f>
        <v>Field 1</v>
      </c>
      <c r="V4" s="8">
        <f t="shared" si="1"/>
        <v>9.7000000000000011</v>
      </c>
      <c r="W4" s="9">
        <f t="shared" si="1"/>
        <v>18.766666666666666</v>
      </c>
      <c r="X4" s="9">
        <f t="shared" si="1"/>
        <v>8.3000000000000007</v>
      </c>
      <c r="Y4" s="9">
        <f t="shared" si="1"/>
        <v>6.3</v>
      </c>
      <c r="Z4" s="9">
        <f t="shared" si="1"/>
        <v>6.7</v>
      </c>
      <c r="AA4" s="10">
        <f t="shared" si="1"/>
        <v>5.8</v>
      </c>
      <c r="AB4">
        <f>AVERAGE(V4:AA4)</f>
        <v>9.2611111111111111</v>
      </c>
      <c r="AD4" s="11" t="s">
        <v>8</v>
      </c>
      <c r="AE4" s="11" t="s">
        <v>9</v>
      </c>
      <c r="AF4" s="11" t="s">
        <v>10</v>
      </c>
      <c r="AG4" s="11" t="s">
        <v>11</v>
      </c>
      <c r="AH4" s="11" t="s">
        <v>12</v>
      </c>
      <c r="AI4" s="11" t="s">
        <v>13</v>
      </c>
      <c r="AJ4" s="11" t="s">
        <v>14</v>
      </c>
    </row>
    <row r="5" spans="1:36" x14ac:dyDescent="0.35">
      <c r="A5" t="s">
        <v>15</v>
      </c>
      <c r="B5" s="12">
        <v>13</v>
      </c>
      <c r="C5" s="6">
        <v>20.2</v>
      </c>
      <c r="D5" s="6">
        <v>6.4</v>
      </c>
      <c r="E5" s="6">
        <v>6</v>
      </c>
      <c r="F5" s="6">
        <v>5.1999999999999993</v>
      </c>
      <c r="G5" s="13">
        <v>3.6</v>
      </c>
      <c r="H5" s="6">
        <f>SUM(B5:G5)</f>
        <v>54.4</v>
      </c>
      <c r="J5" t="s">
        <v>16</v>
      </c>
      <c r="K5" s="14">
        <f>COUNTA(B3:G3)</f>
        <v>6</v>
      </c>
      <c r="M5" t="s">
        <v>15</v>
      </c>
      <c r="N5" s="12">
        <v>13</v>
      </c>
      <c r="O5" s="6">
        <v>20.2</v>
      </c>
      <c r="P5">
        <v>6.4</v>
      </c>
      <c r="Q5" s="6">
        <v>6</v>
      </c>
      <c r="R5" s="6">
        <v>5.1999999999999993</v>
      </c>
      <c r="S5" s="13">
        <v>3.6</v>
      </c>
      <c r="U5" t="str">
        <f t="shared" si="1"/>
        <v>Field 2</v>
      </c>
      <c r="V5" s="15">
        <f t="shared" si="1"/>
        <v>13</v>
      </c>
      <c r="W5">
        <f t="shared" si="1"/>
        <v>20.2</v>
      </c>
      <c r="X5">
        <f t="shared" si="1"/>
        <v>6.4</v>
      </c>
      <c r="Y5">
        <f t="shared" si="1"/>
        <v>6</v>
      </c>
      <c r="Z5">
        <f t="shared" si="1"/>
        <v>5.1999999999999993</v>
      </c>
      <c r="AA5" s="16">
        <f t="shared" si="1"/>
        <v>3.6</v>
      </c>
      <c r="AB5">
        <f>AVERAGE(V5:AA5)</f>
        <v>9.0666666666666664</v>
      </c>
      <c r="AD5" t="s">
        <v>17</v>
      </c>
      <c r="AE5">
        <f>(AF6+1)*DEVSQ(AB4:AB7)</f>
        <v>125.66777777777779</v>
      </c>
      <c r="AF5">
        <f>COUNT(V4:V7)-1</f>
        <v>3</v>
      </c>
      <c r="AG5">
        <f>AE5/AF5</f>
        <v>41.889259259259262</v>
      </c>
      <c r="AH5">
        <f>AG5/AG7</f>
        <v>16.621011947624492</v>
      </c>
      <c r="AI5">
        <f>FDIST(AH5,AF5,AF7)</f>
        <v>4.9190388834920948E-5</v>
      </c>
      <c r="AJ5" s="2">
        <f>AE5/(AE5+AE7)</f>
        <v>0.76874347916220676</v>
      </c>
    </row>
    <row r="6" spans="1:36" x14ac:dyDescent="0.35">
      <c r="A6" t="s">
        <v>18</v>
      </c>
      <c r="B6" s="12">
        <v>15.6</v>
      </c>
      <c r="C6" s="6">
        <v>17.7</v>
      </c>
      <c r="D6" s="6">
        <v>6.1</v>
      </c>
      <c r="E6" s="6">
        <v>3.9999999999999996</v>
      </c>
      <c r="F6" s="6">
        <v>3.1</v>
      </c>
      <c r="G6" s="13">
        <v>4.0999999999999996</v>
      </c>
      <c r="H6" s="6">
        <f>SUM(B6:G6)</f>
        <v>50.6</v>
      </c>
      <c r="M6" t="s">
        <v>18</v>
      </c>
      <c r="N6" s="12">
        <v>15.6</v>
      </c>
      <c r="O6" s="6">
        <v>17.7</v>
      </c>
      <c r="P6" s="6">
        <v>6.1</v>
      </c>
      <c r="Q6" s="6">
        <v>3.9999999999999996</v>
      </c>
      <c r="R6" s="6">
        <v>3.1</v>
      </c>
      <c r="S6" s="13">
        <v>4.0999999999999996</v>
      </c>
      <c r="U6" t="str">
        <f t="shared" si="1"/>
        <v>Field 3</v>
      </c>
      <c r="V6" s="15">
        <f t="shared" si="1"/>
        <v>15.6</v>
      </c>
      <c r="W6">
        <f t="shared" si="1"/>
        <v>17.7</v>
      </c>
      <c r="X6">
        <f t="shared" si="1"/>
        <v>6.1</v>
      </c>
      <c r="Y6">
        <f t="shared" si="1"/>
        <v>3.9999999999999996</v>
      </c>
      <c r="Z6">
        <f t="shared" si="1"/>
        <v>3.1</v>
      </c>
      <c r="AA6" s="16">
        <f t="shared" si="1"/>
        <v>4.0999999999999996</v>
      </c>
      <c r="AB6">
        <f>AVERAGE(V6:AA6)</f>
        <v>8.4333333333333336</v>
      </c>
      <c r="AD6" t="s">
        <v>19</v>
      </c>
      <c r="AE6">
        <f>(AF5+1)*DEVSQ(V8:AA8)</f>
        <v>603.36981481481496</v>
      </c>
      <c r="AF6">
        <f>COUNT(V4:AA4)-1</f>
        <v>5</v>
      </c>
      <c r="AG6">
        <f>AE6/AF6</f>
        <v>120.67396296296299</v>
      </c>
      <c r="AH6">
        <f>AG6/AG7</f>
        <v>47.881567152115622</v>
      </c>
      <c r="AI6">
        <f>FDIST(AH6,AF6,AF7)</f>
        <v>1.0797954995315338E-8</v>
      </c>
      <c r="AJ6" s="2">
        <f>AE6/(AE6+AE7)</f>
        <v>0.94103955188661559</v>
      </c>
    </row>
    <row r="7" spans="1:36" x14ac:dyDescent="0.35">
      <c r="A7" t="s">
        <v>20</v>
      </c>
      <c r="B7" s="17">
        <v>7.1</v>
      </c>
      <c r="C7" s="18">
        <v>11.8</v>
      </c>
      <c r="D7" s="18">
        <v>1.7</v>
      </c>
      <c r="E7" s="18">
        <v>0.5</v>
      </c>
      <c r="F7" s="18">
        <v>0.8</v>
      </c>
      <c r="G7" s="19">
        <v>0.2</v>
      </c>
      <c r="H7" s="6">
        <f>SUM(B7:G7)</f>
        <v>22.099999999999998</v>
      </c>
      <c r="M7" t="s">
        <v>20</v>
      </c>
      <c r="N7" s="17">
        <v>7.1</v>
      </c>
      <c r="O7" s="18">
        <v>11.8</v>
      </c>
      <c r="P7" s="18">
        <v>1.7</v>
      </c>
      <c r="Q7" s="18">
        <v>0.5</v>
      </c>
      <c r="R7" s="18">
        <v>0.8</v>
      </c>
      <c r="S7" s="19">
        <v>0.2</v>
      </c>
      <c r="U7" t="str">
        <f t="shared" si="1"/>
        <v>Field 4</v>
      </c>
      <c r="V7" s="20">
        <f t="shared" si="1"/>
        <v>7.1</v>
      </c>
      <c r="W7" s="21">
        <f t="shared" si="1"/>
        <v>11.8</v>
      </c>
      <c r="X7" s="21">
        <f t="shared" si="1"/>
        <v>1.7</v>
      </c>
      <c r="Y7" s="21">
        <f t="shared" si="1"/>
        <v>0.5</v>
      </c>
      <c r="Z7" s="21">
        <f t="shared" si="1"/>
        <v>0.8</v>
      </c>
      <c r="AA7" s="22">
        <f t="shared" si="1"/>
        <v>0.2</v>
      </c>
      <c r="AB7">
        <f>AVERAGE(V7:AA7)</f>
        <v>3.6833333333333331</v>
      </c>
      <c r="AD7" t="s">
        <v>21</v>
      </c>
      <c r="AE7">
        <f>AE8-AE5-AE6</f>
        <v>37.803888888888764</v>
      </c>
      <c r="AF7">
        <f>AF8-AF5-AF6</f>
        <v>15</v>
      </c>
      <c r="AG7">
        <f>AE7/AF7</f>
        <v>2.5202592592592508</v>
      </c>
    </row>
    <row r="8" spans="1:36" x14ac:dyDescent="0.35">
      <c r="B8" s="6">
        <f t="shared" ref="B8:G8" si="2">SUM(B4:B7)</f>
        <v>45.400000000000006</v>
      </c>
      <c r="C8" s="6">
        <f t="shared" si="2"/>
        <v>49.7</v>
      </c>
      <c r="D8" s="6">
        <f t="shared" si="2"/>
        <v>22.5</v>
      </c>
      <c r="E8" s="6">
        <f t="shared" si="2"/>
        <v>16.8</v>
      </c>
      <c r="F8" s="6">
        <f t="shared" si="2"/>
        <v>15.799999999999999</v>
      </c>
      <c r="G8" s="6">
        <f t="shared" si="2"/>
        <v>13.7</v>
      </c>
      <c r="H8" s="6">
        <f>SUM(B8:G8)</f>
        <v>163.9</v>
      </c>
      <c r="U8" t="s">
        <v>3</v>
      </c>
      <c r="V8">
        <f>AVERAGE(V4:V7)</f>
        <v>11.350000000000001</v>
      </c>
      <c r="W8">
        <f t="shared" ref="W8:AB8" si="3">AVERAGE(W4:W7)</f>
        <v>17.116666666666667</v>
      </c>
      <c r="X8">
        <f t="shared" si="3"/>
        <v>5.625</v>
      </c>
      <c r="Y8">
        <f t="shared" si="3"/>
        <v>4.2</v>
      </c>
      <c r="Z8">
        <f t="shared" si="3"/>
        <v>3.9499999999999997</v>
      </c>
      <c r="AA8">
        <f t="shared" si="3"/>
        <v>3.4249999999999998</v>
      </c>
      <c r="AB8">
        <f t="shared" si="3"/>
        <v>7.6111111111111107</v>
      </c>
      <c r="AD8" t="s">
        <v>22</v>
      </c>
      <c r="AE8">
        <f>DEVSQ(V4:AA7)</f>
        <v>766.84148148148154</v>
      </c>
      <c r="AF8">
        <f>(AF5+1)*(AF6+1)-1</f>
        <v>23</v>
      </c>
    </row>
    <row r="9" spans="1:36" ht="15" thickBot="1" x14ac:dyDescent="0.4">
      <c r="U9" t="s">
        <v>23</v>
      </c>
      <c r="V9">
        <f>VAR(V4:V7)</f>
        <v>13.856666666666646</v>
      </c>
      <c r="W9">
        <f t="shared" ref="W9:AB9" si="4">VAR(W4:W7)</f>
        <v>13.612222222222121</v>
      </c>
      <c r="X9">
        <f t="shared" si="4"/>
        <v>7.7958333333333298</v>
      </c>
      <c r="Y9">
        <f t="shared" si="4"/>
        <v>7.1266666666666652</v>
      </c>
      <c r="Z9">
        <f t="shared" si="4"/>
        <v>6.5900000000000007</v>
      </c>
      <c r="AA9">
        <f t="shared" si="4"/>
        <v>5.5091666666666681</v>
      </c>
      <c r="AB9">
        <f t="shared" si="4"/>
        <v>6.9815432098765582</v>
      </c>
      <c r="AD9" s="23"/>
      <c r="AE9" s="23"/>
      <c r="AF9" s="23"/>
      <c r="AG9" s="23"/>
      <c r="AH9" s="23"/>
      <c r="AI9" s="23"/>
      <c r="AJ9" s="23"/>
    </row>
    <row r="10" spans="1:36" ht="15" thickTop="1" x14ac:dyDescent="0.35">
      <c r="AD10" s="11" t="s">
        <v>8</v>
      </c>
      <c r="AE10" s="11" t="s">
        <v>9</v>
      </c>
    </row>
    <row r="11" spans="1:36" x14ac:dyDescent="0.35">
      <c r="AD11" t="s">
        <v>17</v>
      </c>
      <c r="AE11">
        <f>(C8-(K4-1)*O4)^2/(K4*(K4-1))</f>
        <v>3.6299999999999937</v>
      </c>
    </row>
    <row r="12" spans="1:36" x14ac:dyDescent="0.35">
      <c r="AD12" s="24" t="s">
        <v>19</v>
      </c>
      <c r="AE12" s="24">
        <f>(H4-(K5-1)*O4)^2/(K5*(K5-1))</f>
        <v>108.42670370370369</v>
      </c>
    </row>
    <row r="14" spans="1:36" ht="15" thickBot="1" x14ac:dyDescent="0.4">
      <c r="AD14" t="s">
        <v>4</v>
      </c>
      <c r="AH14" t="s">
        <v>5</v>
      </c>
      <c r="AI14">
        <v>0.05</v>
      </c>
    </row>
    <row r="15" spans="1:36" ht="15" thickTop="1" x14ac:dyDescent="0.35">
      <c r="AD15" s="11" t="s">
        <v>8</v>
      </c>
      <c r="AE15" s="11" t="s">
        <v>9</v>
      </c>
      <c r="AF15" s="11" t="s">
        <v>10</v>
      </c>
      <c r="AG15" s="11" t="s">
        <v>11</v>
      </c>
      <c r="AH15" s="11" t="s">
        <v>12</v>
      </c>
      <c r="AI15" s="11" t="s">
        <v>13</v>
      </c>
      <c r="AJ15" s="11" t="s">
        <v>14</v>
      </c>
    </row>
    <row r="16" spans="1:36" x14ac:dyDescent="0.35">
      <c r="AD16" t="s">
        <v>17</v>
      </c>
      <c r="AE16">
        <f>AE5-AE11</f>
        <v>122.03777777777779</v>
      </c>
      <c r="AF16">
        <f>AF5</f>
        <v>3</v>
      </c>
      <c r="AG16">
        <f>AE16/AF16</f>
        <v>40.679259259259261</v>
      </c>
      <c r="AH16">
        <f>AG16/AG18</f>
        <v>15.064842437335031</v>
      </c>
      <c r="AI16">
        <f>FDIST(AH16,AF16,AF18)</f>
        <v>1.1580790306764293E-4</v>
      </c>
      <c r="AJ16" s="2">
        <f>AE16/(AE16+AE18)</f>
        <v>0.76349164972281658</v>
      </c>
    </row>
    <row r="17" spans="21:56" x14ac:dyDescent="0.35">
      <c r="AD17" t="s">
        <v>19</v>
      </c>
      <c r="AE17">
        <f>AE6-AE12</f>
        <v>494.94311111111125</v>
      </c>
      <c r="AF17">
        <f>AF6</f>
        <v>5</v>
      </c>
      <c r="AG17">
        <f>AE17/AF17</f>
        <v>98.988622222222247</v>
      </c>
      <c r="AH17">
        <f>AG17/AG18</f>
        <v>36.658681205637414</v>
      </c>
      <c r="AI17">
        <f>FDIST(AH17,AF17,AF18)</f>
        <v>1.4652353746727627E-7</v>
      </c>
      <c r="AJ17" s="2">
        <f>AE17/(AE17+AE18)</f>
        <v>0.92903969634950767</v>
      </c>
    </row>
    <row r="18" spans="21:56" x14ac:dyDescent="0.35">
      <c r="AD18" t="s">
        <v>21</v>
      </c>
      <c r="AE18">
        <f>AE7</f>
        <v>37.803888888888764</v>
      </c>
      <c r="AF18">
        <f>AF19-AF16-AF17</f>
        <v>14</v>
      </c>
      <c r="AG18">
        <f>AE18/AF18</f>
        <v>2.7002777777777687</v>
      </c>
    </row>
    <row r="19" spans="21:56" x14ac:dyDescent="0.35">
      <c r="AD19" s="24" t="s">
        <v>22</v>
      </c>
      <c r="AE19" s="24">
        <f>SUM(AE16:AE18)</f>
        <v>654.78477777777778</v>
      </c>
      <c r="AF19" s="24">
        <f>AF8-1</f>
        <v>22</v>
      </c>
      <c r="AG19" s="24"/>
      <c r="AH19" s="24"/>
      <c r="AI19" s="24"/>
      <c r="AJ19" s="24"/>
    </row>
    <row r="22" spans="21:56" ht="15" thickBot="1" x14ac:dyDescent="0.4">
      <c r="U22" t="s">
        <v>1</v>
      </c>
      <c r="W22" t="s">
        <v>25</v>
      </c>
      <c r="X22" s="25">
        <f>ROWS(B4:G7)*COLUMNS(B4:G7)-COUNT(B4:G7)</f>
        <v>1</v>
      </c>
      <c r="AD22" t="s">
        <v>2</v>
      </c>
      <c r="AL22" t="s">
        <v>26</v>
      </c>
      <c r="AU22" t="s">
        <v>27</v>
      </c>
    </row>
    <row r="23" spans="21:56" ht="15" thickTop="1" x14ac:dyDescent="0.35">
      <c r="AL23" s="11" t="s">
        <v>28</v>
      </c>
      <c r="AM23" s="11" t="s">
        <v>29</v>
      </c>
      <c r="AN23" s="11" t="s">
        <v>30</v>
      </c>
      <c r="AO23" s="11" t="s">
        <v>10</v>
      </c>
      <c r="AP23" s="11" t="s">
        <v>31</v>
      </c>
      <c r="AQ23" s="11" t="s">
        <v>32</v>
      </c>
      <c r="AU23" s="11" t="s">
        <v>28</v>
      </c>
      <c r="AV23" s="11" t="s">
        <v>29</v>
      </c>
      <c r="AW23" s="11" t="s">
        <v>10</v>
      </c>
      <c r="AX23" s="11" t="s">
        <v>31</v>
      </c>
    </row>
    <row r="24" spans="21:56" ht="15" thickBot="1" x14ac:dyDescent="0.4">
      <c r="U24" t="str">
        <f>IF(ISBLANK(A3),"",A3)</f>
        <v/>
      </c>
      <c r="V24">
        <f t="shared" ref="V24:AA24" si="5">B3</f>
        <v>5</v>
      </c>
      <c r="W24">
        <f t="shared" si="5"/>
        <v>10</v>
      </c>
      <c r="X24">
        <f t="shared" si="5"/>
        <v>15</v>
      </c>
      <c r="Y24">
        <f t="shared" si="5"/>
        <v>20</v>
      </c>
      <c r="Z24">
        <f t="shared" si="5"/>
        <v>25</v>
      </c>
      <c r="AA24">
        <f t="shared" si="5"/>
        <v>30</v>
      </c>
      <c r="AB24" s="2" t="s">
        <v>3</v>
      </c>
      <c r="AD24" t="s">
        <v>4</v>
      </c>
      <c r="AH24" t="s">
        <v>5</v>
      </c>
      <c r="AI24">
        <v>0.05</v>
      </c>
      <c r="AL24" s="23">
        <f t="array" ref="AL24:AL29">TRANSPOSE(B3:G3)</f>
        <v>5</v>
      </c>
      <c r="AM24" s="4">
        <f>AVERAGE(B4:B7)</f>
        <v>11.350000000000001</v>
      </c>
      <c r="AN24" s="23"/>
      <c r="AO24" s="23"/>
      <c r="AP24" s="23"/>
      <c r="AQ24" s="23"/>
      <c r="AU24" s="23">
        <f t="array" ref="AU24:AU29">TRANSPOSE(B3:G3)</f>
        <v>5</v>
      </c>
      <c r="AV24" s="4">
        <f>AVERAGE(B4:B7)</f>
        <v>11.350000000000001</v>
      </c>
      <c r="AW24" s="23"/>
      <c r="AX24" s="23"/>
    </row>
    <row r="25" spans="21:56" ht="15" thickTop="1" x14ac:dyDescent="0.35">
      <c r="U25" t="str">
        <f t="shared" ref="U25:U28" si="6">A4</f>
        <v>Field 1</v>
      </c>
      <c r="V25" s="8" t="e">
        <f t="array" aca="1" ref="V25:AA28" ca="1">[1]!RCBDMissing(B4:G7)</f>
        <v>#NAME?</v>
      </c>
      <c r="W25" s="9" t="e">
        <f ca="1"/>
        <v>#NAME?</v>
      </c>
      <c r="X25" s="9" t="e">
        <f ca="1"/>
        <v>#NAME?</v>
      </c>
      <c r="Y25" s="9" t="e">
        <f ca="1"/>
        <v>#NAME?</v>
      </c>
      <c r="Z25" s="9" t="e">
        <f ca="1"/>
        <v>#NAME?</v>
      </c>
      <c r="AA25" s="10" t="e">
        <f ca="1"/>
        <v>#NAME?</v>
      </c>
      <c r="AB25" t="e">
        <f ca="1">AVERAGE(V25:AA25)</f>
        <v>#NAME?</v>
      </c>
      <c r="AD25" s="11" t="s">
        <v>8</v>
      </c>
      <c r="AE25" s="11" t="s">
        <v>9</v>
      </c>
      <c r="AF25" s="11" t="s">
        <v>10</v>
      </c>
      <c r="AG25" s="11" t="s">
        <v>11</v>
      </c>
      <c r="AH25" s="11" t="s">
        <v>12</v>
      </c>
      <c r="AI25" s="11" t="s">
        <v>13</v>
      </c>
      <c r="AJ25" s="11" t="s">
        <v>33</v>
      </c>
      <c r="AL25">
        <v>10</v>
      </c>
      <c r="AM25" s="6">
        <f>AVERAGE(C4:C7)</f>
        <v>16.566666666666666</v>
      </c>
      <c r="AU25">
        <v>10</v>
      </c>
      <c r="AV25" s="6">
        <f>AVERAGE(C4:C7)</f>
        <v>16.566666666666666</v>
      </c>
    </row>
    <row r="26" spans="21:56" x14ac:dyDescent="0.35">
      <c r="U26" t="str">
        <f t="shared" si="6"/>
        <v>Field 2</v>
      </c>
      <c r="V26" s="15" t="e">
        <f ca="1"/>
        <v>#NAME?</v>
      </c>
      <c r="W26" t="e">
        <f ca="1"/>
        <v>#NAME?</v>
      </c>
      <c r="X26" t="e">
        <f ca="1"/>
        <v>#NAME?</v>
      </c>
      <c r="Y26" t="e">
        <f ca="1"/>
        <v>#NAME?</v>
      </c>
      <c r="Z26" t="e">
        <f ca="1"/>
        <v>#NAME?</v>
      </c>
      <c r="AA26" s="16" t="e">
        <f ca="1"/>
        <v>#NAME?</v>
      </c>
      <c r="AB26" t="e">
        <f t="shared" ref="AB26:AB28" ca="1" si="7">AVERAGE(V26:AA26)</f>
        <v>#NAME?</v>
      </c>
      <c r="AD26" t="s">
        <v>17</v>
      </c>
      <c r="AE26" t="e">
        <f ca="1">(AF27+1)*DEVSQ(AB25:AB28)-AJ26</f>
        <v>#NAME?</v>
      </c>
      <c r="AF26">
        <f ca="1">COUNT(V25:V28)-1</f>
        <v>-1</v>
      </c>
      <c r="AG26" t="e">
        <f ca="1">AE26/AF26</f>
        <v>#NAME?</v>
      </c>
      <c r="AH26" t="e">
        <f ca="1">AG26/AG28</f>
        <v>#NAME?</v>
      </c>
      <c r="AI26" t="e">
        <f ca="1">_xlfn.F.DIST.RT(AH26,AF26,AF28)</f>
        <v>#NAME?</v>
      </c>
      <c r="AJ26" t="e">
        <f ca="1">[1]!RCBDAdjSS(B4:G7,TRUE)</f>
        <v>#NAME?</v>
      </c>
      <c r="AL26">
        <v>15</v>
      </c>
      <c r="AM26" s="6">
        <f>AVERAGE(D4:D7)</f>
        <v>5.625</v>
      </c>
      <c r="AU26">
        <v>15</v>
      </c>
      <c r="AV26" s="6">
        <f>AVERAGE(D4:D7)</f>
        <v>5.625</v>
      </c>
    </row>
    <row r="27" spans="21:56" x14ac:dyDescent="0.35">
      <c r="U27" t="str">
        <f t="shared" si="6"/>
        <v>Field 3</v>
      </c>
      <c r="V27" s="15" t="e">
        <f ca="1"/>
        <v>#NAME?</v>
      </c>
      <c r="W27" t="e">
        <f ca="1"/>
        <v>#NAME?</v>
      </c>
      <c r="X27" t="e">
        <f ca="1"/>
        <v>#NAME?</v>
      </c>
      <c r="Y27" t="e">
        <f ca="1"/>
        <v>#NAME?</v>
      </c>
      <c r="Z27" t="e">
        <f ca="1"/>
        <v>#NAME?</v>
      </c>
      <c r="AA27" s="16" t="e">
        <f ca="1"/>
        <v>#NAME?</v>
      </c>
      <c r="AB27" t="e">
        <f t="shared" ca="1" si="7"/>
        <v>#NAME?</v>
      </c>
      <c r="AD27" t="s">
        <v>19</v>
      </c>
      <c r="AE27" t="e">
        <f ca="1">(AF26+1)*DEVSQ(V29:AA29)-AJ27</f>
        <v>#NAME?</v>
      </c>
      <c r="AF27">
        <f ca="1">COUNT(V25:AA25)-1</f>
        <v>-1</v>
      </c>
      <c r="AG27" t="e">
        <f ca="1">AE27/AF27</f>
        <v>#NAME?</v>
      </c>
      <c r="AH27" t="e">
        <f ca="1">AG27/AG28</f>
        <v>#NAME?</v>
      </c>
      <c r="AI27" t="e">
        <f ca="1">_xlfn.F.DIST.RT(AH27,AF27,AF28)</f>
        <v>#NAME?</v>
      </c>
      <c r="AJ27" t="e">
        <f ca="1">[1]!RCBDAdjSS(B4:G7,FALSE)</f>
        <v>#NAME?</v>
      </c>
      <c r="AL27">
        <v>20</v>
      </c>
      <c r="AM27" s="6">
        <f>AVERAGE(E4:E7)</f>
        <v>4.2</v>
      </c>
      <c r="AU27">
        <v>20</v>
      </c>
      <c r="AV27" s="6">
        <f>AVERAGE(E4:E7)</f>
        <v>4.2</v>
      </c>
    </row>
    <row r="28" spans="21:56" x14ac:dyDescent="0.35">
      <c r="U28" t="str">
        <f t="shared" si="6"/>
        <v>Field 4</v>
      </c>
      <c r="V28" s="20" t="e">
        <f ca="1"/>
        <v>#NAME?</v>
      </c>
      <c r="W28" s="21" t="e">
        <f ca="1"/>
        <v>#NAME?</v>
      </c>
      <c r="X28" s="21" t="e">
        <f ca="1"/>
        <v>#NAME?</v>
      </c>
      <c r="Y28" s="21" t="e">
        <f ca="1"/>
        <v>#NAME?</v>
      </c>
      <c r="Z28" s="21" t="e">
        <f ca="1"/>
        <v>#NAME?</v>
      </c>
      <c r="AA28" s="22" t="e">
        <f ca="1"/>
        <v>#NAME?</v>
      </c>
      <c r="AB28" t="e">
        <f t="shared" ca="1" si="7"/>
        <v>#NAME?</v>
      </c>
      <c r="AD28" t="s">
        <v>21</v>
      </c>
      <c r="AE28" t="e">
        <f ca="1">AE29-AE26-AE27</f>
        <v>#NAME?</v>
      </c>
      <c r="AF28">
        <f ca="1">AF29-AF26-AF27</f>
        <v>0</v>
      </c>
      <c r="AG28" t="e">
        <f ca="1">AE28/AF28</f>
        <v>#NAME?</v>
      </c>
      <c r="AL28">
        <v>25</v>
      </c>
      <c r="AM28" s="6">
        <f>AVERAGE(F4:F7)</f>
        <v>3.9499999999999997</v>
      </c>
      <c r="AU28">
        <v>25</v>
      </c>
      <c r="AV28" s="6">
        <f>AVERAGE(F4:F7)</f>
        <v>3.9499999999999997</v>
      </c>
    </row>
    <row r="29" spans="21:56" x14ac:dyDescent="0.35">
      <c r="U29" t="s">
        <v>3</v>
      </c>
      <c r="V29" t="e">
        <f ca="1">AVERAGE(V25:V28)</f>
        <v>#NAME?</v>
      </c>
      <c r="W29" t="e">
        <f t="shared" ref="W29:AB29" ca="1" si="8">AVERAGE(W25:W28)</f>
        <v>#NAME?</v>
      </c>
      <c r="X29" t="e">
        <f t="shared" ca="1" si="8"/>
        <v>#NAME?</v>
      </c>
      <c r="Y29" t="e">
        <f t="shared" ca="1" si="8"/>
        <v>#NAME?</v>
      </c>
      <c r="Z29" t="e">
        <f t="shared" ca="1" si="8"/>
        <v>#NAME?</v>
      </c>
      <c r="AA29" t="e">
        <f t="shared" ca="1" si="8"/>
        <v>#NAME?</v>
      </c>
      <c r="AB29" t="e">
        <f t="shared" ca="1" si="8"/>
        <v>#NAME?</v>
      </c>
      <c r="AD29" t="s">
        <v>22</v>
      </c>
      <c r="AE29" t="e">
        <f ca="1">DEVSQ(V25:AA28)-AJ26-AJ27</f>
        <v>#NAME?</v>
      </c>
      <c r="AF29">
        <f ca="1">(AF26+1)*(AF27+1)-1-X22</f>
        <v>-2</v>
      </c>
      <c r="AL29" s="24">
        <v>30</v>
      </c>
      <c r="AM29" s="18">
        <f>AVERAGE(G4:G7)</f>
        <v>3.4249999999999998</v>
      </c>
      <c r="AN29" s="24"/>
      <c r="AO29" s="24"/>
      <c r="AP29" s="24"/>
      <c r="AQ29" s="24"/>
      <c r="AU29" s="24">
        <v>30</v>
      </c>
      <c r="AV29" s="18">
        <f>AVERAGE(G4:G7)</f>
        <v>3.4249999999999998</v>
      </c>
      <c r="AW29" s="24"/>
      <c r="AX29" s="24"/>
    </row>
    <row r="30" spans="21:56" x14ac:dyDescent="0.35">
      <c r="U30" t="s">
        <v>23</v>
      </c>
      <c r="V30" t="e">
        <f ca="1">VAR(V25:V28)</f>
        <v>#NAME?</v>
      </c>
      <c r="W30" t="e">
        <f t="shared" ref="W30:AB30" ca="1" si="9">VAR(W25:W28)</f>
        <v>#NAME?</v>
      </c>
      <c r="X30" t="e">
        <f t="shared" ca="1" si="9"/>
        <v>#NAME?</v>
      </c>
      <c r="Y30" t="e">
        <f t="shared" ca="1" si="9"/>
        <v>#NAME?</v>
      </c>
      <c r="Z30" t="e">
        <f t="shared" ca="1" si="9"/>
        <v>#NAME?</v>
      </c>
      <c r="AA30" t="e">
        <f t="shared" ca="1" si="9"/>
        <v>#NAME?</v>
      </c>
      <c r="AB30" t="e">
        <f t="shared" ca="1" si="9"/>
        <v>#NAME?</v>
      </c>
      <c r="AD30" s="23"/>
      <c r="AE30" s="23"/>
      <c r="AF30" s="23"/>
      <c r="AG30" s="23"/>
      <c r="AH30" s="23"/>
      <c r="AI30" s="23"/>
      <c r="AJ30" s="23"/>
      <c r="AN30" t="e">
        <f ca="1">SQRT(AG28/COUNT(B4:B7))</f>
        <v>#NAME?</v>
      </c>
      <c r="AO30">
        <f ca="1">AF28</f>
        <v>0</v>
      </c>
      <c r="AP30" t="e">
        <f ca="1">[1]!QCRIT(COUNT(AM24:AM29),AO30,AS31,2)</f>
        <v>#NAME?</v>
      </c>
      <c r="AQ30" t="e">
        <f ca="1">AN30*AP30</f>
        <v>#NAME?</v>
      </c>
      <c r="AW30" t="e">
        <f ca="1">[1]!dfWF(B4:G7,1)</f>
        <v>#NAME?</v>
      </c>
      <c r="AX30" t="e">
        <f ca="1">[1]!QCRIT(COUNT(AV24:AV29),AW30,BB31,2)</f>
        <v>#NAME?</v>
      </c>
    </row>
    <row r="31" spans="21:56" ht="15" thickBot="1" x14ac:dyDescent="0.4">
      <c r="AL31" t="s">
        <v>34</v>
      </c>
      <c r="AR31" s="2" t="s">
        <v>35</v>
      </c>
      <c r="AS31">
        <v>0.05</v>
      </c>
      <c r="AU31" t="s">
        <v>34</v>
      </c>
      <c r="BA31" s="2" t="s">
        <v>35</v>
      </c>
      <c r="BB31">
        <v>0.05</v>
      </c>
    </row>
    <row r="32" spans="21:56" ht="15" thickTop="1" x14ac:dyDescent="0.35">
      <c r="AL32" s="11" t="s">
        <v>36</v>
      </c>
      <c r="AM32" s="11" t="s">
        <v>37</v>
      </c>
      <c r="AN32" s="11" t="s">
        <v>29</v>
      </c>
      <c r="AO32" s="11" t="s">
        <v>38</v>
      </c>
      <c r="AP32" s="11" t="s">
        <v>39</v>
      </c>
      <c r="AQ32" s="11" t="s">
        <v>40</v>
      </c>
      <c r="AR32" s="11" t="s">
        <v>41</v>
      </c>
      <c r="AS32" s="11" t="s">
        <v>42</v>
      </c>
      <c r="AU32" s="11" t="s">
        <v>36</v>
      </c>
      <c r="AV32" s="11" t="s">
        <v>37</v>
      </c>
      <c r="AW32" s="11" t="s">
        <v>29</v>
      </c>
      <c r="AX32" s="11" t="s">
        <v>30</v>
      </c>
      <c r="AY32" s="11" t="s">
        <v>38</v>
      </c>
      <c r="AZ32" s="11" t="s">
        <v>39</v>
      </c>
      <c r="BA32" s="11" t="s">
        <v>40</v>
      </c>
      <c r="BB32" s="11" t="s">
        <v>41</v>
      </c>
      <c r="BC32" s="11" t="s">
        <v>32</v>
      </c>
      <c r="BD32" s="11" t="s">
        <v>42</v>
      </c>
    </row>
    <row r="33" spans="38:56" x14ac:dyDescent="0.35">
      <c r="AL33" s="23">
        <f>AL24</f>
        <v>5</v>
      </c>
      <c r="AM33" s="23">
        <f>AL25</f>
        <v>10</v>
      </c>
      <c r="AN33" s="23">
        <f>ABS(AM24-AM25)</f>
        <v>5.216666666666665</v>
      </c>
      <c r="AO33" s="23" t="e">
        <f ca="1">AN33/AN$30</f>
        <v>#NAME?</v>
      </c>
      <c r="AP33" s="23" t="e">
        <f ca="1">AN33-AQ$30</f>
        <v>#NAME?</v>
      </c>
      <c r="AQ33" s="23" t="e">
        <f ca="1">AN33+AQ$30</f>
        <v>#NAME?</v>
      </c>
      <c r="AR33" s="23" t="e">
        <f ca="1">[1]!QDIST(AO33,COUNT(AM$24:AM$29),AO$30)</f>
        <v>#NAME?</v>
      </c>
      <c r="AS33" s="23" t="e">
        <f ca="1">AO33/SQRT(COUNT(B$4:B$7))</f>
        <v>#NAME?</v>
      </c>
      <c r="AU33" s="23">
        <f>AU24</f>
        <v>5</v>
      </c>
      <c r="AV33" s="23">
        <f>AU25</f>
        <v>10</v>
      </c>
      <c r="AW33" s="23">
        <f>ABS(AV24-AV25)</f>
        <v>5.216666666666665</v>
      </c>
      <c r="AX33" s="23" t="e">
        <f t="array" aca="1" ref="AX33" ca="1">[1]!STDERR([1]!MSUB(B4:B7,C4:C7))</f>
        <v>#NAME?</v>
      </c>
      <c r="AY33" s="23" t="e">
        <f ca="1">AW33/AX33</f>
        <v>#NAME?</v>
      </c>
      <c r="AZ33" s="23" t="e">
        <f ca="1">AW33-BC33</f>
        <v>#NAME?</v>
      </c>
      <c r="BA33" s="23" t="e">
        <f ca="1">AW33+BC33</f>
        <v>#NAME?</v>
      </c>
      <c r="BB33" s="23" t="e">
        <f ca="1">[1]!QDIST(AY33,COUNT(AV$24:AV$29),AW$30)</f>
        <v>#NAME?</v>
      </c>
      <c r="BC33" s="23" t="e">
        <f ca="1">AX33*AX$30</f>
        <v>#NAME?</v>
      </c>
      <c r="BD33" s="23" t="e">
        <f ca="1">AY33/SQRT(COUNT(B$4:B$7))</f>
        <v>#NAME?</v>
      </c>
    </row>
    <row r="34" spans="38:56" x14ac:dyDescent="0.35">
      <c r="AL34">
        <f>AL24</f>
        <v>5</v>
      </c>
      <c r="AM34">
        <f>AL26</f>
        <v>15</v>
      </c>
      <c r="AN34">
        <f>ABS(AM24-AM26)</f>
        <v>5.7250000000000014</v>
      </c>
      <c r="AO34" t="e">
        <f t="shared" ref="AO34:AO47" ca="1" si="10">AN34/AN$30</f>
        <v>#NAME?</v>
      </c>
      <c r="AP34" t="e">
        <f t="shared" ref="AP34:AP47" ca="1" si="11">AN34-AQ$30</f>
        <v>#NAME?</v>
      </c>
      <c r="AQ34" t="e">
        <f t="shared" ref="AQ34:AQ47" ca="1" si="12">AN34+AQ$30</f>
        <v>#NAME?</v>
      </c>
      <c r="AR34" t="e">
        <f ca="1">[1]!QDIST(AO34,COUNT(AM$24:AM$29),AO$30)</f>
        <v>#NAME?</v>
      </c>
      <c r="AS34" t="e">
        <f t="shared" ref="AS34:AS47" ca="1" si="13">AO34/SQRT(COUNT(B$4:B$7))</f>
        <v>#NAME?</v>
      </c>
      <c r="AU34">
        <f>AU24</f>
        <v>5</v>
      </c>
      <c r="AV34">
        <f>AU26</f>
        <v>15</v>
      </c>
      <c r="AW34">
        <f>ABS(AV24-AV26)</f>
        <v>5.7250000000000014</v>
      </c>
      <c r="AX34" t="e">
        <f t="array" aca="1" ref="AX34" ca="1">[1]!STDERR([1]!MSUB(B4:B7,D4:D7))</f>
        <v>#NAME?</v>
      </c>
      <c r="AY34" t="e">
        <f t="shared" ref="AY34:AY47" ca="1" si="14">AW34/AX34</f>
        <v>#NAME?</v>
      </c>
      <c r="AZ34" t="e">
        <f t="shared" ref="AZ34:AZ47" ca="1" si="15">AW34-BC34</f>
        <v>#NAME?</v>
      </c>
      <c r="BA34" t="e">
        <f t="shared" ref="BA34:BA47" ca="1" si="16">AW34+BC34</f>
        <v>#NAME?</v>
      </c>
      <c r="BB34" t="e">
        <f ca="1">[1]!QDIST(AY34,COUNT(AV$24:AV$29),AW$30)</f>
        <v>#NAME?</v>
      </c>
      <c r="BC34" t="e">
        <f t="shared" ref="BC34:BC47" ca="1" si="17">AX34*AX$30</f>
        <v>#NAME?</v>
      </c>
      <c r="BD34" t="e">
        <f t="shared" ref="BD34:BD47" ca="1" si="18">AY34/SQRT(COUNT(B$4:B$7))</f>
        <v>#NAME?</v>
      </c>
    </row>
    <row r="35" spans="38:56" x14ac:dyDescent="0.35">
      <c r="AL35">
        <f>AL24</f>
        <v>5</v>
      </c>
      <c r="AM35">
        <f>AL27</f>
        <v>20</v>
      </c>
      <c r="AN35">
        <f>ABS(AM24-AM27)</f>
        <v>7.1500000000000012</v>
      </c>
      <c r="AO35" t="e">
        <f t="shared" ca="1" si="10"/>
        <v>#NAME?</v>
      </c>
      <c r="AP35" t="e">
        <f t="shared" ca="1" si="11"/>
        <v>#NAME?</v>
      </c>
      <c r="AQ35" t="e">
        <f t="shared" ca="1" si="12"/>
        <v>#NAME?</v>
      </c>
      <c r="AR35" t="e">
        <f ca="1">[1]!QDIST(AO35,COUNT(AM$24:AM$29),AO$30)</f>
        <v>#NAME?</v>
      </c>
      <c r="AS35" t="e">
        <f t="shared" ca="1" si="13"/>
        <v>#NAME?</v>
      </c>
      <c r="AU35">
        <f>AU24</f>
        <v>5</v>
      </c>
      <c r="AV35">
        <f>AU27</f>
        <v>20</v>
      </c>
      <c r="AW35">
        <f>ABS(AV24-AV27)</f>
        <v>7.1500000000000012</v>
      </c>
      <c r="AX35" t="e">
        <f t="array" aca="1" ref="AX35" ca="1">[1]!STDERR([1]!MSUB(B4:B7,E4:E7))</f>
        <v>#NAME?</v>
      </c>
      <c r="AY35" t="e">
        <f t="shared" ca="1" si="14"/>
        <v>#NAME?</v>
      </c>
      <c r="AZ35" t="e">
        <f t="shared" ca="1" si="15"/>
        <v>#NAME?</v>
      </c>
      <c r="BA35" t="e">
        <f t="shared" ca="1" si="16"/>
        <v>#NAME?</v>
      </c>
      <c r="BB35" t="e">
        <f ca="1">[1]!QDIST(AY35,COUNT(AV$24:AV$29),AW$30)</f>
        <v>#NAME?</v>
      </c>
      <c r="BC35" t="e">
        <f t="shared" ca="1" si="17"/>
        <v>#NAME?</v>
      </c>
      <c r="BD35" t="e">
        <f t="shared" ca="1" si="18"/>
        <v>#NAME?</v>
      </c>
    </row>
    <row r="36" spans="38:56" x14ac:dyDescent="0.35">
      <c r="AL36">
        <f>AL24</f>
        <v>5</v>
      </c>
      <c r="AM36">
        <f>AL28</f>
        <v>25</v>
      </c>
      <c r="AN36">
        <f>ABS(AM24-AM28)</f>
        <v>7.4000000000000021</v>
      </c>
      <c r="AO36" t="e">
        <f t="shared" ca="1" si="10"/>
        <v>#NAME?</v>
      </c>
      <c r="AP36" t="e">
        <f t="shared" ca="1" si="11"/>
        <v>#NAME?</v>
      </c>
      <c r="AQ36" t="e">
        <f t="shared" ca="1" si="12"/>
        <v>#NAME?</v>
      </c>
      <c r="AR36" t="e">
        <f ca="1">[1]!QDIST(AO36,COUNT(AM$24:AM$29),AO$30)</f>
        <v>#NAME?</v>
      </c>
      <c r="AS36" t="e">
        <f t="shared" ca="1" si="13"/>
        <v>#NAME?</v>
      </c>
      <c r="AU36">
        <f>AU24</f>
        <v>5</v>
      </c>
      <c r="AV36">
        <f>AU28</f>
        <v>25</v>
      </c>
      <c r="AW36">
        <f>ABS(AV24-AV28)</f>
        <v>7.4000000000000021</v>
      </c>
      <c r="AX36" t="e">
        <f t="array" aca="1" ref="AX36" ca="1">[1]!STDERR([1]!MSUB(B4:B7,F4:F7))</f>
        <v>#NAME?</v>
      </c>
      <c r="AY36" t="e">
        <f t="shared" ca="1" si="14"/>
        <v>#NAME?</v>
      </c>
      <c r="AZ36" t="e">
        <f t="shared" ca="1" si="15"/>
        <v>#NAME?</v>
      </c>
      <c r="BA36" t="e">
        <f t="shared" ca="1" si="16"/>
        <v>#NAME?</v>
      </c>
      <c r="BB36" t="e">
        <f ca="1">[1]!QDIST(AY36,COUNT(AV$24:AV$29),AW$30)</f>
        <v>#NAME?</v>
      </c>
      <c r="BC36" t="e">
        <f t="shared" ca="1" si="17"/>
        <v>#NAME?</v>
      </c>
      <c r="BD36" t="e">
        <f t="shared" ca="1" si="18"/>
        <v>#NAME?</v>
      </c>
    </row>
    <row r="37" spans="38:56" x14ac:dyDescent="0.35">
      <c r="AL37">
        <f>AL24</f>
        <v>5</v>
      </c>
      <c r="AM37">
        <f>AL29</f>
        <v>30</v>
      </c>
      <c r="AN37">
        <f>ABS(AM24-AM29)</f>
        <v>7.9250000000000016</v>
      </c>
      <c r="AO37" t="e">
        <f t="shared" ca="1" si="10"/>
        <v>#NAME?</v>
      </c>
      <c r="AP37" t="e">
        <f t="shared" ca="1" si="11"/>
        <v>#NAME?</v>
      </c>
      <c r="AQ37" t="e">
        <f t="shared" ca="1" si="12"/>
        <v>#NAME?</v>
      </c>
      <c r="AR37" t="e">
        <f ca="1">[1]!QDIST(AO37,COUNT(AM$24:AM$29),AO$30)</f>
        <v>#NAME?</v>
      </c>
      <c r="AS37" t="e">
        <f t="shared" ca="1" si="13"/>
        <v>#NAME?</v>
      </c>
      <c r="AU37">
        <f>AU24</f>
        <v>5</v>
      </c>
      <c r="AV37">
        <f>AU29</f>
        <v>30</v>
      </c>
      <c r="AW37">
        <f>ABS(AV24-AV29)</f>
        <v>7.9250000000000016</v>
      </c>
      <c r="AX37" t="e">
        <f t="array" aca="1" ref="AX37" ca="1">[1]!STDERR([1]!MSUB(B4:B7,G4:G7))</f>
        <v>#NAME?</v>
      </c>
      <c r="AY37" t="e">
        <f t="shared" ca="1" si="14"/>
        <v>#NAME?</v>
      </c>
      <c r="AZ37" t="e">
        <f t="shared" ca="1" si="15"/>
        <v>#NAME?</v>
      </c>
      <c r="BA37" t="e">
        <f t="shared" ca="1" si="16"/>
        <v>#NAME?</v>
      </c>
      <c r="BB37" t="e">
        <f ca="1">[1]!QDIST(AY37,COUNT(AV$24:AV$29),AW$30)</f>
        <v>#NAME?</v>
      </c>
      <c r="BC37" t="e">
        <f t="shared" ca="1" si="17"/>
        <v>#NAME?</v>
      </c>
      <c r="BD37" t="e">
        <f t="shared" ca="1" si="18"/>
        <v>#NAME?</v>
      </c>
    </row>
    <row r="38" spans="38:56" x14ac:dyDescent="0.35">
      <c r="AL38">
        <f>AL25</f>
        <v>10</v>
      </c>
      <c r="AM38">
        <f>AL26</f>
        <v>15</v>
      </c>
      <c r="AN38">
        <f>ABS(AM25-AM26)</f>
        <v>10.941666666666666</v>
      </c>
      <c r="AO38" t="e">
        <f t="shared" ca="1" si="10"/>
        <v>#NAME?</v>
      </c>
      <c r="AP38" t="e">
        <f t="shared" ca="1" si="11"/>
        <v>#NAME?</v>
      </c>
      <c r="AQ38" t="e">
        <f t="shared" ca="1" si="12"/>
        <v>#NAME?</v>
      </c>
      <c r="AR38" t="e">
        <f ca="1">[1]!QDIST(AO38,COUNT(AM$24:AM$29),AO$30)</f>
        <v>#NAME?</v>
      </c>
      <c r="AS38" t="e">
        <f t="shared" ca="1" si="13"/>
        <v>#NAME?</v>
      </c>
      <c r="AU38">
        <f>AU25</f>
        <v>10</v>
      </c>
      <c r="AV38">
        <f>AU26</f>
        <v>15</v>
      </c>
      <c r="AW38">
        <f>ABS(AV25-AV26)</f>
        <v>10.941666666666666</v>
      </c>
      <c r="AX38" t="e">
        <f t="array" aca="1" ref="AX38" ca="1">[1]!STDERR([1]!MSUB(C4:C7,D4:D7))</f>
        <v>#NAME?</v>
      </c>
      <c r="AY38" t="e">
        <f t="shared" ca="1" si="14"/>
        <v>#NAME?</v>
      </c>
      <c r="AZ38" t="e">
        <f t="shared" ca="1" si="15"/>
        <v>#NAME?</v>
      </c>
      <c r="BA38" t="e">
        <f t="shared" ca="1" si="16"/>
        <v>#NAME?</v>
      </c>
      <c r="BB38" t="e">
        <f ca="1">[1]!QDIST(AY38,COUNT(AV$24:AV$29),AW$30)</f>
        <v>#NAME?</v>
      </c>
      <c r="BC38" t="e">
        <f t="shared" ca="1" si="17"/>
        <v>#NAME?</v>
      </c>
      <c r="BD38" t="e">
        <f t="shared" ca="1" si="18"/>
        <v>#NAME?</v>
      </c>
    </row>
    <row r="39" spans="38:56" x14ac:dyDescent="0.35">
      <c r="AL39">
        <f>AL25</f>
        <v>10</v>
      </c>
      <c r="AM39">
        <f>AL27</f>
        <v>20</v>
      </c>
      <c r="AN39">
        <f>ABS(AM25-AM27)</f>
        <v>12.366666666666667</v>
      </c>
      <c r="AO39" t="e">
        <f t="shared" ca="1" si="10"/>
        <v>#NAME?</v>
      </c>
      <c r="AP39" t="e">
        <f t="shared" ca="1" si="11"/>
        <v>#NAME?</v>
      </c>
      <c r="AQ39" t="e">
        <f t="shared" ca="1" si="12"/>
        <v>#NAME?</v>
      </c>
      <c r="AR39" t="e">
        <f ca="1">[1]!QDIST(AO39,COUNT(AM$24:AM$29),AO$30)</f>
        <v>#NAME?</v>
      </c>
      <c r="AS39" t="e">
        <f t="shared" ca="1" si="13"/>
        <v>#NAME?</v>
      </c>
      <c r="AU39">
        <f>AU25</f>
        <v>10</v>
      </c>
      <c r="AV39">
        <f>AU27</f>
        <v>20</v>
      </c>
      <c r="AW39">
        <f>ABS(AV25-AV27)</f>
        <v>12.366666666666667</v>
      </c>
      <c r="AX39" t="e">
        <f t="array" aca="1" ref="AX39" ca="1">[1]!STDERR([1]!MSUB(C4:C7,E4:E7))</f>
        <v>#NAME?</v>
      </c>
      <c r="AY39" t="e">
        <f t="shared" ca="1" si="14"/>
        <v>#NAME?</v>
      </c>
      <c r="AZ39" t="e">
        <f t="shared" ca="1" si="15"/>
        <v>#NAME?</v>
      </c>
      <c r="BA39" t="e">
        <f t="shared" ca="1" si="16"/>
        <v>#NAME?</v>
      </c>
      <c r="BB39" t="e">
        <f ca="1">[1]!QDIST(AY39,COUNT(AV$24:AV$29),AW$30)</f>
        <v>#NAME?</v>
      </c>
      <c r="BC39" t="e">
        <f t="shared" ca="1" si="17"/>
        <v>#NAME?</v>
      </c>
      <c r="BD39" t="e">
        <f t="shared" ca="1" si="18"/>
        <v>#NAME?</v>
      </c>
    </row>
    <row r="40" spans="38:56" x14ac:dyDescent="0.35">
      <c r="AL40">
        <f>AL25</f>
        <v>10</v>
      </c>
      <c r="AM40">
        <f>AL28</f>
        <v>25</v>
      </c>
      <c r="AN40">
        <f>ABS(AM25-AM28)</f>
        <v>12.616666666666667</v>
      </c>
      <c r="AO40" t="e">
        <f t="shared" ca="1" si="10"/>
        <v>#NAME?</v>
      </c>
      <c r="AP40" t="e">
        <f t="shared" ca="1" si="11"/>
        <v>#NAME?</v>
      </c>
      <c r="AQ40" t="e">
        <f t="shared" ca="1" si="12"/>
        <v>#NAME?</v>
      </c>
      <c r="AR40" t="e">
        <f ca="1">[1]!QDIST(AO40,COUNT(AM$24:AM$29),AO$30)</f>
        <v>#NAME?</v>
      </c>
      <c r="AS40" t="e">
        <f t="shared" ca="1" si="13"/>
        <v>#NAME?</v>
      </c>
      <c r="AU40">
        <f>AU25</f>
        <v>10</v>
      </c>
      <c r="AV40">
        <f>AU28</f>
        <v>25</v>
      </c>
      <c r="AW40">
        <f>ABS(AV25-AV28)</f>
        <v>12.616666666666667</v>
      </c>
      <c r="AX40" t="e">
        <f t="array" aca="1" ref="AX40" ca="1">[1]!STDERR([1]!MSUB(C4:C7,F4:F7))</f>
        <v>#NAME?</v>
      </c>
      <c r="AY40" t="e">
        <f t="shared" ca="1" si="14"/>
        <v>#NAME?</v>
      </c>
      <c r="AZ40" t="e">
        <f t="shared" ca="1" si="15"/>
        <v>#NAME?</v>
      </c>
      <c r="BA40" t="e">
        <f t="shared" ca="1" si="16"/>
        <v>#NAME?</v>
      </c>
      <c r="BB40" t="e">
        <f ca="1">[1]!QDIST(AY40,COUNT(AV$24:AV$29),AW$30)</f>
        <v>#NAME?</v>
      </c>
      <c r="BC40" t="e">
        <f t="shared" ca="1" si="17"/>
        <v>#NAME?</v>
      </c>
      <c r="BD40" t="e">
        <f t="shared" ca="1" si="18"/>
        <v>#NAME?</v>
      </c>
    </row>
    <row r="41" spans="38:56" x14ac:dyDescent="0.35">
      <c r="AL41">
        <f>AL25</f>
        <v>10</v>
      </c>
      <c r="AM41">
        <f>AL29</f>
        <v>30</v>
      </c>
      <c r="AN41">
        <f>ABS(AM25-AM29)</f>
        <v>13.141666666666666</v>
      </c>
      <c r="AO41" t="e">
        <f t="shared" ca="1" si="10"/>
        <v>#NAME?</v>
      </c>
      <c r="AP41" t="e">
        <f t="shared" ca="1" si="11"/>
        <v>#NAME?</v>
      </c>
      <c r="AQ41" t="e">
        <f t="shared" ca="1" si="12"/>
        <v>#NAME?</v>
      </c>
      <c r="AR41" t="e">
        <f ca="1">[1]!QDIST(AO41,COUNT(AM$24:AM$29),AO$30)</f>
        <v>#NAME?</v>
      </c>
      <c r="AS41" t="e">
        <f t="shared" ca="1" si="13"/>
        <v>#NAME?</v>
      </c>
      <c r="AU41">
        <f>AU25</f>
        <v>10</v>
      </c>
      <c r="AV41">
        <f>AU29</f>
        <v>30</v>
      </c>
      <c r="AW41">
        <f>ABS(AV25-AV29)</f>
        <v>13.141666666666666</v>
      </c>
      <c r="AX41" t="e">
        <f t="array" aca="1" ref="AX41" ca="1">[1]!STDERR([1]!MSUB(C4:C7,G4:G7))</f>
        <v>#NAME?</v>
      </c>
      <c r="AY41" t="e">
        <f t="shared" ca="1" si="14"/>
        <v>#NAME?</v>
      </c>
      <c r="AZ41" t="e">
        <f t="shared" ca="1" si="15"/>
        <v>#NAME?</v>
      </c>
      <c r="BA41" t="e">
        <f t="shared" ca="1" si="16"/>
        <v>#NAME?</v>
      </c>
      <c r="BB41" t="e">
        <f ca="1">[1]!QDIST(AY41,COUNT(AV$24:AV$29),AW$30)</f>
        <v>#NAME?</v>
      </c>
      <c r="BC41" t="e">
        <f t="shared" ca="1" si="17"/>
        <v>#NAME?</v>
      </c>
      <c r="BD41" t="e">
        <f t="shared" ca="1" si="18"/>
        <v>#NAME?</v>
      </c>
    </row>
    <row r="42" spans="38:56" x14ac:dyDescent="0.35">
      <c r="AL42">
        <f>AL26</f>
        <v>15</v>
      </c>
      <c r="AM42">
        <f>AL27</f>
        <v>20</v>
      </c>
      <c r="AN42">
        <f>ABS(AM26-AM27)</f>
        <v>1.4249999999999998</v>
      </c>
      <c r="AO42" t="e">
        <f t="shared" ca="1" si="10"/>
        <v>#NAME?</v>
      </c>
      <c r="AP42" t="e">
        <f t="shared" ca="1" si="11"/>
        <v>#NAME?</v>
      </c>
      <c r="AQ42" t="e">
        <f t="shared" ca="1" si="12"/>
        <v>#NAME?</v>
      </c>
      <c r="AR42" t="e">
        <f ca="1">[1]!QDIST(AO42,COUNT(AM$24:AM$29),AO$30)</f>
        <v>#NAME?</v>
      </c>
      <c r="AS42" t="e">
        <f t="shared" ca="1" si="13"/>
        <v>#NAME?</v>
      </c>
      <c r="AU42">
        <f>AU26</f>
        <v>15</v>
      </c>
      <c r="AV42">
        <f>AU27</f>
        <v>20</v>
      </c>
      <c r="AW42">
        <f>ABS(AV26-AV27)</f>
        <v>1.4249999999999998</v>
      </c>
      <c r="AX42" t="e">
        <f t="array" aca="1" ref="AX42" ca="1">[1]!STDERR([1]!MSUB(D4:D7,E4:E7))</f>
        <v>#NAME?</v>
      </c>
      <c r="AY42" t="e">
        <f t="shared" ca="1" si="14"/>
        <v>#NAME?</v>
      </c>
      <c r="AZ42" t="e">
        <f t="shared" ca="1" si="15"/>
        <v>#NAME?</v>
      </c>
      <c r="BA42" t="e">
        <f t="shared" ca="1" si="16"/>
        <v>#NAME?</v>
      </c>
      <c r="BB42" t="e">
        <f ca="1">[1]!QDIST(AY42,COUNT(AV$24:AV$29),AW$30)</f>
        <v>#NAME?</v>
      </c>
      <c r="BC42" t="e">
        <f t="shared" ca="1" si="17"/>
        <v>#NAME?</v>
      </c>
      <c r="BD42" t="e">
        <f t="shared" ca="1" si="18"/>
        <v>#NAME?</v>
      </c>
    </row>
    <row r="43" spans="38:56" x14ac:dyDescent="0.35">
      <c r="AL43">
        <f>AL26</f>
        <v>15</v>
      </c>
      <c r="AM43">
        <f>AL28</f>
        <v>25</v>
      </c>
      <c r="AN43">
        <f>ABS(AM26-AM28)</f>
        <v>1.6750000000000003</v>
      </c>
      <c r="AO43" t="e">
        <f t="shared" ca="1" si="10"/>
        <v>#NAME?</v>
      </c>
      <c r="AP43" t="e">
        <f t="shared" ca="1" si="11"/>
        <v>#NAME?</v>
      </c>
      <c r="AQ43" t="e">
        <f t="shared" ca="1" si="12"/>
        <v>#NAME?</v>
      </c>
      <c r="AR43" t="e">
        <f ca="1">[1]!QDIST(AO43,COUNT(AM$24:AM$29),AO$30)</f>
        <v>#NAME?</v>
      </c>
      <c r="AS43" t="e">
        <f t="shared" ca="1" si="13"/>
        <v>#NAME?</v>
      </c>
      <c r="AU43">
        <f>AU26</f>
        <v>15</v>
      </c>
      <c r="AV43">
        <f>AU28</f>
        <v>25</v>
      </c>
      <c r="AW43">
        <f>ABS(AV26-AV28)</f>
        <v>1.6750000000000003</v>
      </c>
      <c r="AX43" t="e">
        <f t="array" aca="1" ref="AX43" ca="1">[1]!STDERR([1]!MSUB(D4:D7,F4:F7))</f>
        <v>#NAME?</v>
      </c>
      <c r="AY43" t="e">
        <f t="shared" ca="1" si="14"/>
        <v>#NAME?</v>
      </c>
      <c r="AZ43" t="e">
        <f t="shared" ca="1" si="15"/>
        <v>#NAME?</v>
      </c>
      <c r="BA43" t="e">
        <f t="shared" ca="1" si="16"/>
        <v>#NAME?</v>
      </c>
      <c r="BB43" t="e">
        <f ca="1">[1]!QDIST(AY43,COUNT(AV$24:AV$29),AW$30)</f>
        <v>#NAME?</v>
      </c>
      <c r="BC43" t="e">
        <f t="shared" ca="1" si="17"/>
        <v>#NAME?</v>
      </c>
      <c r="BD43" t="e">
        <f t="shared" ca="1" si="18"/>
        <v>#NAME?</v>
      </c>
    </row>
    <row r="44" spans="38:56" x14ac:dyDescent="0.35">
      <c r="AL44">
        <f>AL26</f>
        <v>15</v>
      </c>
      <c r="AM44">
        <f>AL29</f>
        <v>30</v>
      </c>
      <c r="AN44">
        <f>ABS(AM26-AM29)</f>
        <v>2.2000000000000002</v>
      </c>
      <c r="AO44" t="e">
        <f t="shared" ca="1" si="10"/>
        <v>#NAME?</v>
      </c>
      <c r="AP44" t="e">
        <f t="shared" ca="1" si="11"/>
        <v>#NAME?</v>
      </c>
      <c r="AQ44" t="e">
        <f t="shared" ca="1" si="12"/>
        <v>#NAME?</v>
      </c>
      <c r="AR44" t="e">
        <f ca="1">[1]!QDIST(AO44,COUNT(AM$24:AM$29),AO$30)</f>
        <v>#NAME?</v>
      </c>
      <c r="AS44" t="e">
        <f t="shared" ca="1" si="13"/>
        <v>#NAME?</v>
      </c>
      <c r="AU44">
        <f>AU26</f>
        <v>15</v>
      </c>
      <c r="AV44">
        <f>AU29</f>
        <v>30</v>
      </c>
      <c r="AW44">
        <f>ABS(AV26-AV29)</f>
        <v>2.2000000000000002</v>
      </c>
      <c r="AX44" t="e">
        <f t="array" aca="1" ref="AX44" ca="1">[1]!STDERR([1]!MSUB(D4:D7,G4:G7))</f>
        <v>#NAME?</v>
      </c>
      <c r="AY44" t="e">
        <f t="shared" ca="1" si="14"/>
        <v>#NAME?</v>
      </c>
      <c r="AZ44" t="e">
        <f t="shared" ca="1" si="15"/>
        <v>#NAME?</v>
      </c>
      <c r="BA44" t="e">
        <f t="shared" ca="1" si="16"/>
        <v>#NAME?</v>
      </c>
      <c r="BB44" t="e">
        <f ca="1">[1]!QDIST(AY44,COUNT(AV$24:AV$29),AW$30)</f>
        <v>#NAME?</v>
      </c>
      <c r="BC44" t="e">
        <f t="shared" ca="1" si="17"/>
        <v>#NAME?</v>
      </c>
      <c r="BD44" t="e">
        <f t="shared" ca="1" si="18"/>
        <v>#NAME?</v>
      </c>
    </row>
    <row r="45" spans="38:56" x14ac:dyDescent="0.35">
      <c r="AL45">
        <f>AL27</f>
        <v>20</v>
      </c>
      <c r="AM45">
        <f>AL28</f>
        <v>25</v>
      </c>
      <c r="AN45">
        <f>ABS(AM27-AM28)</f>
        <v>0.25000000000000044</v>
      </c>
      <c r="AO45" t="e">
        <f t="shared" ca="1" si="10"/>
        <v>#NAME?</v>
      </c>
      <c r="AP45" t="e">
        <f t="shared" ca="1" si="11"/>
        <v>#NAME?</v>
      </c>
      <c r="AQ45" t="e">
        <f t="shared" ca="1" si="12"/>
        <v>#NAME?</v>
      </c>
      <c r="AR45" t="e">
        <f ca="1">[1]!QDIST(AO45,COUNT(AM$24:AM$29),AO$30)</f>
        <v>#NAME?</v>
      </c>
      <c r="AS45" t="e">
        <f t="shared" ca="1" si="13"/>
        <v>#NAME?</v>
      </c>
      <c r="AU45">
        <f>AU27</f>
        <v>20</v>
      </c>
      <c r="AV45">
        <f>AU28</f>
        <v>25</v>
      </c>
      <c r="AW45">
        <f>ABS(AV27-AV28)</f>
        <v>0.25000000000000044</v>
      </c>
      <c r="AX45" t="e">
        <f t="array" aca="1" ref="AX45" ca="1">[1]!STDERR([1]!MSUB(E4:E7,F4:F7))</f>
        <v>#NAME?</v>
      </c>
      <c r="AY45" t="e">
        <f t="shared" ca="1" si="14"/>
        <v>#NAME?</v>
      </c>
      <c r="AZ45" t="e">
        <f t="shared" ca="1" si="15"/>
        <v>#NAME?</v>
      </c>
      <c r="BA45" t="e">
        <f t="shared" ca="1" si="16"/>
        <v>#NAME?</v>
      </c>
      <c r="BB45" t="e">
        <f ca="1">[1]!QDIST(AY45,COUNT(AV$24:AV$29),AW$30)</f>
        <v>#NAME?</v>
      </c>
      <c r="BC45" t="e">
        <f t="shared" ca="1" si="17"/>
        <v>#NAME?</v>
      </c>
      <c r="BD45" t="e">
        <f t="shared" ca="1" si="18"/>
        <v>#NAME?</v>
      </c>
    </row>
    <row r="46" spans="38:56" x14ac:dyDescent="0.35">
      <c r="AL46">
        <f>AL27</f>
        <v>20</v>
      </c>
      <c r="AM46">
        <f>AL29</f>
        <v>30</v>
      </c>
      <c r="AN46">
        <f>ABS(AM27-AM29)</f>
        <v>0.77500000000000036</v>
      </c>
      <c r="AO46" t="e">
        <f t="shared" ca="1" si="10"/>
        <v>#NAME?</v>
      </c>
      <c r="AP46" t="e">
        <f t="shared" ca="1" si="11"/>
        <v>#NAME?</v>
      </c>
      <c r="AQ46" t="e">
        <f t="shared" ca="1" si="12"/>
        <v>#NAME?</v>
      </c>
      <c r="AR46" t="e">
        <f ca="1">[1]!QDIST(AO46,COUNT(AM$24:AM$29),AO$30)</f>
        <v>#NAME?</v>
      </c>
      <c r="AS46" t="e">
        <f t="shared" ca="1" si="13"/>
        <v>#NAME?</v>
      </c>
      <c r="AU46">
        <f>AU27</f>
        <v>20</v>
      </c>
      <c r="AV46">
        <f>AU29</f>
        <v>30</v>
      </c>
      <c r="AW46">
        <f>ABS(AV27-AV29)</f>
        <v>0.77500000000000036</v>
      </c>
      <c r="AX46" t="e">
        <f t="array" aca="1" ref="AX46" ca="1">[1]!STDERR([1]!MSUB(E4:E7,G4:G7))</f>
        <v>#NAME?</v>
      </c>
      <c r="AY46" t="e">
        <f t="shared" ca="1" si="14"/>
        <v>#NAME?</v>
      </c>
      <c r="AZ46" t="e">
        <f t="shared" ca="1" si="15"/>
        <v>#NAME?</v>
      </c>
      <c r="BA46" t="e">
        <f t="shared" ca="1" si="16"/>
        <v>#NAME?</v>
      </c>
      <c r="BB46" t="e">
        <f ca="1">[1]!QDIST(AY46,COUNT(AV$24:AV$29),AW$30)</f>
        <v>#NAME?</v>
      </c>
      <c r="BC46" t="e">
        <f t="shared" ca="1" si="17"/>
        <v>#NAME?</v>
      </c>
      <c r="BD46" t="e">
        <f t="shared" ca="1" si="18"/>
        <v>#NAME?</v>
      </c>
    </row>
    <row r="47" spans="38:56" x14ac:dyDescent="0.35">
      <c r="AL47" s="24">
        <f>AL28</f>
        <v>25</v>
      </c>
      <c r="AM47" s="24">
        <f>AL29</f>
        <v>30</v>
      </c>
      <c r="AN47" s="24">
        <f>ABS(AM28-AM29)</f>
        <v>0.52499999999999991</v>
      </c>
      <c r="AO47" s="24" t="e">
        <f t="shared" ca="1" si="10"/>
        <v>#NAME?</v>
      </c>
      <c r="AP47" s="24" t="e">
        <f t="shared" ca="1" si="11"/>
        <v>#NAME?</v>
      </c>
      <c r="AQ47" s="24" t="e">
        <f t="shared" ca="1" si="12"/>
        <v>#NAME?</v>
      </c>
      <c r="AR47" s="24" t="e">
        <f ca="1">[1]!QDIST(AO47,COUNT(AM$24:AM$29),AO$30)</f>
        <v>#NAME?</v>
      </c>
      <c r="AS47" s="24" t="e">
        <f t="shared" ca="1" si="13"/>
        <v>#NAME?</v>
      </c>
      <c r="AU47" s="24">
        <f>AU28</f>
        <v>25</v>
      </c>
      <c r="AV47" s="24">
        <f>AU29</f>
        <v>30</v>
      </c>
      <c r="AW47" s="24">
        <f>ABS(AV28-AV29)</f>
        <v>0.52499999999999991</v>
      </c>
      <c r="AX47" s="24" t="e">
        <f t="array" aca="1" ref="AX47" ca="1">[1]!STDERR([1]!MSUB(F4:F7,G4:G7))</f>
        <v>#NAME?</v>
      </c>
      <c r="AY47" s="24" t="e">
        <f t="shared" ca="1" si="14"/>
        <v>#NAME?</v>
      </c>
      <c r="AZ47" s="24" t="e">
        <f t="shared" ca="1" si="15"/>
        <v>#NAME?</v>
      </c>
      <c r="BA47" s="24" t="e">
        <f t="shared" ca="1" si="16"/>
        <v>#NAME?</v>
      </c>
      <c r="BB47" s="24" t="e">
        <f ca="1">[1]!QDIST(AY47,COUNT(AV$24:AV$29),AW$30)</f>
        <v>#NAME?</v>
      </c>
      <c r="BC47" s="24" t="e">
        <f t="shared" ca="1" si="17"/>
        <v>#NAME?</v>
      </c>
      <c r="BD47" s="24" t="e">
        <f t="shared" ca="1" si="18"/>
        <v>#NAME?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DD08E-F7E5-4DC7-9A4B-87A2274E410A}">
  <sheetPr codeName="Sheet36"/>
  <dimension ref="A1:Y10"/>
  <sheetViews>
    <sheetView workbookViewId="0"/>
  </sheetViews>
  <sheetFormatPr defaultRowHeight="14.5" x14ac:dyDescent="0.35"/>
  <cols>
    <col min="1" max="1" width="9.1796875" customWidth="1"/>
    <col min="2" max="7" width="7.26953125" customWidth="1"/>
    <col min="8" max="8" width="6.1796875" customWidth="1"/>
  </cols>
  <sheetData>
    <row r="1" spans="1:25" x14ac:dyDescent="0.35">
      <c r="A1" s="1" t="s">
        <v>43</v>
      </c>
    </row>
    <row r="2" spans="1:25" x14ac:dyDescent="0.35">
      <c r="J2" t="s">
        <v>1</v>
      </c>
      <c r="L2" t="s">
        <v>25</v>
      </c>
      <c r="M2" s="25">
        <f>ROWS(B4:G7)*COLUMNS(B4:G7)-COUNT(B4:G7)</f>
        <v>1</v>
      </c>
      <c r="S2" t="s">
        <v>2</v>
      </c>
    </row>
    <row r="3" spans="1:25" x14ac:dyDescent="0.35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</row>
    <row r="4" spans="1:25" ht="15" thickBot="1" x14ac:dyDescent="0.4">
      <c r="A4" t="s">
        <v>6</v>
      </c>
      <c r="B4" s="26">
        <v>9.7000000000000011</v>
      </c>
      <c r="C4" s="27"/>
      <c r="D4" s="27">
        <v>8.3000000000000007</v>
      </c>
      <c r="E4" s="27">
        <v>6.3</v>
      </c>
      <c r="F4" s="27">
        <v>6.7</v>
      </c>
      <c r="G4" s="28">
        <v>5.8</v>
      </c>
      <c r="H4" s="6">
        <f>SUM(B4:G4)</f>
        <v>36.799999999999997</v>
      </c>
      <c r="J4" t="str">
        <f>IF(ISBLANK(A3),"",A3)</f>
        <v/>
      </c>
      <c r="K4">
        <f t="shared" ref="K4:P4" si="0">B3</f>
        <v>5</v>
      </c>
      <c r="L4">
        <f t="shared" si="0"/>
        <v>10</v>
      </c>
      <c r="M4">
        <f t="shared" si="0"/>
        <v>15</v>
      </c>
      <c r="N4">
        <f t="shared" si="0"/>
        <v>20</v>
      </c>
      <c r="O4">
        <f t="shared" si="0"/>
        <v>25</v>
      </c>
      <c r="P4">
        <f t="shared" si="0"/>
        <v>30</v>
      </c>
      <c r="Q4" s="2" t="s">
        <v>3</v>
      </c>
      <c r="S4" t="s">
        <v>4</v>
      </c>
      <c r="W4" t="s">
        <v>5</v>
      </c>
      <c r="X4">
        <v>0.05</v>
      </c>
    </row>
    <row r="5" spans="1:25" ht="15" thickTop="1" x14ac:dyDescent="0.35">
      <c r="A5" t="s">
        <v>15</v>
      </c>
      <c r="B5" s="12">
        <v>13</v>
      </c>
      <c r="C5" s="6">
        <v>20.2</v>
      </c>
      <c r="D5" s="6">
        <v>6.4</v>
      </c>
      <c r="E5" s="6">
        <v>6</v>
      </c>
      <c r="F5" s="6">
        <v>5.1999999999999993</v>
      </c>
      <c r="G5" s="13">
        <v>3.6</v>
      </c>
      <c r="H5" s="6">
        <f>SUM(B5:G5)</f>
        <v>54.4</v>
      </c>
      <c r="J5" t="str">
        <f t="shared" ref="J5:J8" si="1">A4</f>
        <v>Field 1</v>
      </c>
      <c r="K5" s="29" t="e">
        <f t="array" aca="1" ref="K5:P8" ca="1">[1]!RCBDMissing(B4:G7)</f>
        <v>#NAME?</v>
      </c>
      <c r="L5" s="30" t="e">
        <f ca="1"/>
        <v>#NAME?</v>
      </c>
      <c r="M5" s="30" t="e">
        <f ca="1"/>
        <v>#NAME?</v>
      </c>
      <c r="N5" s="30" t="e">
        <f ca="1"/>
        <v>#NAME?</v>
      </c>
      <c r="O5" s="30" t="e">
        <f ca="1"/>
        <v>#NAME?</v>
      </c>
      <c r="P5" s="31" t="e">
        <f ca="1"/>
        <v>#NAME?</v>
      </c>
      <c r="Q5" t="e">
        <f ca="1">AVERAGE(K5:P5)</f>
        <v>#NAME?</v>
      </c>
      <c r="S5" s="11" t="s">
        <v>8</v>
      </c>
      <c r="T5" s="11" t="s">
        <v>9</v>
      </c>
      <c r="U5" s="11" t="s">
        <v>10</v>
      </c>
      <c r="V5" s="11" t="s">
        <v>11</v>
      </c>
      <c r="W5" s="11" t="s">
        <v>12</v>
      </c>
      <c r="X5" s="11" t="s">
        <v>13</v>
      </c>
      <c r="Y5" s="11" t="s">
        <v>33</v>
      </c>
    </row>
    <row r="6" spans="1:25" x14ac:dyDescent="0.35">
      <c r="A6" t="s">
        <v>18</v>
      </c>
      <c r="B6" s="12">
        <v>15.6</v>
      </c>
      <c r="C6" s="6">
        <v>17.7</v>
      </c>
      <c r="D6" s="6">
        <v>6.1</v>
      </c>
      <c r="E6" s="6">
        <v>3.9999999999999996</v>
      </c>
      <c r="F6" s="6">
        <v>3.1</v>
      </c>
      <c r="G6" s="13">
        <v>4.0999999999999996</v>
      </c>
      <c r="H6" s="6">
        <f>SUM(B6:G6)</f>
        <v>50.6</v>
      </c>
      <c r="J6" t="str">
        <f t="shared" si="1"/>
        <v>Field 2</v>
      </c>
      <c r="K6" s="15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t="e">
        <f ca="1"/>
        <v>#NAME?</v>
      </c>
      <c r="P6" s="16" t="e">
        <f ca="1"/>
        <v>#NAME?</v>
      </c>
      <c r="Q6" t="e">
        <f t="shared" ref="Q6:Q8" ca="1" si="2">AVERAGE(K6:P6)</f>
        <v>#NAME?</v>
      </c>
      <c r="S6" t="s">
        <v>17</v>
      </c>
      <c r="T6" t="e">
        <f ca="1">(U7+1)*DEVSQ(Q5:Q8)-Y6</f>
        <v>#NAME?</v>
      </c>
      <c r="U6">
        <f ca="1">COUNT(K5:K8)-1</f>
        <v>-1</v>
      </c>
      <c r="V6" t="e">
        <f ca="1">T6/U6</f>
        <v>#NAME?</v>
      </c>
      <c r="W6" t="e">
        <f ca="1">V6/V8</f>
        <v>#NAME?</v>
      </c>
      <c r="X6" t="e">
        <f ca="1">_xlfn.F.DIST.RT(W6,U6,U8)</f>
        <v>#NAME?</v>
      </c>
      <c r="Y6" t="e">
        <f ca="1">[1]!RCBDAdjSS(B4:G7,TRUE)</f>
        <v>#NAME?</v>
      </c>
    </row>
    <row r="7" spans="1:25" x14ac:dyDescent="0.35">
      <c r="A7" t="s">
        <v>20</v>
      </c>
      <c r="B7" s="17">
        <v>7.1</v>
      </c>
      <c r="C7" s="18">
        <v>11.8</v>
      </c>
      <c r="D7" s="18">
        <v>1.7</v>
      </c>
      <c r="E7" s="18">
        <v>0.5</v>
      </c>
      <c r="F7" s="18">
        <v>0.8</v>
      </c>
      <c r="G7" s="19">
        <v>0.2</v>
      </c>
      <c r="H7" s="6">
        <f>SUM(B7:G7)</f>
        <v>22.099999999999998</v>
      </c>
      <c r="J7" t="str">
        <f t="shared" si="1"/>
        <v>Field 3</v>
      </c>
      <c r="K7" s="15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t="e">
        <f ca="1"/>
        <v>#NAME?</v>
      </c>
      <c r="P7" s="16" t="e">
        <f ca="1"/>
        <v>#NAME?</v>
      </c>
      <c r="Q7" t="e">
        <f t="shared" ca="1" si="2"/>
        <v>#NAME?</v>
      </c>
      <c r="S7" t="s">
        <v>19</v>
      </c>
      <c r="T7" t="e">
        <f ca="1">(U6+1)*DEVSQ(K9:P9)-Y7</f>
        <v>#NAME?</v>
      </c>
      <c r="U7">
        <f ca="1">COUNT(K5:P5)-1</f>
        <v>-1</v>
      </c>
      <c r="V7" t="e">
        <f ca="1">T7/U7</f>
        <v>#NAME?</v>
      </c>
      <c r="W7" t="e">
        <f ca="1">V7/V8</f>
        <v>#NAME?</v>
      </c>
      <c r="X7" t="e">
        <f ca="1">_xlfn.F.DIST.RT(W7,U7,U8)</f>
        <v>#NAME?</v>
      </c>
      <c r="Y7" t="e">
        <f ca="1">[1]!RCBDAdjSS(B4:G7,FALSE)</f>
        <v>#NAME?</v>
      </c>
    </row>
    <row r="8" spans="1:25" x14ac:dyDescent="0.35">
      <c r="B8" s="6">
        <f t="shared" ref="B8:G8" si="3">SUM(B4:B7)</f>
        <v>45.400000000000006</v>
      </c>
      <c r="C8" s="6">
        <f t="shared" si="3"/>
        <v>49.7</v>
      </c>
      <c r="D8" s="6">
        <f t="shared" si="3"/>
        <v>22.5</v>
      </c>
      <c r="E8" s="6">
        <f t="shared" si="3"/>
        <v>16.8</v>
      </c>
      <c r="F8" s="6">
        <f t="shared" si="3"/>
        <v>15.799999999999999</v>
      </c>
      <c r="G8" s="6">
        <f t="shared" si="3"/>
        <v>13.7</v>
      </c>
      <c r="H8" s="6">
        <f>SUM(B8:G8)</f>
        <v>163.9</v>
      </c>
      <c r="J8" t="str">
        <f t="shared" si="1"/>
        <v>Field 4</v>
      </c>
      <c r="K8" s="20" t="e">
        <f ca="1"/>
        <v>#NAME?</v>
      </c>
      <c r="L8" s="21" t="e">
        <f ca="1"/>
        <v>#NAME?</v>
      </c>
      <c r="M8" s="21" t="e">
        <f ca="1"/>
        <v>#NAME?</v>
      </c>
      <c r="N8" s="21" t="e">
        <f ca="1"/>
        <v>#NAME?</v>
      </c>
      <c r="O8" s="21" t="e">
        <f ca="1"/>
        <v>#NAME?</v>
      </c>
      <c r="P8" s="22" t="e">
        <f ca="1"/>
        <v>#NAME?</v>
      </c>
      <c r="Q8" t="e">
        <f t="shared" ca="1" si="2"/>
        <v>#NAME?</v>
      </c>
      <c r="S8" t="s">
        <v>21</v>
      </c>
      <c r="T8" t="e">
        <f ca="1">T9-T6-T7</f>
        <v>#NAME?</v>
      </c>
      <c r="U8">
        <f ca="1">U9-U6-U7</f>
        <v>0</v>
      </c>
      <c r="V8" t="e">
        <f ca="1">T8/U8</f>
        <v>#NAME?</v>
      </c>
    </row>
    <row r="9" spans="1:25" x14ac:dyDescent="0.35">
      <c r="J9" t="s">
        <v>3</v>
      </c>
      <c r="K9" t="e">
        <f ca="1">AVERAGE(K5:K8)</f>
        <v>#NAME?</v>
      </c>
      <c r="L9" t="e">
        <f t="shared" ref="L9:Q9" ca="1" si="4">AVERAGE(L5:L8)</f>
        <v>#NAME?</v>
      </c>
      <c r="M9" t="e">
        <f t="shared" ca="1" si="4"/>
        <v>#NAME?</v>
      </c>
      <c r="N9" t="e">
        <f t="shared" ca="1" si="4"/>
        <v>#NAME?</v>
      </c>
      <c r="O9" t="e">
        <f t="shared" ca="1" si="4"/>
        <v>#NAME?</v>
      </c>
      <c r="P9" t="e">
        <f t="shared" ca="1" si="4"/>
        <v>#NAME?</v>
      </c>
      <c r="Q9" t="e">
        <f t="shared" ca="1" si="4"/>
        <v>#NAME?</v>
      </c>
      <c r="S9" t="s">
        <v>22</v>
      </c>
      <c r="T9" t="e">
        <f ca="1">DEVSQ(K5:P8)-Y6-Y7</f>
        <v>#NAME?</v>
      </c>
      <c r="U9">
        <f ca="1">(U6+1)*(U7+1)-1-M2</f>
        <v>-2</v>
      </c>
    </row>
    <row r="10" spans="1:25" x14ac:dyDescent="0.35">
      <c r="J10" t="s">
        <v>23</v>
      </c>
      <c r="K10" t="e">
        <f ca="1">VAR(K5:K8)</f>
        <v>#NAME?</v>
      </c>
      <c r="L10" t="e">
        <f t="shared" ref="L10:Q10" ca="1" si="5">VAR(L5:L8)</f>
        <v>#NAME?</v>
      </c>
      <c r="M10" t="e">
        <f t="shared" ca="1" si="5"/>
        <v>#NAME?</v>
      </c>
      <c r="N10" t="e">
        <f t="shared" ca="1" si="5"/>
        <v>#NAME?</v>
      </c>
      <c r="O10" t="e">
        <f t="shared" ca="1" si="5"/>
        <v>#NAME?</v>
      </c>
      <c r="P10" t="e">
        <f t="shared" ca="1" si="5"/>
        <v>#NAME?</v>
      </c>
      <c r="Q10" t="e">
        <f t="shared" ca="1" si="5"/>
        <v>#NAME?</v>
      </c>
      <c r="S10" s="32"/>
      <c r="T10" s="32"/>
      <c r="U10" s="32"/>
      <c r="V10" s="32"/>
      <c r="W10" s="32"/>
      <c r="X10" s="32"/>
      <c r="Y10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RCBD 1</vt:lpstr>
      <vt:lpstr>RCBD 2</vt:lpstr>
      <vt:lpstr>RCBD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2025-12-31T17:39:19Z</dcterms:created>
  <dcterms:modified xsi:type="dcterms:W3CDTF">2025-12-31T17:41:54Z</dcterms:modified>
</cp:coreProperties>
</file>