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0D2E3197-AC40-4E58-B59A-44137E4A6380}" xr6:coauthVersionLast="47" xr6:coauthVersionMax="47" xr10:uidLastSave="{624A7A51-192B-4BEF-952A-B77B3BBDCF25}"/>
  <bookViews>
    <workbookView xWindow="-110" yWindow="-110" windowWidth="19420" windowHeight="10300" xr2:uid="{5505B50C-D3B4-441B-883A-C38BD0FBA5E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 a="1"/>
  <c r="J9" i="1" a="1"/>
  <c r="Q49" i="1" a="1"/>
  <c r="J49" i="1" a="1"/>
  <c r="Q41" i="1" a="1"/>
  <c r="Q17" i="1" a="1"/>
  <c r="J17" i="1" a="1"/>
  <c r="H37" i="1" a="1"/>
  <c r="H27" i="1" a="1"/>
  <c r="H29" i="1" a="1"/>
  <c r="H19" i="1" a="1"/>
  <c r="Q9" i="1" a="1"/>
  <c r="P1" i="1" a="1"/>
  <c r="L1" i="1" a="1"/>
  <c r="H1" i="1" a="1"/>
  <c r="E41" i="1" s="1" a="1"/>
  <c r="J41" i="1" l="1"/>
  <c r="J9" i="1"/>
  <c r="Q49" i="1"/>
  <c r="J49" i="1"/>
  <c r="Q41" i="1"/>
  <c r="E41" i="1"/>
  <c r="Q17" i="1"/>
  <c r="J17" i="1"/>
  <c r="H37" i="1"/>
  <c r="H27" i="1"/>
  <c r="H29" i="1"/>
  <c r="H19" i="1"/>
  <c r="Q9" i="1"/>
  <c r="P1" i="1"/>
  <c r="L1" i="1"/>
  <c r="H1" i="1"/>
  <c r="P29" i="1" a="1"/>
  <c r="P19" i="1" a="1"/>
  <c r="P36" i="1" l="1"/>
  <c r="P35" i="1"/>
  <c r="P34" i="1"/>
  <c r="P33" i="1"/>
  <c r="P32" i="1"/>
  <c r="P31" i="1"/>
  <c r="P30" i="1"/>
  <c r="P29" i="1"/>
  <c r="P19" i="1"/>
  <c r="P20" i="1"/>
  <c r="P22" i="1"/>
  <c r="P23" i="1"/>
  <c r="P24" i="1"/>
  <c r="P25" i="1"/>
  <c r="P26" i="1"/>
  <c r="P21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<sst xmlns="http://schemas.openxmlformats.org/spreadsheetml/2006/main" count="71" uniqueCount="18">
  <si>
    <t>obs</t>
  </si>
  <si>
    <t>age</t>
  </si>
  <si>
    <t>gender</t>
  </si>
  <si>
    <t>weight</t>
  </si>
  <si>
    <t>chol</t>
  </si>
  <si>
    <t>glucose</t>
  </si>
  <si>
    <t>coeff</t>
  </si>
  <si>
    <t>s.e.</t>
  </si>
  <si>
    <t>lower</t>
  </si>
  <si>
    <t>upper</t>
  </si>
  <si>
    <t>Intercept</t>
  </si>
  <si>
    <t>A</t>
  </si>
  <si>
    <t>B</t>
  </si>
  <si>
    <t>C</t>
  </si>
  <si>
    <t>D</t>
  </si>
  <si>
    <t>pred chol</t>
  </si>
  <si>
    <t>pred gluc</t>
  </si>
  <si>
    <t>pred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</si>
</sst>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</sheetNames>
    <definedNames>
      <definedName name="DEsign"/>
      <definedName name="DIAG"/>
      <definedName name="FTEXT"/>
      <definedName name="PLSRegCIBoot"/>
      <definedName name="PLSRegCIBootRes"/>
      <definedName name="PLSRegCoeff"/>
      <definedName name="PLSRegCovBoot"/>
      <definedName name="PLSRegCovBootRes"/>
      <definedName name="PLSRegPredBoot"/>
      <definedName name="PLSRegPredBootR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1003-237B-4EDF-954D-D38C6C12E6D9}">
  <sheetPr codeName="Sheet1"/>
  <dimension ref="A1:T49"/>
  <sheetViews>
    <sheetView tabSelected="1" topLeftCell="B26" workbookViewId="0">
      <selection activeCell="N38" sqref="N38"/>
    </sheetView>
  </sheetViews>
  <sheetFormatPr defaultRowHeight="14.5" x14ac:dyDescent="0.35"/>
  <sheetData>
    <row r="1" spans="1:2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t="str" cm="1">
        <f t="array" ref="H1:J5">[1]!PLSRegCoeff(B1:D21,E1:F21,1,TRUE)</f>
        <v/>
      </c>
      <c r="I1" s="3" t="str">
        <v>chol</v>
      </c>
      <c r="J1" s="3" t="str">
        <v>glucose</v>
      </c>
      <c r="K1" s="3"/>
      <c r="L1" s="3" t="str" cm="1">
        <f t="array" ref="L1:N5">[1]!PLSRegCoeff(B1:D21,E1:F21,2,TRUE)</f>
        <v/>
      </c>
      <c r="M1" s="3" t="str">
        <v>chol</v>
      </c>
      <c r="N1" s="3" t="str">
        <v>glucose</v>
      </c>
      <c r="O1" s="3"/>
      <c r="P1" s="3" t="str" cm="1">
        <f t="array" ref="P1:R5">[1]!PLSRegCoeff(B1:D21,E1:F21,3,TRUE)</f>
        <v/>
      </c>
      <c r="Q1" s="3" t="str">
        <v>chol</v>
      </c>
      <c r="R1" s="3" t="str">
        <v>glucose</v>
      </c>
    </row>
    <row r="2" spans="1:20" x14ac:dyDescent="0.35">
      <c r="A2">
        <v>206</v>
      </c>
      <c r="B2" s="3">
        <v>68</v>
      </c>
      <c r="C2" s="3">
        <v>0</v>
      </c>
      <c r="D2" s="3">
        <v>130</v>
      </c>
      <c r="E2" s="3">
        <v>207</v>
      </c>
      <c r="F2" s="4">
        <v>4.82</v>
      </c>
      <c r="H2" t="str">
        <v>Intercept</v>
      </c>
      <c r="I2" s="7">
        <v>119.45508795192801</v>
      </c>
      <c r="J2" s="8">
        <v>-0.88624259492137458</v>
      </c>
      <c r="L2" t="str">
        <v>Intercept</v>
      </c>
      <c r="M2" s="7">
        <v>108.67661720911889</v>
      </c>
      <c r="N2" s="8">
        <v>-1.0446203052878129</v>
      </c>
      <c r="P2" t="str">
        <v>Intercept</v>
      </c>
      <c r="Q2" s="7">
        <v>119.56704236033086</v>
      </c>
      <c r="R2" s="8">
        <v>-1.0081792756992058</v>
      </c>
    </row>
    <row r="3" spans="1:20" x14ac:dyDescent="0.35">
      <c r="A3">
        <v>119</v>
      </c>
      <c r="B3" s="3">
        <v>50</v>
      </c>
      <c r="C3" s="3">
        <v>0</v>
      </c>
      <c r="D3" s="3">
        <v>263</v>
      </c>
      <c r="E3" s="3">
        <v>174</v>
      </c>
      <c r="F3" s="4">
        <v>5.35</v>
      </c>
      <c r="H3" t="str">
        <v>age</v>
      </c>
      <c r="I3" s="9">
        <v>0.38489864635917209</v>
      </c>
      <c r="J3" s="10">
        <v>2.8845091746360737E-2</v>
      </c>
      <c r="L3" t="str">
        <v>age</v>
      </c>
      <c r="M3" s="9">
        <v>1.2312641304337624</v>
      </c>
      <c r="N3" s="10">
        <v>4.1281496752176731E-2</v>
      </c>
      <c r="P3" t="str">
        <v>age</v>
      </c>
      <c r="Q3" s="9">
        <v>1.1054147552594082</v>
      </c>
      <c r="R3" s="10">
        <v>4.0860385478671879E-2</v>
      </c>
    </row>
    <row r="4" spans="1:20" x14ac:dyDescent="0.35">
      <c r="A4">
        <v>5</v>
      </c>
      <c r="B4" s="3">
        <v>64</v>
      </c>
      <c r="C4" s="3">
        <v>0</v>
      </c>
      <c r="D4" s="3">
        <v>183</v>
      </c>
      <c r="E4" s="3">
        <v>249</v>
      </c>
      <c r="F4" s="4">
        <v>7.72</v>
      </c>
      <c r="H4" t="str">
        <v>gender</v>
      </c>
      <c r="I4" s="9">
        <v>18.1935105095632</v>
      </c>
      <c r="J4" s="10">
        <v>1.3634588866467781</v>
      </c>
      <c r="L4" t="str">
        <v>gender</v>
      </c>
      <c r="M4" s="9">
        <v>22.413772299926126</v>
      </c>
      <c r="N4" s="10">
        <v>1.4254709675303818</v>
      </c>
      <c r="P4" t="str">
        <v>gender</v>
      </c>
      <c r="Q4" s="9">
        <v>32.847745897362678</v>
      </c>
      <c r="R4" s="10">
        <v>1.4603846403495386</v>
      </c>
    </row>
    <row r="5" spans="1:20" x14ac:dyDescent="0.35">
      <c r="A5">
        <v>179</v>
      </c>
      <c r="B5" s="3">
        <v>58</v>
      </c>
      <c r="C5" s="3">
        <v>0</v>
      </c>
      <c r="D5" s="3">
        <v>215</v>
      </c>
      <c r="E5" s="3">
        <v>201</v>
      </c>
      <c r="F5" s="4">
        <v>5.35</v>
      </c>
      <c r="H5" t="str">
        <v>weight</v>
      </c>
      <c r="I5" s="11">
        <v>0.30832177422184898</v>
      </c>
      <c r="J5" s="12">
        <v>2.310626433466547E-2</v>
      </c>
      <c r="L5" t="str">
        <v>weight</v>
      </c>
      <c r="M5" s="11">
        <v>0.12776316883752062</v>
      </c>
      <c r="N5" s="12">
        <v>2.0453155262879521E-2</v>
      </c>
      <c r="P5" t="str">
        <v>weight</v>
      </c>
      <c r="Q5" s="11">
        <v>7.4152832068593022E-2</v>
      </c>
      <c r="R5" s="12">
        <v>2.0273766869742794E-2</v>
      </c>
    </row>
    <row r="6" spans="1:20" x14ac:dyDescent="0.35">
      <c r="A6">
        <v>396</v>
      </c>
      <c r="B6" s="3">
        <v>37</v>
      </c>
      <c r="C6" s="3">
        <v>0</v>
      </c>
      <c r="D6" s="3">
        <v>136</v>
      </c>
      <c r="E6" s="3">
        <v>179</v>
      </c>
      <c r="F6" s="4">
        <v>4.99</v>
      </c>
    </row>
    <row r="7" spans="1:20" x14ac:dyDescent="0.35">
      <c r="A7">
        <v>76</v>
      </c>
      <c r="B7" s="3">
        <v>76</v>
      </c>
      <c r="C7" s="3">
        <v>1</v>
      </c>
      <c r="D7" s="3">
        <v>143</v>
      </c>
      <c r="E7" s="3">
        <v>209</v>
      </c>
      <c r="F7" s="4">
        <v>7.44</v>
      </c>
    </row>
    <row r="8" spans="1:20" x14ac:dyDescent="0.35">
      <c r="A8">
        <v>402</v>
      </c>
      <c r="B8" s="3">
        <v>41</v>
      </c>
      <c r="C8" s="3">
        <v>1</v>
      </c>
      <c r="D8" s="3">
        <v>197</v>
      </c>
      <c r="E8" s="3">
        <v>199</v>
      </c>
      <c r="F8" s="4">
        <v>4.49</v>
      </c>
      <c r="J8" s="3" t="s">
        <v>6</v>
      </c>
      <c r="K8" s="3" t="s">
        <v>7</v>
      </c>
      <c r="L8" s="3" t="s">
        <v>8</v>
      </c>
      <c r="M8" s="3" t="s">
        <v>9</v>
      </c>
      <c r="Q8" s="3" t="s">
        <v>6</v>
      </c>
      <c r="R8" s="3" t="s">
        <v>7</v>
      </c>
      <c r="S8" s="3" t="s">
        <v>8</v>
      </c>
      <c r="T8" s="3" t="s">
        <v>9</v>
      </c>
    </row>
    <row r="9" spans="1:20" x14ac:dyDescent="0.35">
      <c r="A9">
        <v>198</v>
      </c>
      <c r="B9" s="3">
        <v>62</v>
      </c>
      <c r="C9" s="3">
        <v>0</v>
      </c>
      <c r="D9" s="3">
        <v>251</v>
      </c>
      <c r="E9" s="3">
        <v>169</v>
      </c>
      <c r="F9" s="4">
        <v>5.22</v>
      </c>
      <c r="H9" s="7" t="s">
        <v>4</v>
      </c>
      <c r="I9" s="13" t="s">
        <v>10</v>
      </c>
      <c r="J9" s="7" cm="1">
        <f t="array" aca="1" ref="J9:M16" ca="1">[1]!PLSRegCIBoot(B2:D21,E2:F21,1)</f>
        <v>143.17873690111855</v>
      </c>
      <c r="K9" s="13">
        <f ca="1"/>
        <v>45.98786969528075</v>
      </c>
      <c r="L9" s="13">
        <f ca="1"/>
        <v>48.441133164629974</v>
      </c>
      <c r="M9" s="8">
        <f ca="1"/>
        <v>218.18251025537242</v>
      </c>
      <c r="O9" s="7" t="s">
        <v>4</v>
      </c>
      <c r="P9" s="13" t="s">
        <v>10</v>
      </c>
      <c r="Q9" s="7" cm="1">
        <f t="array" aca="1" ref="Q9:T16" ca="1">[1]!PLSRegCIBootRes(B2:D21,E2:F21,1)</f>
        <v>140.18219298861382</v>
      </c>
      <c r="R9" s="13">
        <f ca="1"/>
        <v>37.502885492338542</v>
      </c>
      <c r="S9" s="13">
        <f ca="1"/>
        <v>61.270632644924007</v>
      </c>
      <c r="T9" s="8">
        <f ca="1"/>
        <v>206.09657643025793</v>
      </c>
    </row>
    <row r="10" spans="1:20" x14ac:dyDescent="0.35">
      <c r="A10">
        <v>37</v>
      </c>
      <c r="B10" s="3">
        <v>35</v>
      </c>
      <c r="C10" s="3">
        <v>0</v>
      </c>
      <c r="D10" s="3">
        <v>159</v>
      </c>
      <c r="E10" s="3">
        <v>194</v>
      </c>
      <c r="F10" s="4">
        <v>2.68</v>
      </c>
      <c r="H10" s="9"/>
      <c r="I10" s="14" t="s">
        <v>1</v>
      </c>
      <c r="J10" s="9">
        <f ca="1"/>
        <v>0.46919213775177609</v>
      </c>
      <c r="K10" s="14">
        <f ca="1"/>
        <v>0.50574928666859242</v>
      </c>
      <c r="L10" s="14">
        <f ca="1"/>
        <v>-0.30853151973965204</v>
      </c>
      <c r="M10" s="10">
        <f ca="1"/>
        <v>1.5161239040642367</v>
      </c>
      <c r="O10" s="9"/>
      <c r="P10" s="14" t="s">
        <v>1</v>
      </c>
      <c r="Q10" s="9">
        <f ca="1"/>
        <v>-7.2208240492229155E-3</v>
      </c>
      <c r="R10" s="14">
        <f ca="1"/>
        <v>0.32195436479754524</v>
      </c>
      <c r="S10" s="14">
        <f ca="1"/>
        <v>-0.52567173021412983</v>
      </c>
      <c r="T10" s="10">
        <f ca="1"/>
        <v>0.783156439346267</v>
      </c>
    </row>
    <row r="11" spans="1:20" x14ac:dyDescent="0.35">
      <c r="A11">
        <v>251</v>
      </c>
      <c r="B11" s="3">
        <v>19</v>
      </c>
      <c r="C11" s="3">
        <v>1</v>
      </c>
      <c r="D11" s="3">
        <v>135</v>
      </c>
      <c r="E11" s="3">
        <v>146</v>
      </c>
      <c r="F11" s="4">
        <v>4.76</v>
      </c>
      <c r="H11" s="9"/>
      <c r="I11" s="14" t="s">
        <v>2</v>
      </c>
      <c r="J11" s="9">
        <f ca="1"/>
        <v>11.685448004756649</v>
      </c>
      <c r="K11" s="14">
        <f ca="1"/>
        <v>15.480048120942978</v>
      </c>
      <c r="L11" s="14">
        <f ca="1"/>
        <v>-15.584031240664928</v>
      </c>
      <c r="M11" s="10">
        <f ca="1"/>
        <v>44.597556453501028</v>
      </c>
      <c r="O11" s="9"/>
      <c r="P11" s="14" t="s">
        <v>2</v>
      </c>
      <c r="Q11" s="9">
        <f ca="1"/>
        <v>14.840451385834363</v>
      </c>
      <c r="R11" s="14">
        <f ca="1"/>
        <v>10.73033370671828</v>
      </c>
      <c r="S11" s="14">
        <f ca="1"/>
        <v>-6.4876360503117558</v>
      </c>
      <c r="T11" s="10">
        <f ca="1"/>
        <v>35.631014457377034</v>
      </c>
    </row>
    <row r="12" spans="1:20" x14ac:dyDescent="0.35">
      <c r="A12">
        <v>96</v>
      </c>
      <c r="B12" s="3">
        <v>21</v>
      </c>
      <c r="C12" s="3">
        <v>1</v>
      </c>
      <c r="D12" s="3">
        <v>142</v>
      </c>
      <c r="E12" s="3">
        <v>203</v>
      </c>
      <c r="F12" s="4">
        <v>4.0999999999999996</v>
      </c>
      <c r="H12" s="11"/>
      <c r="I12" s="5" t="s">
        <v>3</v>
      </c>
      <c r="J12" s="11">
        <f ca="1"/>
        <v>0.1845107679314176</v>
      </c>
      <c r="K12" s="5">
        <f ca="1"/>
        <v>0.17940040020693523</v>
      </c>
      <c r="L12" s="5">
        <f ca="1"/>
        <v>-0.16768145678812432</v>
      </c>
      <c r="M12" s="12">
        <f ca="1"/>
        <v>0.55265457213373537</v>
      </c>
      <c r="O12" s="11"/>
      <c r="P12" s="5" t="s">
        <v>3</v>
      </c>
      <c r="Q12" s="11">
        <f ca="1"/>
        <v>0.3142796993378516</v>
      </c>
      <c r="R12" s="5">
        <f ca="1"/>
        <v>0.15098761357601423</v>
      </c>
      <c r="S12" s="5">
        <f ca="1"/>
        <v>1.7322753654393449E-2</v>
      </c>
      <c r="T12" s="12">
        <f ca="1"/>
        <v>0.61501917225507652</v>
      </c>
    </row>
    <row r="13" spans="1:20" x14ac:dyDescent="0.35">
      <c r="A13">
        <v>199</v>
      </c>
      <c r="B13" s="3">
        <v>63</v>
      </c>
      <c r="C13" s="3">
        <v>1</v>
      </c>
      <c r="D13" s="3">
        <v>200</v>
      </c>
      <c r="E13" s="3">
        <v>283</v>
      </c>
      <c r="F13" s="4">
        <v>8.25</v>
      </c>
      <c r="H13" s="7" t="s">
        <v>5</v>
      </c>
      <c r="I13" s="13" t="s">
        <v>10</v>
      </c>
      <c r="J13" s="7">
        <f ca="1"/>
        <v>1.3449100123212068</v>
      </c>
      <c r="K13" s="13">
        <f ca="1"/>
        <v>2.3687332724435262</v>
      </c>
      <c r="L13" s="13">
        <f ca="1"/>
        <v>-3.0093493099189299</v>
      </c>
      <c r="M13" s="8">
        <f ca="1"/>
        <v>5.7613467120123065</v>
      </c>
      <c r="O13" s="7" t="s">
        <v>5</v>
      </c>
      <c r="P13" s="13" t="s">
        <v>10</v>
      </c>
      <c r="Q13" s="7">
        <f ca="1"/>
        <v>0.82474571687122444</v>
      </c>
      <c r="R13" s="13">
        <f ca="1"/>
        <v>2.1231286028903109</v>
      </c>
      <c r="S13" s="13">
        <f ca="1"/>
        <v>-3.3515474311861357</v>
      </c>
      <c r="T13" s="8">
        <f ca="1"/>
        <v>4.8105952827945062</v>
      </c>
    </row>
    <row r="14" spans="1:20" x14ac:dyDescent="0.35">
      <c r="A14">
        <v>173</v>
      </c>
      <c r="B14" s="3">
        <v>71</v>
      </c>
      <c r="C14" s="3">
        <v>0</v>
      </c>
      <c r="D14" s="3">
        <v>171</v>
      </c>
      <c r="E14" s="3">
        <v>199</v>
      </c>
      <c r="F14" s="4">
        <v>4.96</v>
      </c>
      <c r="H14" s="9"/>
      <c r="I14" s="14" t="s">
        <v>1</v>
      </c>
      <c r="J14" s="9">
        <f ca="1"/>
        <v>1.9716324369228738E-2</v>
      </c>
      <c r="K14" s="14">
        <f ca="1"/>
        <v>3.0361217771387276E-2</v>
      </c>
      <c r="L14" s="14">
        <f ca="1"/>
        <v>-4.5229045855899062E-2</v>
      </c>
      <c r="M14" s="10">
        <f ca="1"/>
        <v>6.7230284001160046E-2</v>
      </c>
      <c r="O14" s="9"/>
      <c r="P14" s="14" t="s">
        <v>1</v>
      </c>
      <c r="Q14" s="9">
        <f ca="1"/>
        <v>-6.2069375695611765E-4</v>
      </c>
      <c r="R14" s="14">
        <f ca="1"/>
        <v>2.1354435473181548E-2</v>
      </c>
      <c r="S14" s="14">
        <f ca="1"/>
        <v>-3.2858573499159625E-2</v>
      </c>
      <c r="T14" s="10">
        <f ca="1"/>
        <v>4.699297795493107E-2</v>
      </c>
    </row>
    <row r="15" spans="1:20" x14ac:dyDescent="0.35">
      <c r="A15">
        <v>173</v>
      </c>
      <c r="B15" s="3">
        <v>71</v>
      </c>
      <c r="C15" s="3">
        <v>0</v>
      </c>
      <c r="D15" s="3">
        <v>171</v>
      </c>
      <c r="E15" s="3">
        <v>199</v>
      </c>
      <c r="F15" s="4">
        <v>4.96</v>
      </c>
      <c r="H15" s="9"/>
      <c r="I15" s="14" t="s">
        <v>2</v>
      </c>
      <c r="J15" s="9">
        <f ca="1"/>
        <v>0.97468145256793182</v>
      </c>
      <c r="K15" s="14">
        <f ca="1"/>
        <v>0.94613502697242147</v>
      </c>
      <c r="L15" s="14">
        <f ca="1"/>
        <v>-0.63632774764798794</v>
      </c>
      <c r="M15" s="10">
        <f ca="1"/>
        <v>2.7789848390658451</v>
      </c>
      <c r="O15" s="9"/>
      <c r="P15" s="14" t="s">
        <v>2</v>
      </c>
      <c r="Q15" s="9">
        <f ca="1"/>
        <v>1.0773334855446364</v>
      </c>
      <c r="R15" s="14">
        <f ca="1"/>
        <v>0.65173926575143359</v>
      </c>
      <c r="S15" s="14">
        <f ca="1"/>
        <v>-0.30689001670732868</v>
      </c>
      <c r="T15" s="10">
        <f ca="1"/>
        <v>2.2221726324412412</v>
      </c>
    </row>
    <row r="16" spans="1:20" x14ac:dyDescent="0.35">
      <c r="A16">
        <v>10</v>
      </c>
      <c r="B16" s="3">
        <v>55</v>
      </c>
      <c r="C16" s="3">
        <v>1</v>
      </c>
      <c r="D16" s="3">
        <v>202</v>
      </c>
      <c r="E16" s="3">
        <v>263</v>
      </c>
      <c r="F16" s="4">
        <v>5.78</v>
      </c>
      <c r="H16" s="11"/>
      <c r="I16" s="5" t="s">
        <v>3</v>
      </c>
      <c r="J16" s="11">
        <f ca="1"/>
        <v>1.5026202584571916E-2</v>
      </c>
      <c r="K16" s="5">
        <f ca="1"/>
        <v>1.1142615859175767E-2</v>
      </c>
      <c r="L16" s="5">
        <f ca="1"/>
        <v>-7.5419605183916676E-3</v>
      </c>
      <c r="M16" s="12">
        <f ca="1"/>
        <v>3.5083507363772228E-2</v>
      </c>
      <c r="O16" s="11"/>
      <c r="P16" s="5" t="s">
        <v>3</v>
      </c>
      <c r="Q16" s="11">
        <f ca="1"/>
        <v>2.279275704976513E-2</v>
      </c>
      <c r="R16" s="5">
        <f ca="1"/>
        <v>8.1558490367151185E-3</v>
      </c>
      <c r="S16" s="5">
        <f ca="1"/>
        <v>6.4902903459686306E-3</v>
      </c>
      <c r="T16" s="12">
        <f ca="1"/>
        <v>3.9342692429175173E-2</v>
      </c>
    </row>
    <row r="17" spans="1:17" x14ac:dyDescent="0.35">
      <c r="A17">
        <v>208</v>
      </c>
      <c r="B17" s="3">
        <v>64</v>
      </c>
      <c r="C17" s="3">
        <v>1</v>
      </c>
      <c r="D17" s="3">
        <v>167</v>
      </c>
      <c r="E17" s="3">
        <v>202</v>
      </c>
      <c r="F17" s="4">
        <v>5.5</v>
      </c>
      <c r="J17" t="str" cm="1">
        <f t="array" ref="J17">[1]!FTEXT(J9)</f>
        <v>=PLSRegCIBoot(B2:D21,E2:F21,1)</v>
      </c>
      <c r="Q17" t="str" cm="1">
        <f t="array" ref="Q17">[1]!FTEXT(Q9)</f>
        <v>=PLSRegCIBootRes(B2:D21,E2:F21,1)</v>
      </c>
    </row>
    <row r="18" spans="1:17" x14ac:dyDescent="0.35">
      <c r="A18">
        <v>10</v>
      </c>
      <c r="B18" s="3">
        <v>55</v>
      </c>
      <c r="C18" s="3">
        <v>1</v>
      </c>
      <c r="D18" s="3">
        <v>202</v>
      </c>
      <c r="E18" s="3">
        <v>263</v>
      </c>
      <c r="F18" s="4">
        <v>5.78</v>
      </c>
    </row>
    <row r="19" spans="1:17" x14ac:dyDescent="0.35">
      <c r="A19">
        <v>23</v>
      </c>
      <c r="B19" s="3">
        <v>38</v>
      </c>
      <c r="C19" s="3">
        <v>1</v>
      </c>
      <c r="D19" s="3">
        <v>288</v>
      </c>
      <c r="E19" s="3">
        <v>203</v>
      </c>
      <c r="F19" s="4">
        <v>12.74</v>
      </c>
      <c r="H19" s="7" cm="1">
        <f t="array" aca="1" ref="H19:O26" ca="1">[1]!PLSRegCovBoot(B2:D21,E2:F21,1)</f>
        <v>2180.3705948891361</v>
      </c>
      <c r="I19" s="13">
        <f ca="1"/>
        <v>-16.664116893948126</v>
      </c>
      <c r="J19" s="13">
        <f ca="1"/>
        <v>-154.31719001844439</v>
      </c>
      <c r="K19" s="13">
        <f ca="1"/>
        <v>-6.8389265325919144</v>
      </c>
      <c r="L19" s="13">
        <f ca="1"/>
        <v>58.152582426596247</v>
      </c>
      <c r="M19" s="13">
        <f ca="1"/>
        <v>-0.88461884983582195</v>
      </c>
      <c r="N19" s="13">
        <f ca="1"/>
        <v>6.6760876423647568</v>
      </c>
      <c r="O19" s="8">
        <f ca="1"/>
        <v>-6.6929237308377479E-2</v>
      </c>
      <c r="P19" s="15">
        <f t="array" aca="1" ref="P19:P26" ca="1">SQRT([1]!DIAG(H19:O26))</f>
        <v>46.694438586293508</v>
      </c>
    </row>
    <row r="20" spans="1:17" x14ac:dyDescent="0.35">
      <c r="A20">
        <v>309</v>
      </c>
      <c r="B20" s="3">
        <v>38</v>
      </c>
      <c r="C20" s="3">
        <v>1</v>
      </c>
      <c r="D20" s="3">
        <v>248</v>
      </c>
      <c r="E20" s="3">
        <v>251</v>
      </c>
      <c r="F20" s="4">
        <v>5.51</v>
      </c>
      <c r="H20" s="9">
        <f ca="1"/>
        <v>-16.664116893948126</v>
      </c>
      <c r="I20" s="14">
        <f ca="1"/>
        <v>0.26962056270059187</v>
      </c>
      <c r="J20" s="14">
        <f ca="1"/>
        <v>-0.38214103508541863</v>
      </c>
      <c r="K20" s="14">
        <f ca="1"/>
        <v>1.7832603387159467E-2</v>
      </c>
      <c r="L20" s="14">
        <f ca="1"/>
        <v>-0.15806168174533003</v>
      </c>
      <c r="M20" s="14">
        <f ca="1"/>
        <v>1.2505656015946404E-2</v>
      </c>
      <c r="N20" s="14">
        <f ca="1"/>
        <v>-0.21727390740399097</v>
      </c>
      <c r="O20" s="10">
        <f ca="1"/>
        <v>-2.2120241504555741E-3</v>
      </c>
      <c r="P20" s="16">
        <f ca="1"/>
        <v>0.51925000019315537</v>
      </c>
    </row>
    <row r="21" spans="1:17" x14ac:dyDescent="0.35">
      <c r="A21" s="5">
        <v>2</v>
      </c>
      <c r="B21" s="2">
        <v>29</v>
      </c>
      <c r="C21" s="2">
        <v>1</v>
      </c>
      <c r="D21" s="2">
        <v>218</v>
      </c>
      <c r="E21" s="2">
        <v>165</v>
      </c>
      <c r="F21" s="6">
        <v>4.4400000000000004</v>
      </c>
      <c r="H21" s="9">
        <f ca="1"/>
        <v>-154.31719001844439</v>
      </c>
      <c r="I21" s="14">
        <f ca="1"/>
        <v>-0.38214103508541863</v>
      </c>
      <c r="J21" s="14">
        <f ca="1"/>
        <v>251.44110370259031</v>
      </c>
      <c r="K21" s="14">
        <f ca="1"/>
        <v>0.37665768656228116</v>
      </c>
      <c r="L21" s="14">
        <f ca="1"/>
        <v>-5.5064257784145427</v>
      </c>
      <c r="M21" s="14">
        <f ca="1"/>
        <v>1.5664961813127945E-2</v>
      </c>
      <c r="N21" s="14">
        <f ca="1"/>
        <v>10.095348306925038</v>
      </c>
      <c r="O21" s="10">
        <f ca="1"/>
        <v>-3.648849623654157E-3</v>
      </c>
      <c r="P21" s="16">
        <f ca="1"/>
        <v>15.856894516348095</v>
      </c>
    </row>
    <row r="22" spans="1:17" x14ac:dyDescent="0.35">
      <c r="H22" s="9">
        <f ca="1"/>
        <v>-6.8389265325919144</v>
      </c>
      <c r="I22" s="14">
        <f ca="1"/>
        <v>1.7832603387159467E-2</v>
      </c>
      <c r="J22" s="14">
        <f ca="1"/>
        <v>0.37665768656228116</v>
      </c>
      <c r="K22" s="14">
        <f ca="1"/>
        <v>3.2382129464711626E-2</v>
      </c>
      <c r="L22" s="14">
        <f ca="1"/>
        <v>-0.24689366843300639</v>
      </c>
      <c r="M22" s="14">
        <f ca="1"/>
        <v>1.2665713185939474E-3</v>
      </c>
      <c r="N22" s="14">
        <f ca="1"/>
        <v>-4.0189310596847007E-3</v>
      </c>
      <c r="O22" s="10">
        <f ca="1"/>
        <v>9.67996511577734E-4</v>
      </c>
      <c r="P22" s="16">
        <f ca="1"/>
        <v>0.17995035277740254</v>
      </c>
    </row>
    <row r="23" spans="1:17" x14ac:dyDescent="0.35">
      <c r="H23" s="9">
        <f ca="1"/>
        <v>58.152582426596247</v>
      </c>
      <c r="I23" s="14">
        <f ca="1"/>
        <v>-0.15806168174533003</v>
      </c>
      <c r="J23" s="14">
        <f ca="1"/>
        <v>-5.5064257784145427</v>
      </c>
      <c r="K23" s="14">
        <f ca="1"/>
        <v>-0.24689366843300639</v>
      </c>
      <c r="L23" s="14">
        <f ca="1"/>
        <v>5.7782496527180784</v>
      </c>
      <c r="M23" s="14">
        <f ca="1"/>
        <v>-2.9149051100705307E-2</v>
      </c>
      <c r="N23" s="14">
        <f ca="1"/>
        <v>-0.69614947094654656</v>
      </c>
      <c r="O23" s="10">
        <f ca="1"/>
        <v>-2.0730621585305115E-2</v>
      </c>
      <c r="P23" s="16">
        <f ca="1"/>
        <v>2.4037990042260353</v>
      </c>
    </row>
    <row r="24" spans="1:17" x14ac:dyDescent="0.35">
      <c r="H24" s="9">
        <f ca="1"/>
        <v>-0.88461884983582195</v>
      </c>
      <c r="I24" s="14">
        <f ca="1"/>
        <v>1.2505656015946404E-2</v>
      </c>
      <c r="J24" s="14">
        <f ca="1"/>
        <v>1.5664961813127945E-2</v>
      </c>
      <c r="K24" s="14">
        <f ca="1"/>
        <v>1.2665713185939474E-3</v>
      </c>
      <c r="L24" s="14">
        <f ca="1"/>
        <v>-2.9149051100705307E-2</v>
      </c>
      <c r="M24" s="14">
        <f ca="1"/>
        <v>9.2316797047716902E-4</v>
      </c>
      <c r="N24" s="14">
        <f ca="1"/>
        <v>-1.1034640683319703E-2</v>
      </c>
      <c r="O24" s="10">
        <f ca="1"/>
        <v>-8.1947944664594643E-5</v>
      </c>
      <c r="P24" s="16">
        <f ca="1"/>
        <v>3.0383679343969665E-2</v>
      </c>
    </row>
    <row r="25" spans="1:17" x14ac:dyDescent="0.35">
      <c r="H25" s="9">
        <f ca="1"/>
        <v>6.6760876423647568</v>
      </c>
      <c r="I25" s="14">
        <f ca="1"/>
        <v>-0.21727390740399097</v>
      </c>
      <c r="J25" s="14">
        <f ca="1"/>
        <v>10.095348306925038</v>
      </c>
      <c r="K25" s="14">
        <f ca="1"/>
        <v>-4.0189310596847007E-3</v>
      </c>
      <c r="L25" s="14">
        <f ca="1"/>
        <v>-0.69614947094654656</v>
      </c>
      <c r="M25" s="14">
        <f ca="1"/>
        <v>-1.1034640683319703E-2</v>
      </c>
      <c r="N25" s="14">
        <f ca="1"/>
        <v>0.95175839050157163</v>
      </c>
      <c r="O25" s="10">
        <f ca="1"/>
        <v>4.4787271182515666E-3</v>
      </c>
      <c r="P25" s="16">
        <f ca="1"/>
        <v>0.97558105275859663</v>
      </c>
    </row>
    <row r="26" spans="1:17" x14ac:dyDescent="0.35">
      <c r="H26" s="11">
        <f ca="1"/>
        <v>-6.6929237308377479E-2</v>
      </c>
      <c r="I26" s="5">
        <f ca="1"/>
        <v>-2.2120241504555741E-3</v>
      </c>
      <c r="J26" s="5">
        <f ca="1"/>
        <v>-3.648849623654157E-3</v>
      </c>
      <c r="K26" s="5">
        <f ca="1"/>
        <v>9.67996511577734E-4</v>
      </c>
      <c r="L26" s="5">
        <f ca="1"/>
        <v>-2.0730621585305115E-2</v>
      </c>
      <c r="M26" s="5">
        <f ca="1"/>
        <v>-8.1947944664594643E-5</v>
      </c>
      <c r="N26" s="5">
        <f ca="1"/>
        <v>4.4787271182515666E-3</v>
      </c>
      <c r="O26" s="12">
        <f ca="1"/>
        <v>1.2719381281086191E-4</v>
      </c>
      <c r="P26" s="17">
        <f ca="1"/>
        <v>1.1278023444330213E-2</v>
      </c>
    </row>
    <row r="27" spans="1:17" x14ac:dyDescent="0.35">
      <c r="H27" t="str" cm="1">
        <f t="array" ref="H27">[1]!FTEXT(H19)</f>
        <v>=PLSRegCovBoot(B2:D21,E2:F21,1)</v>
      </c>
    </row>
    <row r="29" spans="1:17" x14ac:dyDescent="0.35">
      <c r="H29" s="7" cm="1">
        <f t="array" aca="1" ref="H29:O36" ca="1">[1]!PLSRegCovBootRes(B2:D21,E2:F21,1)</f>
        <v>1387.9124971022823</v>
      </c>
      <c r="I29" s="13">
        <f ca="1"/>
        <v>-6.5112274275162232</v>
      </c>
      <c r="J29" s="13">
        <f ca="1"/>
        <v>-59.167983397991861</v>
      </c>
      <c r="K29" s="13">
        <f ca="1"/>
        <v>-5.0666137664007902</v>
      </c>
      <c r="L29" s="13">
        <f ca="1"/>
        <v>35.939511001914724</v>
      </c>
      <c r="M29" s="13">
        <f ca="1"/>
        <v>-0.3812925468290273</v>
      </c>
      <c r="N29" s="13">
        <f ca="1"/>
        <v>5.9746094870815503</v>
      </c>
      <c r="O29" s="8">
        <f ca="1"/>
        <v>-9.7843599535126016E-2</v>
      </c>
      <c r="P29" s="15">
        <f t="array" aca="1" ref="P29:P36" ca="1">SQRT([1]!DIAG(H29:O36))</f>
        <v>37.254697651467822</v>
      </c>
    </row>
    <row r="30" spans="1:17" x14ac:dyDescent="0.35">
      <c r="H30" s="9">
        <f ca="1"/>
        <v>-6.5112274275162232</v>
      </c>
      <c r="I30" s="14">
        <f ca="1"/>
        <v>0.10560440988733391</v>
      </c>
      <c r="J30" s="14">
        <f ca="1"/>
        <v>-1.9002533529363601</v>
      </c>
      <c r="K30" s="14">
        <f ca="1"/>
        <v>1.1306531181556393E-2</v>
      </c>
      <c r="L30" s="14">
        <f ca="1"/>
        <v>-0.37657622130502322</v>
      </c>
      <c r="M30" s="14">
        <f ca="1"/>
        <v>6.0545434040461003E-3</v>
      </c>
      <c r="N30" s="14">
        <f ca="1"/>
        <v>-0.10641609434153727</v>
      </c>
      <c r="O30" s="10">
        <f ca="1"/>
        <v>6.5486663125404561E-4</v>
      </c>
      <c r="P30" s="16">
        <f ca="1"/>
        <v>0.32496832135968873</v>
      </c>
    </row>
    <row r="31" spans="1:17" x14ac:dyDescent="0.35">
      <c r="H31" s="9">
        <f ca="1"/>
        <v>-59.167983397991861</v>
      </c>
      <c r="I31" s="14">
        <f ca="1"/>
        <v>-1.9002533529363601</v>
      </c>
      <c r="J31" s="14">
        <f ca="1"/>
        <v>112.69788965106029</v>
      </c>
      <c r="K31" s="14">
        <f ca="1"/>
        <v>0.49470642156010475</v>
      </c>
      <c r="L31" s="14">
        <f ca="1"/>
        <v>5.2117328110203971</v>
      </c>
      <c r="M31" s="14">
        <f ca="1"/>
        <v>-0.10554453280694677</v>
      </c>
      <c r="N31" s="14">
        <f ca="1"/>
        <v>4.4470121931442739</v>
      </c>
      <c r="O31" s="10">
        <f ca="1"/>
        <v>-1.2567386491815897E-2</v>
      </c>
      <c r="P31" s="16">
        <f ca="1"/>
        <v>10.615926226715231</v>
      </c>
    </row>
    <row r="32" spans="1:17" x14ac:dyDescent="0.35">
      <c r="H32" s="9">
        <f ca="1"/>
        <v>-5.0666137664007902</v>
      </c>
      <c r="I32" s="14">
        <f ca="1"/>
        <v>1.1306531181556393E-2</v>
      </c>
      <c r="J32" s="14">
        <f ca="1"/>
        <v>0.49470642156010475</v>
      </c>
      <c r="K32" s="14">
        <f ca="1"/>
        <v>2.2069154361437731E-2</v>
      </c>
      <c r="L32" s="14">
        <f ca="1"/>
        <v>-0.10131785038261042</v>
      </c>
      <c r="M32" s="14">
        <f ca="1"/>
        <v>6.7138955717273286E-4</v>
      </c>
      <c r="N32" s="14">
        <f ca="1"/>
        <v>-1.5204228537870118E-2</v>
      </c>
      <c r="O32" s="10">
        <f ca="1"/>
        <v>3.8035782735949179E-4</v>
      </c>
      <c r="P32" s="16">
        <f ca="1"/>
        <v>0.14855690613848194</v>
      </c>
    </row>
    <row r="33" spans="1:20" x14ac:dyDescent="0.35">
      <c r="H33" s="9">
        <f ca="1"/>
        <v>35.939511001914724</v>
      </c>
      <c r="I33" s="14">
        <f ca="1"/>
        <v>-0.37657622130502322</v>
      </c>
      <c r="J33" s="14">
        <f ca="1"/>
        <v>5.2117328110203971</v>
      </c>
      <c r="K33" s="14">
        <f ca="1"/>
        <v>-0.10131785038261042</v>
      </c>
      <c r="L33" s="14">
        <f ca="1"/>
        <v>4.5278607772104866</v>
      </c>
      <c r="M33" s="14">
        <f ca="1"/>
        <v>-2.9001384605684598E-2</v>
      </c>
      <c r="N33" s="14">
        <f ca="1"/>
        <v>3.9861101134623343E-2</v>
      </c>
      <c r="O33" s="10">
        <f ca="1"/>
        <v>-1.5372652780124198E-2</v>
      </c>
      <c r="P33" s="16">
        <f ca="1"/>
        <v>2.1278770587631435</v>
      </c>
    </row>
    <row r="34" spans="1:20" x14ac:dyDescent="0.35">
      <c r="H34" s="9">
        <f ca="1"/>
        <v>-0.3812925468290273</v>
      </c>
      <c r="I34" s="14">
        <f ca="1"/>
        <v>6.0545434040461003E-3</v>
      </c>
      <c r="J34" s="14">
        <f ca="1"/>
        <v>-0.10554453280694677</v>
      </c>
      <c r="K34" s="14">
        <f ca="1"/>
        <v>6.7138955717273286E-4</v>
      </c>
      <c r="L34" s="14">
        <f ca="1"/>
        <v>-2.9001384605684598E-2</v>
      </c>
      <c r="M34" s="14">
        <f ca="1"/>
        <v>4.6960585457818486E-4</v>
      </c>
      <c r="N34" s="14">
        <f ca="1"/>
        <v>-8.1087617409768397E-3</v>
      </c>
      <c r="O34" s="10">
        <f ca="1"/>
        <v>4.9522699246895274E-5</v>
      </c>
      <c r="P34" s="16">
        <f ca="1"/>
        <v>2.1670391195781052E-2</v>
      </c>
    </row>
    <row r="35" spans="1:20" x14ac:dyDescent="0.35">
      <c r="H35" s="9">
        <f ca="1"/>
        <v>5.9746094870815503</v>
      </c>
      <c r="I35" s="14">
        <f ca="1"/>
        <v>-0.10641609434153727</v>
      </c>
      <c r="J35" s="14">
        <f ca="1"/>
        <v>4.4470121931442739</v>
      </c>
      <c r="K35" s="14">
        <f ca="1"/>
        <v>-1.5204228537870118E-2</v>
      </c>
      <c r="L35" s="14">
        <f ca="1"/>
        <v>3.9861101134623343E-2</v>
      </c>
      <c r="M35" s="14">
        <f ca="1"/>
        <v>-8.1087617409768397E-3</v>
      </c>
      <c r="N35" s="14">
        <f ca="1"/>
        <v>0.42896392294957164</v>
      </c>
      <c r="O35" s="10">
        <f ca="1"/>
        <v>7.2225668497324881E-4</v>
      </c>
      <c r="P35" s="16">
        <f ca="1"/>
        <v>0.65495337463789871</v>
      </c>
    </row>
    <row r="36" spans="1:20" x14ac:dyDescent="0.35">
      <c r="H36" s="11">
        <f ca="1"/>
        <v>-9.7843599535126016E-2</v>
      </c>
      <c r="I36" s="5">
        <f ca="1"/>
        <v>6.5486663125404561E-4</v>
      </c>
      <c r="J36" s="5">
        <f ca="1"/>
        <v>-1.2567386491815897E-2</v>
      </c>
      <c r="K36" s="5">
        <f ca="1"/>
        <v>3.8035782735949179E-4</v>
      </c>
      <c r="L36" s="5">
        <f ca="1"/>
        <v>-1.5372652780124198E-2</v>
      </c>
      <c r="M36" s="5">
        <f ca="1"/>
        <v>4.9522699246895274E-5</v>
      </c>
      <c r="N36" s="5">
        <f ca="1"/>
        <v>7.2225668497324881E-4</v>
      </c>
      <c r="O36" s="12">
        <f ca="1"/>
        <v>6.5001320500656542E-5</v>
      </c>
      <c r="P36" s="17">
        <f ca="1"/>
        <v>8.0623396418568558E-3</v>
      </c>
    </row>
    <row r="37" spans="1:20" x14ac:dyDescent="0.35">
      <c r="H37" t="str" cm="1">
        <f t="array" ref="H37">[1]!FTEXT(H29)</f>
        <v>=PLSRegCovBootRes(B2:D21,E2:F21,1)</v>
      </c>
    </row>
    <row r="40" spans="1:20" x14ac:dyDescent="0.35">
      <c r="A40" s="3"/>
      <c r="B40" s="2" t="s">
        <v>1</v>
      </c>
      <c r="C40" s="2" t="s">
        <v>2</v>
      </c>
      <c r="D40" s="2" t="s">
        <v>3</v>
      </c>
      <c r="E40" s="5" t="s">
        <v>15</v>
      </c>
      <c r="F40" s="5" t="s">
        <v>16</v>
      </c>
      <c r="J40" s="3" t="s">
        <v>17</v>
      </c>
      <c r="K40" s="3" t="s">
        <v>7</v>
      </c>
      <c r="L40" s="3" t="s">
        <v>8</v>
      </c>
      <c r="M40" s="3" t="s">
        <v>9</v>
      </c>
      <c r="Q40" s="3" t="s">
        <v>17</v>
      </c>
      <c r="R40" s="3" t="s">
        <v>7</v>
      </c>
      <c r="S40" s="3" t="s">
        <v>8</v>
      </c>
      <c r="T40" s="3" t="s">
        <v>9</v>
      </c>
    </row>
    <row r="41" spans="1:20" x14ac:dyDescent="0.35">
      <c r="A41" s="3" t="s">
        <v>11</v>
      </c>
      <c r="B41" s="3">
        <v>68</v>
      </c>
      <c r="C41" s="3">
        <v>0</v>
      </c>
      <c r="D41" s="3">
        <v>130</v>
      </c>
      <c r="E41" cm="1">
        <f t="array" ref="E41:F44">MMULT([1]!DEsign(B41:D44),I2:J5)</f>
        <v>185.71002655319208</v>
      </c>
      <c r="F41">
        <v>4.0790380073376671</v>
      </c>
      <c r="H41" s="7" t="s">
        <v>4</v>
      </c>
      <c r="I41" s="18" t="s">
        <v>11</v>
      </c>
      <c r="J41" s="7" cm="1">
        <f t="array" aca="1" ref="J41:M48" ca="1">[1]!PLSRegPredBoot(B41:D44,B2:D21,E2:F21,1)</f>
        <v>0</v>
      </c>
      <c r="K41" s="13">
        <f ca="1"/>
        <v>0</v>
      </c>
      <c r="L41" s="13">
        <f ca="1"/>
        <v>0</v>
      </c>
      <c r="M41" s="8">
        <f ca="1"/>
        <v>0</v>
      </c>
      <c r="O41" s="7" t="s">
        <v>4</v>
      </c>
      <c r="P41" s="18" t="s">
        <v>11</v>
      </c>
      <c r="Q41" s="7" cm="1">
        <f t="array" aca="1" ref="Q41:T48" ca="1">[1]!PLSRegPredBootRes(B41:D44,B2:D21,E2:F21,1)</f>
        <v>179.84399285994837</v>
      </c>
      <c r="R41" s="13">
        <f ca="1"/>
        <v>36.031803884653286</v>
      </c>
      <c r="S41" s="13">
        <f ca="1"/>
        <v>113.07388259376589</v>
      </c>
      <c r="T41" s="8">
        <f ca="1"/>
        <v>247.66394469652289</v>
      </c>
    </row>
    <row r="42" spans="1:20" x14ac:dyDescent="0.35">
      <c r="A42" s="3" t="s">
        <v>12</v>
      </c>
      <c r="B42" s="3">
        <v>68</v>
      </c>
      <c r="C42" s="3">
        <v>1</v>
      </c>
      <c r="D42" s="3">
        <v>130</v>
      </c>
      <c r="E42">
        <v>203.90353706275528</v>
      </c>
      <c r="F42">
        <v>5.4424968939844449</v>
      </c>
      <c r="H42" s="9"/>
      <c r="I42" s="19" t="s">
        <v>12</v>
      </c>
      <c r="J42" s="9">
        <f ca="1"/>
        <v>0</v>
      </c>
      <c r="K42" s="14">
        <f ca="1"/>
        <v>0</v>
      </c>
      <c r="L42" s="14">
        <f ca="1"/>
        <v>0</v>
      </c>
      <c r="M42" s="10">
        <f ca="1"/>
        <v>0</v>
      </c>
      <c r="O42" s="9"/>
      <c r="P42" s="19" t="s">
        <v>12</v>
      </c>
      <c r="Q42" s="9">
        <f ca="1"/>
        <v>195.50332450782119</v>
      </c>
      <c r="R42" s="14">
        <f ca="1"/>
        <v>34.290027736925396</v>
      </c>
      <c r="S42" s="14">
        <f ca="1"/>
        <v>133.74118871629199</v>
      </c>
      <c r="T42" s="10">
        <f ca="1"/>
        <v>259.66163109779075</v>
      </c>
    </row>
    <row r="43" spans="1:20" x14ac:dyDescent="0.35">
      <c r="A43" s="3" t="s">
        <v>13</v>
      </c>
      <c r="B43" s="3">
        <v>45</v>
      </c>
      <c r="C43" s="3">
        <v>0</v>
      </c>
      <c r="D43" s="3">
        <v>200</v>
      </c>
      <c r="E43">
        <v>198.43988188246055</v>
      </c>
      <c r="F43">
        <v>5.0330394005979526</v>
      </c>
      <c r="H43" s="9"/>
      <c r="I43" s="19" t="s">
        <v>13</v>
      </c>
      <c r="J43" s="9">
        <f ca="1"/>
        <v>0</v>
      </c>
      <c r="K43" s="14">
        <f ca="1"/>
        <v>0</v>
      </c>
      <c r="L43" s="14">
        <f ca="1"/>
        <v>0</v>
      </c>
      <c r="M43" s="10">
        <f ca="1"/>
        <v>0</v>
      </c>
      <c r="O43" s="9"/>
      <c r="P43" s="19" t="s">
        <v>13</v>
      </c>
      <c r="Q43" s="9">
        <f ca="1"/>
        <v>203.24547006400817</v>
      </c>
      <c r="R43" s="14">
        <f ca="1"/>
        <v>33.451122543476259</v>
      </c>
      <c r="S43" s="14">
        <f ca="1"/>
        <v>145.1916120934543</v>
      </c>
      <c r="T43" s="10">
        <f ca="1"/>
        <v>264.23485461722021</v>
      </c>
    </row>
    <row r="44" spans="1:20" x14ac:dyDescent="0.35">
      <c r="A44" s="3" t="s">
        <v>14</v>
      </c>
      <c r="B44" s="2">
        <v>45</v>
      </c>
      <c r="C44" s="2">
        <v>1</v>
      </c>
      <c r="D44" s="2">
        <v>150</v>
      </c>
      <c r="E44" s="5">
        <v>201.21730368093131</v>
      </c>
      <c r="F44" s="5">
        <v>5.2411850705114578</v>
      </c>
      <c r="H44" s="11"/>
      <c r="I44" s="20" t="s">
        <v>14</v>
      </c>
      <c r="J44" s="11">
        <f ca="1"/>
        <v>0</v>
      </c>
      <c r="K44" s="5">
        <f ca="1"/>
        <v>0</v>
      </c>
      <c r="L44" s="5">
        <f ca="1"/>
        <v>0</v>
      </c>
      <c r="M44" s="12">
        <f ca="1"/>
        <v>0</v>
      </c>
      <c r="O44" s="11"/>
      <c r="P44" s="20" t="s">
        <v>14</v>
      </c>
      <c r="Q44" s="11">
        <f ca="1"/>
        <v>202.07512028526568</v>
      </c>
      <c r="R44" s="5">
        <f ca="1"/>
        <v>34.643570049740894</v>
      </c>
      <c r="S44" s="5">
        <f ca="1"/>
        <v>139.62999899280186</v>
      </c>
      <c r="T44" s="12">
        <f ca="1"/>
        <v>264.50261457431793</v>
      </c>
    </row>
    <row r="45" spans="1:20" x14ac:dyDescent="0.35">
      <c r="H45" s="7" t="s">
        <v>5</v>
      </c>
      <c r="I45" s="18" t="s">
        <v>11</v>
      </c>
      <c r="J45" s="7">
        <f ca="1"/>
        <v>0</v>
      </c>
      <c r="K45" s="13">
        <f ca="1"/>
        <v>0</v>
      </c>
      <c r="L45" s="13">
        <f ca="1"/>
        <v>0</v>
      </c>
      <c r="M45" s="8">
        <f ca="1"/>
        <v>0</v>
      </c>
      <c r="O45" s="7" t="s">
        <v>5</v>
      </c>
      <c r="P45" s="18" t="s">
        <v>11</v>
      </c>
      <c r="Q45" s="7">
        <f ca="1"/>
        <v>3.7436100705750959</v>
      </c>
      <c r="R45" s="13">
        <f ca="1"/>
        <v>1.854713172714288</v>
      </c>
      <c r="S45" s="13">
        <f ca="1"/>
        <v>1.0334330786961514</v>
      </c>
      <c r="T45" s="8">
        <f ca="1"/>
        <v>8.3200591076638926</v>
      </c>
    </row>
    <row r="46" spans="1:20" x14ac:dyDescent="0.35">
      <c r="H46" s="9"/>
      <c r="I46" s="19" t="s">
        <v>12</v>
      </c>
      <c r="J46" s="9">
        <f ca="1"/>
        <v>0</v>
      </c>
      <c r="K46" s="14">
        <f ca="1"/>
        <v>0</v>
      </c>
      <c r="L46" s="14">
        <f ca="1"/>
        <v>0</v>
      </c>
      <c r="M46" s="10">
        <f ca="1"/>
        <v>0</v>
      </c>
      <c r="O46" s="9"/>
      <c r="P46" s="19" t="s">
        <v>12</v>
      </c>
      <c r="Q46" s="9">
        <f ca="1"/>
        <v>4.8359753082424488</v>
      </c>
      <c r="R46" s="14">
        <f ca="1"/>
        <v>1.7338130265166771</v>
      </c>
      <c r="S46" s="14">
        <f ca="1"/>
        <v>2.4228200775600177</v>
      </c>
      <c r="T46" s="10">
        <f ca="1"/>
        <v>9.4164567795719538</v>
      </c>
    </row>
    <row r="47" spans="1:20" x14ac:dyDescent="0.35">
      <c r="H47" s="9"/>
      <c r="I47" s="19" t="s">
        <v>13</v>
      </c>
      <c r="J47" s="9">
        <f ca="1"/>
        <v>0</v>
      </c>
      <c r="K47" s="14">
        <f ca="1"/>
        <v>0</v>
      </c>
      <c r="L47" s="14">
        <f ca="1"/>
        <v>0</v>
      </c>
      <c r="M47" s="10">
        <f ca="1"/>
        <v>0</v>
      </c>
      <c r="O47" s="9"/>
      <c r="P47" s="19" t="s">
        <v>13</v>
      </c>
      <c r="Q47" s="9">
        <f ca="1"/>
        <v>5.3038870693223679</v>
      </c>
      <c r="R47" s="14">
        <f ca="1"/>
        <v>1.634743703249427</v>
      </c>
      <c r="S47" s="14">
        <f ca="1"/>
        <v>3.0299856099691782</v>
      </c>
      <c r="T47" s="10">
        <f ca="1"/>
        <v>9.7294355884310058</v>
      </c>
    </row>
    <row r="48" spans="1:20" x14ac:dyDescent="0.35">
      <c r="H48" s="11"/>
      <c r="I48" s="20" t="s">
        <v>14</v>
      </c>
      <c r="J48" s="11">
        <f ca="1"/>
        <v>0</v>
      </c>
      <c r="K48" s="5">
        <f ca="1"/>
        <v>0</v>
      </c>
      <c r="L48" s="5">
        <f ca="1"/>
        <v>0</v>
      </c>
      <c r="M48" s="12">
        <f ca="1"/>
        <v>0</v>
      </c>
      <c r="O48" s="11"/>
      <c r="P48" s="20" t="s">
        <v>14</v>
      </c>
      <c r="Q48" s="11">
        <f ca="1"/>
        <v>5.2630377362624268</v>
      </c>
      <c r="R48" s="5">
        <f ca="1"/>
        <v>1.7217200287574084</v>
      </c>
      <c r="S48" s="5">
        <f ca="1"/>
        <v>2.7639619900917562</v>
      </c>
      <c r="T48" s="12">
        <f ca="1"/>
        <v>9.9278255824320762</v>
      </c>
    </row>
    <row r="49" spans="10:17" x14ac:dyDescent="0.35">
      <c r="J49" t="str" cm="1">
        <f t="array" ref="J49">[1]!FTEXT(J41)</f>
        <v>=PLSRegPredBoot(B41:D44,B2:D21,E2:F21,1)</v>
      </c>
      <c r="Q49" t="str" cm="1">
        <f t="array" ref="Q49">[1]!FTEXT(Q41)</f>
        <v>=PLSRegPredBootRes(B41:D44,B2:D21,E2:F21,1)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2025-12-21T16:36:28Z</dcterms:created>
  <dcterms:modified xsi:type="dcterms:W3CDTF">2025-12-22T07:45:53Z</dcterms:modified>
</cp:coreProperties>
</file>