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1" documentId="8_{7C0230B8-4F54-4573-8A77-499898D23E9B}" xr6:coauthVersionLast="47" xr6:coauthVersionMax="47" xr10:uidLastSave="{CAD629BA-A473-4F3C-8040-41A5FD5556D8}"/>
  <bookViews>
    <workbookView xWindow="-110" yWindow="-110" windowWidth="19420" windowHeight="10300" xr2:uid="{97C8BE78-4C3D-4B80-A0F7-70149381609E}"/>
  </bookViews>
  <sheets>
    <sheet name="Title" sheetId="2" r:id="rId1"/>
    <sheet name="ANOVA 2.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AA24" i="1"/>
  <c r="Z24" i="1"/>
  <c r="Y24" i="1"/>
  <c r="X24" i="1"/>
  <c r="W24" i="1"/>
  <c r="AA23" i="1"/>
  <c r="Z23" i="1"/>
  <c r="Y23" i="1"/>
  <c r="X23" i="1"/>
  <c r="W23" i="1"/>
  <c r="V23" i="1"/>
  <c r="AA22" i="1"/>
  <c r="Z22" i="1"/>
  <c r="Y22" i="1"/>
  <c r="X22" i="1"/>
  <c r="W22" i="1"/>
  <c r="V22" i="1"/>
  <c r="I22" i="1"/>
  <c r="H22" i="1"/>
  <c r="AA21" i="1"/>
  <c r="Z21" i="1"/>
  <c r="Y21" i="1"/>
  <c r="X21" i="1"/>
  <c r="W21" i="1"/>
  <c r="V21" i="1"/>
  <c r="Z20" i="1"/>
  <c r="Y20" i="1"/>
  <c r="X20" i="1"/>
  <c r="W20" i="1"/>
  <c r="I20" i="1"/>
  <c r="I19" i="1"/>
  <c r="M19" i="1" s="1"/>
  <c r="I18" i="1"/>
  <c r="M18" i="1" s="1"/>
  <c r="H18" i="1"/>
  <c r="J18" i="1" s="1"/>
  <c r="AA17" i="1"/>
  <c r="Z17" i="1"/>
  <c r="Y17" i="1"/>
  <c r="X17" i="1"/>
  <c r="W17" i="1"/>
  <c r="AA16" i="1"/>
  <c r="Z16" i="1"/>
  <c r="Y16" i="1"/>
  <c r="X16" i="1"/>
  <c r="W16" i="1"/>
  <c r="V16" i="1"/>
  <c r="AA15" i="1"/>
  <c r="AE7" i="1" s="1"/>
  <c r="Z15" i="1"/>
  <c r="Y15" i="1"/>
  <c r="X15" i="1"/>
  <c r="W15" i="1"/>
  <c r="V15" i="1"/>
  <c r="AA14" i="1"/>
  <c r="Z14" i="1"/>
  <c r="Y14" i="1"/>
  <c r="X14" i="1"/>
  <c r="W14" i="1"/>
  <c r="V14" i="1"/>
  <c r="Z13" i="1"/>
  <c r="Y13" i="1"/>
  <c r="X13" i="1"/>
  <c r="W13" i="1"/>
  <c r="K13" i="1"/>
  <c r="J13" i="1"/>
  <c r="I13" i="1"/>
  <c r="H13" i="1"/>
  <c r="K12" i="1"/>
  <c r="J12" i="1"/>
  <c r="I12" i="1"/>
  <c r="H12" i="1"/>
  <c r="AF11" i="1"/>
  <c r="AD11" i="1" s="1"/>
  <c r="AD9" i="1" s="1"/>
  <c r="AE11" i="1"/>
  <c r="K11" i="1"/>
  <c r="J11" i="1"/>
  <c r="I11" i="1"/>
  <c r="H11" i="1"/>
  <c r="AA10" i="1"/>
  <c r="Z10" i="1"/>
  <c r="Y10" i="1"/>
  <c r="X10" i="1"/>
  <c r="W10" i="1"/>
  <c r="AD8" i="1" s="1"/>
  <c r="K10" i="1"/>
  <c r="J10" i="1"/>
  <c r="H19" i="1" s="1"/>
  <c r="J19" i="1" s="1"/>
  <c r="I10" i="1"/>
  <c r="H10" i="1"/>
  <c r="AA9" i="1"/>
  <c r="Z9" i="1"/>
  <c r="Y9" i="1"/>
  <c r="X9" i="1"/>
  <c r="W9" i="1"/>
  <c r="V9" i="1"/>
  <c r="AE8" i="1"/>
  <c r="AA8" i="1"/>
  <c r="Z8" i="1"/>
  <c r="Y8" i="1"/>
  <c r="X8" i="1"/>
  <c r="W8" i="1"/>
  <c r="V8" i="1"/>
  <c r="K8" i="1"/>
  <c r="J8" i="1"/>
  <c r="I8" i="1"/>
  <c r="H8" i="1"/>
  <c r="AA7" i="1"/>
  <c r="AD7" i="1" s="1"/>
  <c r="Z7" i="1"/>
  <c r="Y7" i="1"/>
  <c r="X7" i="1"/>
  <c r="W7" i="1"/>
  <c r="V7" i="1"/>
  <c r="K7" i="1"/>
  <c r="J7" i="1"/>
  <c r="I7" i="1"/>
  <c r="H7" i="1"/>
  <c r="Z6" i="1"/>
  <c r="Y6" i="1"/>
  <c r="X6" i="1"/>
  <c r="W6" i="1"/>
  <c r="K6" i="1"/>
  <c r="J6" i="1"/>
  <c r="I6" i="1"/>
  <c r="H6" i="1"/>
  <c r="AF8" i="1" l="1"/>
  <c r="AI8" i="1"/>
  <c r="H20" i="1"/>
  <c r="J20" i="1" s="1"/>
  <c r="AF7" i="1"/>
  <c r="AI7" i="1"/>
  <c r="K19" i="1"/>
  <c r="L19" i="1" s="1"/>
  <c r="K18" i="1"/>
  <c r="L18" i="1" s="1"/>
  <c r="AE9" i="1"/>
  <c r="AF9" i="1" s="1"/>
  <c r="AG7" i="1" l="1"/>
  <c r="AH7" i="1" s="1"/>
  <c r="AG8" i="1"/>
  <c r="AH8" i="1" s="1"/>
</calcChain>
</file>

<file path=xl/sharedStrings.xml><?xml version="1.0" encoding="utf-8"?>
<sst xmlns="http://schemas.openxmlformats.org/spreadsheetml/2006/main" count="67" uniqueCount="40">
  <si>
    <t>Two Factor ANOVA without replication</t>
  </si>
  <si>
    <t>Using Real Statistics data analysis tool</t>
  </si>
  <si>
    <t>Wheat</t>
  </si>
  <si>
    <t>Corn</t>
  </si>
  <si>
    <t>Soy</t>
  </si>
  <si>
    <t>Rice</t>
  </si>
  <si>
    <t>Anova: Two-Factor Without Replication</t>
  </si>
  <si>
    <t>Descriptive Statistics</t>
  </si>
  <si>
    <t>Two Factor Anova</t>
  </si>
  <si>
    <t>Blend X</t>
  </si>
  <si>
    <t>Blend Y</t>
  </si>
  <si>
    <t>SUMMARY</t>
  </si>
  <si>
    <t>Count</t>
  </si>
  <si>
    <t>Sum</t>
  </si>
  <si>
    <t>Average</t>
  </si>
  <si>
    <t>Variance</t>
  </si>
  <si>
    <t>COUNT</t>
  </si>
  <si>
    <t>ANOVA</t>
  </si>
  <si>
    <t>Alpha</t>
  </si>
  <si>
    <t>Blend Z</t>
  </si>
  <si>
    <t>SS</t>
  </si>
  <si>
    <t>df</t>
  </si>
  <si>
    <t>MS</t>
  </si>
  <si>
    <t>F</t>
  </si>
  <si>
    <t>p-value</t>
  </si>
  <si>
    <t>p eta-sq</t>
  </si>
  <si>
    <t>Rows</t>
  </si>
  <si>
    <t>Columns</t>
  </si>
  <si>
    <t>Error</t>
  </si>
  <si>
    <t>Total</t>
  </si>
  <si>
    <t>MEAN</t>
  </si>
  <si>
    <t>Using Real Statistics functions</t>
  </si>
  <si>
    <t>Source of Variation</t>
  </si>
  <si>
    <t>P-value</t>
  </si>
  <si>
    <t>F crit</t>
  </si>
  <si>
    <t>VARIANCE</t>
  </si>
  <si>
    <t>Real Statistics Using Excel</t>
  </si>
  <si>
    <t>Updated</t>
  </si>
  <si>
    <t>Copyright © 2013 - 2025 Charles Zaiontz</t>
  </si>
  <si>
    <t>Two Factor ANOVA without Replication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</si>
</sst>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F3F9-DCA8-45B4-91F5-007E5DC6D9AA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36</v>
      </c>
    </row>
    <row r="2" spans="1:2" x14ac:dyDescent="0.35">
      <c r="A2" t="s">
        <v>39</v>
      </c>
    </row>
    <row r="4" spans="1:2" x14ac:dyDescent="0.35">
      <c r="A4" t="s">
        <v>37</v>
      </c>
      <c r="B4" s="24">
        <v>45962</v>
      </c>
    </row>
    <row r="6" spans="1:2" x14ac:dyDescent="0.35">
      <c r="A6" s="25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9D32-E24A-4810-9AEE-DD166B8DA670}">
  <sheetPr codeName="Sheet109"/>
  <dimension ref="A1:AI24"/>
  <sheetViews>
    <sheetView zoomScaleNormal="100" workbookViewId="0"/>
  </sheetViews>
  <sheetFormatPr defaultRowHeight="14.5" x14ac:dyDescent="0.35"/>
  <cols>
    <col min="2" max="5" width="7" customWidth="1"/>
    <col min="7" max="7" width="16.7265625" customWidth="1"/>
    <col min="15" max="15" width="18.1796875" customWidth="1"/>
  </cols>
  <sheetData>
    <row r="1" spans="1:35" x14ac:dyDescent="0.35">
      <c r="A1" s="1" t="s">
        <v>0</v>
      </c>
      <c r="V1" t="s">
        <v>1</v>
      </c>
    </row>
    <row r="3" spans="1:35" x14ac:dyDescent="0.35">
      <c r="B3" s="2" t="s">
        <v>2</v>
      </c>
      <c r="C3" s="2" t="s">
        <v>3</v>
      </c>
      <c r="D3" s="2" t="s">
        <v>4</v>
      </c>
      <c r="E3" s="2" t="s">
        <v>5</v>
      </c>
      <c r="G3" t="s">
        <v>6</v>
      </c>
      <c r="V3" t="s">
        <v>7</v>
      </c>
      <c r="AC3" t="s">
        <v>8</v>
      </c>
    </row>
    <row r="4" spans="1:35" ht="15" thickBot="1" x14ac:dyDescent="0.4">
      <c r="A4" t="s">
        <v>9</v>
      </c>
      <c r="B4" s="3">
        <v>123</v>
      </c>
      <c r="C4" s="4">
        <v>138</v>
      </c>
      <c r="D4" s="4">
        <v>110</v>
      </c>
      <c r="E4" s="5">
        <v>151</v>
      </c>
    </row>
    <row r="5" spans="1:35" ht="15" thickBot="1" x14ac:dyDescent="0.4">
      <c r="A5" t="s">
        <v>10</v>
      </c>
      <c r="B5" s="6">
        <v>145</v>
      </c>
      <c r="C5">
        <v>165</v>
      </c>
      <c r="D5">
        <v>140</v>
      </c>
      <c r="E5" s="7">
        <v>167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V5" t="s">
        <v>16</v>
      </c>
      <c r="AC5" t="s">
        <v>17</v>
      </c>
      <c r="AG5" s="9" t="s">
        <v>18</v>
      </c>
      <c r="AH5" s="9">
        <v>0.05</v>
      </c>
    </row>
    <row r="6" spans="1:35" ht="15" thickTop="1" x14ac:dyDescent="0.35">
      <c r="A6" t="s">
        <v>19</v>
      </c>
      <c r="B6" s="10">
        <v>156</v>
      </c>
      <c r="C6" s="11">
        <v>176</v>
      </c>
      <c r="D6" s="11">
        <v>185</v>
      </c>
      <c r="E6" s="12">
        <v>175</v>
      </c>
      <c r="G6" t="s">
        <v>9</v>
      </c>
      <c r="H6">
        <f>COUNT(B4:E4)</f>
        <v>4</v>
      </c>
      <c r="I6">
        <f>SUM(B4:E4)</f>
        <v>522</v>
      </c>
      <c r="J6">
        <f>AVERAGE(B4:E4)</f>
        <v>130.5</v>
      </c>
      <c r="K6">
        <f>VAR(B4:E4)</f>
        <v>317.66666666666669</v>
      </c>
      <c r="W6" s="9" t="str">
        <f>B3</f>
        <v>Wheat</v>
      </c>
      <c r="X6" s="9" t="str">
        <f>C3</f>
        <v>Corn</v>
      </c>
      <c r="Y6" s="9" t="str">
        <f>D3</f>
        <v>Soy</v>
      </c>
      <c r="Z6" s="9" t="str">
        <f>E3</f>
        <v>Rice</v>
      </c>
      <c r="AC6" s="13"/>
      <c r="AD6" s="13" t="s">
        <v>20</v>
      </c>
      <c r="AE6" s="13" t="s">
        <v>21</v>
      </c>
      <c r="AF6" s="13" t="s">
        <v>22</v>
      </c>
      <c r="AG6" s="13" t="s">
        <v>23</v>
      </c>
      <c r="AH6" s="13" t="s">
        <v>24</v>
      </c>
      <c r="AI6" s="13" t="s">
        <v>25</v>
      </c>
    </row>
    <row r="7" spans="1:35" x14ac:dyDescent="0.35">
      <c r="G7" t="s">
        <v>10</v>
      </c>
      <c r="H7">
        <f>COUNT(B5:E5)</f>
        <v>4</v>
      </c>
      <c r="I7">
        <f>SUM(B5:E5)</f>
        <v>617</v>
      </c>
      <c r="J7">
        <f>AVERAGE(B5:E5)</f>
        <v>154.25</v>
      </c>
      <c r="K7">
        <f>VAR(B5:E5)</f>
        <v>188.91666666666666</v>
      </c>
      <c r="V7" t="str">
        <f>A4</f>
        <v>Blend X</v>
      </c>
      <c r="W7" s="14">
        <f t="shared" ref="W7:Z9" si="0">COUNT(B4)</f>
        <v>1</v>
      </c>
      <c r="X7" s="15">
        <f t="shared" si="0"/>
        <v>1</v>
      </c>
      <c r="Y7" s="15">
        <f t="shared" si="0"/>
        <v>1</v>
      </c>
      <c r="Z7" s="16">
        <f t="shared" si="0"/>
        <v>1</v>
      </c>
      <c r="AA7">
        <f>COUNT(B4:E4)</f>
        <v>4</v>
      </c>
      <c r="AC7" t="s">
        <v>26</v>
      </c>
      <c r="AD7">
        <f>DEVSQ(AA14:AA16)*AA7</f>
        <v>3629.166666666667</v>
      </c>
      <c r="AE7">
        <f>COUNT(AA14:AA16)-1</f>
        <v>2</v>
      </c>
      <c r="AF7">
        <f>AD7/AE7</f>
        <v>1814.5833333333335</v>
      </c>
      <c r="AG7">
        <f>AF7/AF9</f>
        <v>12.826428431179759</v>
      </c>
      <c r="AH7">
        <f>FDIST(AG7,AE7,AE9)</f>
        <v>6.8110647607708659E-3</v>
      </c>
      <c r="AI7">
        <f>AD7/(AD7+AD9)</f>
        <v>0.81044365043918065</v>
      </c>
    </row>
    <row r="8" spans="1:35" x14ac:dyDescent="0.35">
      <c r="G8" t="s">
        <v>19</v>
      </c>
      <c r="H8">
        <f>COUNT(B6:E6)</f>
        <v>4</v>
      </c>
      <c r="I8">
        <f>SUM(B6:E6)</f>
        <v>692</v>
      </c>
      <c r="J8">
        <f>AVERAGE(B6:E6)</f>
        <v>173</v>
      </c>
      <c r="K8">
        <f>VAR(B6:E6)</f>
        <v>148.66666666666666</v>
      </c>
      <c r="V8" t="str">
        <f>A5</f>
        <v>Blend Y</v>
      </c>
      <c r="W8" s="17">
        <f t="shared" si="0"/>
        <v>1</v>
      </c>
      <c r="X8">
        <f t="shared" si="0"/>
        <v>1</v>
      </c>
      <c r="Y8">
        <f t="shared" si="0"/>
        <v>1</v>
      </c>
      <c r="Z8" s="18">
        <f t="shared" si="0"/>
        <v>1</v>
      </c>
      <c r="AA8">
        <f>COUNT(B5:E5)</f>
        <v>4</v>
      </c>
      <c r="AC8" t="s">
        <v>27</v>
      </c>
      <c r="AD8">
        <f>DEVSQ(W17:Z17)*W10</f>
        <v>1116.9166666666663</v>
      </c>
      <c r="AE8">
        <f>COUNT(W17:Z17)-1</f>
        <v>3</v>
      </c>
      <c r="AF8">
        <f>AD8/AE8</f>
        <v>372.30555555555543</v>
      </c>
      <c r="AG8">
        <f>AF8/AF9</f>
        <v>2.6316512860788706</v>
      </c>
      <c r="AH8">
        <f>FDIST(AG8,AE8,AE9)</f>
        <v>0.14456121517442636</v>
      </c>
      <c r="AI8">
        <f>AD8/(AD8+AD9)</f>
        <v>0.56818856246555027</v>
      </c>
    </row>
    <row r="9" spans="1:35" x14ac:dyDescent="0.35">
      <c r="V9" t="str">
        <f>A6</f>
        <v>Blend Z</v>
      </c>
      <c r="W9" s="19">
        <f t="shared" si="0"/>
        <v>1</v>
      </c>
      <c r="X9" s="20">
        <f t="shared" si="0"/>
        <v>1</v>
      </c>
      <c r="Y9" s="20">
        <f t="shared" si="0"/>
        <v>1</v>
      </c>
      <c r="Z9" s="21">
        <f t="shared" si="0"/>
        <v>1</v>
      </c>
      <c r="AA9">
        <f>COUNT(B6:E6)</f>
        <v>4</v>
      </c>
      <c r="AC9" t="s">
        <v>28</v>
      </c>
      <c r="AD9">
        <f>AD11-AD7-AD8</f>
        <v>848.83333333335281</v>
      </c>
      <c r="AE9">
        <f>AE8*AE7</f>
        <v>6</v>
      </c>
      <c r="AF9">
        <f>AD9/AE9</f>
        <v>141.47222222222547</v>
      </c>
    </row>
    <row r="10" spans="1:35" x14ac:dyDescent="0.35">
      <c r="G10" t="s">
        <v>2</v>
      </c>
      <c r="H10">
        <f>COUNT(B4:B6)</f>
        <v>3</v>
      </c>
      <c r="I10">
        <f>SUM(B4:B6)</f>
        <v>424</v>
      </c>
      <c r="J10">
        <f>AVERAGE(B4:B6)</f>
        <v>141.33333333333334</v>
      </c>
      <c r="K10">
        <f>VAR(B4:B6)</f>
        <v>282.33333333333337</v>
      </c>
      <c r="W10">
        <f>COUNT(B4:B6)</f>
        <v>3</v>
      </c>
      <c r="X10">
        <f>COUNT(C4:C6)</f>
        <v>3</v>
      </c>
      <c r="Y10">
        <f>COUNT(D4:D6)</f>
        <v>3</v>
      </c>
      <c r="Z10">
        <f>COUNT(E4:E6)</f>
        <v>3</v>
      </c>
      <c r="AA10">
        <f>COUNT(B4:E6)</f>
        <v>12</v>
      </c>
    </row>
    <row r="11" spans="1:35" x14ac:dyDescent="0.35">
      <c r="G11" t="s">
        <v>3</v>
      </c>
      <c r="H11">
        <f>COUNT(C4:C6)</f>
        <v>3</v>
      </c>
      <c r="I11">
        <f>SUM(C4:C6)</f>
        <v>479</v>
      </c>
      <c r="J11">
        <f>AVERAGE(C4:C6)</f>
        <v>159.66666666666666</v>
      </c>
      <c r="K11">
        <f>VAR(C4:C6)</f>
        <v>382.33333333333337</v>
      </c>
      <c r="AC11" s="22" t="s">
        <v>29</v>
      </c>
      <c r="AD11" s="22">
        <f>AF11*AE11</f>
        <v>5594.9166666666861</v>
      </c>
      <c r="AE11" s="22">
        <f>AA10-1</f>
        <v>11</v>
      </c>
      <c r="AF11" s="22">
        <f>AA24</f>
        <v>508.62878787878964</v>
      </c>
      <c r="AG11" s="22"/>
      <c r="AH11" s="22"/>
      <c r="AI11" s="22"/>
    </row>
    <row r="12" spans="1:35" x14ac:dyDescent="0.35">
      <c r="G12" t="s">
        <v>4</v>
      </c>
      <c r="H12">
        <f>COUNT(D4:D6)</f>
        <v>3</v>
      </c>
      <c r="I12">
        <f>SUM(D4:D6)</f>
        <v>435</v>
      </c>
      <c r="J12">
        <f>AVERAGE(D4:D6)</f>
        <v>145</v>
      </c>
      <c r="K12">
        <f>VAR(D4:D6)</f>
        <v>1425</v>
      </c>
      <c r="V12" t="s">
        <v>30</v>
      </c>
    </row>
    <row r="13" spans="1:35" ht="15" thickBot="1" x14ac:dyDescent="0.4">
      <c r="G13" s="23" t="s">
        <v>5</v>
      </c>
      <c r="H13" s="23">
        <f>COUNT(E4:E6)</f>
        <v>3</v>
      </c>
      <c r="I13" s="23">
        <f>SUM(E4:E6)</f>
        <v>493</v>
      </c>
      <c r="J13" s="23">
        <f>AVERAGE(E4:E6)</f>
        <v>164.33333333333334</v>
      </c>
      <c r="K13" s="23">
        <f>VAR(E4:E6)</f>
        <v>149.33333333333331</v>
      </c>
      <c r="W13" s="9" t="str">
        <f>B3</f>
        <v>Wheat</v>
      </c>
      <c r="X13" s="9" t="str">
        <f>C3</f>
        <v>Corn</v>
      </c>
      <c r="Y13" s="9" t="str">
        <f>D3</f>
        <v>Soy</v>
      </c>
      <c r="Z13" s="9" t="str">
        <f>E3</f>
        <v>Rice</v>
      </c>
    </row>
    <row r="14" spans="1:35" x14ac:dyDescent="0.35">
      <c r="O14" t="s">
        <v>31</v>
      </c>
      <c r="V14" t="str">
        <f>A4</f>
        <v>Blend X</v>
      </c>
      <c r="W14" s="14">
        <f t="shared" ref="W14:Z16" si="1">AVERAGE(B4)</f>
        <v>123</v>
      </c>
      <c r="X14" s="15">
        <f t="shared" si="1"/>
        <v>138</v>
      </c>
      <c r="Y14" s="15">
        <f t="shared" si="1"/>
        <v>110</v>
      </c>
      <c r="Z14" s="16">
        <f t="shared" si="1"/>
        <v>151</v>
      </c>
      <c r="AA14">
        <f>AVERAGE(B4:E4)</f>
        <v>130.5</v>
      </c>
    </row>
    <row r="15" spans="1:35" x14ac:dyDescent="0.35">
      <c r="V15" t="str">
        <f>A5</f>
        <v>Blend Y</v>
      </c>
      <c r="W15" s="17">
        <f t="shared" si="1"/>
        <v>145</v>
      </c>
      <c r="X15">
        <f t="shared" si="1"/>
        <v>165</v>
      </c>
      <c r="Y15">
        <f t="shared" si="1"/>
        <v>140</v>
      </c>
      <c r="Z15" s="18">
        <f t="shared" si="1"/>
        <v>167</v>
      </c>
      <c r="AA15">
        <f>AVERAGE(B5:E5)</f>
        <v>154.25</v>
      </c>
    </row>
    <row r="16" spans="1:35" ht="15" thickBot="1" x14ac:dyDescent="0.4">
      <c r="G16" t="s">
        <v>17</v>
      </c>
      <c r="O16" t="s">
        <v>17</v>
      </c>
      <c r="V16" t="str">
        <f>A6</f>
        <v>Blend Z</v>
      </c>
      <c r="W16" s="19">
        <f t="shared" si="1"/>
        <v>156</v>
      </c>
      <c r="X16" s="20">
        <f t="shared" si="1"/>
        <v>176</v>
      </c>
      <c r="Y16" s="20">
        <f t="shared" si="1"/>
        <v>185</v>
      </c>
      <c r="Z16" s="21">
        <f t="shared" si="1"/>
        <v>175</v>
      </c>
      <c r="AA16">
        <f>AVERAGE(B6:E6)</f>
        <v>173</v>
      </c>
    </row>
    <row r="17" spans="7:27" x14ac:dyDescent="0.35">
      <c r="G17" s="8" t="s">
        <v>32</v>
      </c>
      <c r="H17" s="8" t="s">
        <v>20</v>
      </c>
      <c r="I17" s="8" t="s">
        <v>21</v>
      </c>
      <c r="J17" s="8" t="s">
        <v>22</v>
      </c>
      <c r="K17" s="8" t="s">
        <v>23</v>
      </c>
      <c r="L17" s="8" t="s">
        <v>33</v>
      </c>
      <c r="M17" s="8" t="s">
        <v>34</v>
      </c>
      <c r="O17" s="8" t="s">
        <v>32</v>
      </c>
      <c r="P17" s="8" t="s">
        <v>20</v>
      </c>
      <c r="Q17" s="8" t="s">
        <v>21</v>
      </c>
      <c r="R17" s="8" t="s">
        <v>22</v>
      </c>
      <c r="S17" s="8" t="s">
        <v>23</v>
      </c>
      <c r="T17" s="8" t="s">
        <v>33</v>
      </c>
      <c r="W17">
        <f>AVERAGE(B4:B6)</f>
        <v>141.33333333333334</v>
      </c>
      <c r="X17">
        <f>AVERAGE(C4:C6)</f>
        <v>159.66666666666666</v>
      </c>
      <c r="Y17">
        <f>AVERAGE(D4:D6)</f>
        <v>145</v>
      </c>
      <c r="Z17">
        <f>AVERAGE(E4:E6)</f>
        <v>164.33333333333334</v>
      </c>
      <c r="AA17">
        <f>AVERAGE(B4:E6)</f>
        <v>152.58333333333334</v>
      </c>
    </row>
    <row r="18" spans="7:27" x14ac:dyDescent="0.35">
      <c r="G18" t="s">
        <v>26</v>
      </c>
      <c r="H18">
        <f>DEVSQ(J6:J8)*H6</f>
        <v>3629.166666666667</v>
      </c>
      <c r="I18">
        <f>H10-1</f>
        <v>2</v>
      </c>
      <c r="J18">
        <f>H18/I18</f>
        <v>1814.5833333333335</v>
      </c>
      <c r="K18">
        <f>J18/J20</f>
        <v>12.826428431180046</v>
      </c>
      <c r="L18">
        <f>FDIST(K18,I18,I20)</f>
        <v>6.8110647607704912E-3</v>
      </c>
      <c r="M18">
        <f>FINV(0.05,I18,I20)</f>
        <v>5.1432528497847176</v>
      </c>
      <c r="O18" t="s">
        <v>26</v>
      </c>
      <c r="P18" t="e">
        <f ca="1">SSRow(B4:E6,1)</f>
        <v>#NAME?</v>
      </c>
      <c r="Q18" t="e">
        <f ca="1">dfRow(B4:E6,1)</f>
        <v>#NAME?</v>
      </c>
      <c r="R18" t="e">
        <f ca="1">MSRow(B4:E6,1)</f>
        <v>#NAME?</v>
      </c>
      <c r="S18" t="e">
        <f ca="1">ANOVARow(B4:E6,1)</f>
        <v>#NAME?</v>
      </c>
      <c r="T18" t="e">
        <f ca="1">ATESTRow(B4:E6,1)</f>
        <v>#NAME?</v>
      </c>
    </row>
    <row r="19" spans="7:27" x14ac:dyDescent="0.35">
      <c r="G19" t="s">
        <v>27</v>
      </c>
      <c r="H19">
        <f>DEVSQ(J10:J13)*H10</f>
        <v>1116.9166666666663</v>
      </c>
      <c r="I19">
        <f>H6-1</f>
        <v>3</v>
      </c>
      <c r="J19">
        <f>H19/I19</f>
        <v>372.30555555555543</v>
      </c>
      <c r="K19">
        <f>J19/J20</f>
        <v>2.6316512860789296</v>
      </c>
      <c r="L19">
        <f>FDIST(K19,I19,I20)</f>
        <v>0.14456121517442133</v>
      </c>
      <c r="M19">
        <f>FINV(0.05,I19,I20)</f>
        <v>4.7570626630894131</v>
      </c>
      <c r="O19" t="s">
        <v>27</v>
      </c>
      <c r="P19" t="e">
        <f ca="1">SSCol(B4:E6,1)</f>
        <v>#NAME?</v>
      </c>
      <c r="Q19" t="e">
        <f ca="1">dfCol(B4:E6,1)</f>
        <v>#NAME?</v>
      </c>
      <c r="R19" t="e">
        <f ca="1">MSCol(B4:E6,1)</f>
        <v>#NAME?</v>
      </c>
      <c r="S19" t="e">
        <f ca="1">ANOVACol(B4:E6,1)</f>
        <v>#NAME?</v>
      </c>
      <c r="T19" t="e">
        <f ca="1">ATESTCol(B4:E6,1)</f>
        <v>#NAME?</v>
      </c>
      <c r="V19" t="s">
        <v>35</v>
      </c>
    </row>
    <row r="20" spans="7:27" x14ac:dyDescent="0.35">
      <c r="G20" t="s">
        <v>28</v>
      </c>
      <c r="H20">
        <f>H22-H18-H19</f>
        <v>848.83333333333371</v>
      </c>
      <c r="I20">
        <f>I18*I19</f>
        <v>6</v>
      </c>
      <c r="J20">
        <f>H20/I20</f>
        <v>141.47222222222229</v>
      </c>
      <c r="O20" t="s">
        <v>28</v>
      </c>
      <c r="P20" t="e">
        <f ca="1">SSWF(B4:E6,1)</f>
        <v>#NAME?</v>
      </c>
      <c r="Q20" t="e">
        <f ca="1">dfWF(B4:E6,1)</f>
        <v>#NAME?</v>
      </c>
      <c r="R20" t="e">
        <f ca="1">MSWF(B4:E6,1)</f>
        <v>#NAME?</v>
      </c>
      <c r="W20" s="9" t="str">
        <f>B3</f>
        <v>Wheat</v>
      </c>
      <c r="X20" s="9" t="str">
        <f>C3</f>
        <v>Corn</v>
      </c>
      <c r="Y20" s="9" t="str">
        <f>D3</f>
        <v>Soy</v>
      </c>
      <c r="Z20" s="9" t="str">
        <f>E3</f>
        <v>Rice</v>
      </c>
    </row>
    <row r="21" spans="7:27" x14ac:dyDescent="0.35">
      <c r="V21" t="str">
        <f>A4</f>
        <v>Blend X</v>
      </c>
      <c r="W21" s="14" t="e">
        <f t="shared" ref="W21:Z23" si="2">VAR(B4)</f>
        <v>#DIV/0!</v>
      </c>
      <c r="X21" s="15" t="e">
        <f t="shared" si="2"/>
        <v>#DIV/0!</v>
      </c>
      <c r="Y21" s="15" t="e">
        <f t="shared" si="2"/>
        <v>#DIV/0!</v>
      </c>
      <c r="Z21" s="16" t="e">
        <f t="shared" si="2"/>
        <v>#DIV/0!</v>
      </c>
      <c r="AA21">
        <f>VAR(B4:E4)</f>
        <v>317.66666666666669</v>
      </c>
    </row>
    <row r="22" spans="7:27" ht="15" thickBot="1" x14ac:dyDescent="0.4">
      <c r="G22" s="23" t="s">
        <v>29</v>
      </c>
      <c r="H22" s="23">
        <f>DEVSQ(B4:E6)</f>
        <v>5594.916666666667</v>
      </c>
      <c r="I22" s="23">
        <f>H6*H10-1</f>
        <v>11</v>
      </c>
      <c r="J22" s="23"/>
      <c r="K22" s="23"/>
      <c r="L22" s="23"/>
      <c r="M22" s="23"/>
      <c r="O22" s="23" t="s">
        <v>29</v>
      </c>
      <c r="P22" s="23" t="e">
        <f ca="1">SSTot(B4:E6,1)</f>
        <v>#NAME?</v>
      </c>
      <c r="Q22" s="23" t="e">
        <f ca="1">dfTot(B4:E6,1)</f>
        <v>#NAME?</v>
      </c>
      <c r="R22" s="23"/>
      <c r="S22" s="23"/>
      <c r="T22" s="23"/>
      <c r="V22" t="str">
        <f>A5</f>
        <v>Blend Y</v>
      </c>
      <c r="W22" s="17" t="e">
        <f t="shared" si="2"/>
        <v>#DIV/0!</v>
      </c>
      <c r="X22" t="e">
        <f t="shared" si="2"/>
        <v>#DIV/0!</v>
      </c>
      <c r="Y22" t="e">
        <f t="shared" si="2"/>
        <v>#DIV/0!</v>
      </c>
      <c r="Z22" s="18" t="e">
        <f t="shared" si="2"/>
        <v>#DIV/0!</v>
      </c>
      <c r="AA22">
        <f>VAR(B5:E5)</f>
        <v>188.91666666666666</v>
      </c>
    </row>
    <row r="23" spans="7:27" x14ac:dyDescent="0.35">
      <c r="V23" t="str">
        <f>A6</f>
        <v>Blend Z</v>
      </c>
      <c r="W23" s="19" t="e">
        <f t="shared" si="2"/>
        <v>#DIV/0!</v>
      </c>
      <c r="X23" s="20" t="e">
        <f t="shared" si="2"/>
        <v>#DIV/0!</v>
      </c>
      <c r="Y23" s="20" t="e">
        <f t="shared" si="2"/>
        <v>#DIV/0!</v>
      </c>
      <c r="Z23" s="21" t="e">
        <f t="shared" si="2"/>
        <v>#DIV/0!</v>
      </c>
      <c r="AA23">
        <f>VAR(B6:E6)</f>
        <v>148.66666666666666</v>
      </c>
    </row>
    <row r="24" spans="7:27" x14ac:dyDescent="0.35">
      <c r="W24">
        <f>VAR(B4:B6)</f>
        <v>282.33333333333337</v>
      </c>
      <c r="X24">
        <f>VAR(C4:C6)</f>
        <v>382.33333333333337</v>
      </c>
      <c r="Y24">
        <f>VAR(D4:D6)</f>
        <v>1425</v>
      </c>
      <c r="Z24">
        <f>VAR(E4:E6)</f>
        <v>149.33333333333331</v>
      </c>
      <c r="AA24">
        <f>VAR(B4:E6)</f>
        <v>508.62878787878964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ANOVA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2025-11-01T16:40:25Z</dcterms:created>
  <dcterms:modified xsi:type="dcterms:W3CDTF">2025-11-01T16:43:18Z</dcterms:modified>
</cp:coreProperties>
</file>