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AAF9DD1C-3A9F-492D-87C9-6A9779A7C9ED}" xr6:coauthVersionLast="47" xr6:coauthVersionMax="47" xr10:uidLastSave="{1D583E71-AD43-4B45-B2E6-88DDDF10AA1E}"/>
  <bookViews>
    <workbookView xWindow="-110" yWindow="-110" windowWidth="19420" windowHeight="10300" xr2:uid="{BF149911-0AEA-4A29-B290-F20B0BC1672B}"/>
  </bookViews>
  <sheets>
    <sheet name="Title" sheetId="7" r:id="rId1"/>
    <sheet name="Box Plot 4" sheetId="4" r:id="rId2"/>
    <sheet name="Box Plot 5" sheetId="5" r:id="rId3"/>
    <sheet name="Box Plot 6" sheetId="6" r:id="rId4"/>
  </sheet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" l="1"/>
  <c r="G18" i="6"/>
  <c r="F18" i="6"/>
  <c r="H17" i="6" a="1"/>
  <c r="H17" i="6" s="1"/>
  <c r="G17" i="6" a="1"/>
  <c r="G17" i="6" s="1"/>
  <c r="H16" i="6"/>
  <c r="G16" i="6"/>
  <c r="F16" i="6"/>
  <c r="F17" i="6" s="1" a="1"/>
  <c r="F17" i="6" s="1"/>
  <c r="H15" i="6"/>
  <c r="H8" i="6" s="1"/>
  <c r="G15" i="6"/>
  <c r="G9" i="6" s="1"/>
  <c r="F15" i="6"/>
  <c r="H14" i="6"/>
  <c r="G14" i="6"/>
  <c r="F14" i="6"/>
  <c r="F10" i="6"/>
  <c r="F9" i="6"/>
  <c r="F8" i="6"/>
  <c r="H5" i="6"/>
  <c r="G5" i="6"/>
  <c r="F5" i="6"/>
  <c r="G22" i="5"/>
  <c r="G21" i="5"/>
  <c r="H17" i="5"/>
  <c r="G17" i="5"/>
  <c r="F17" i="5"/>
  <c r="G16" i="5" a="1"/>
  <c r="G16" i="5" s="1"/>
  <c r="H15" i="5"/>
  <c r="H16" i="5" s="1" a="1"/>
  <c r="H16" i="5" s="1"/>
  <c r="G15" i="5"/>
  <c r="G8" i="5" s="1"/>
  <c r="F15" i="5"/>
  <c r="H14" i="5"/>
  <c r="G14" i="5"/>
  <c r="F14" i="5"/>
  <c r="F7" i="5" s="1"/>
  <c r="H13" i="5"/>
  <c r="H12" i="5" s="1" a="1"/>
  <c r="G13" i="5"/>
  <c r="F13" i="5"/>
  <c r="H12" i="5"/>
  <c r="S11" i="5"/>
  <c r="H8" i="5"/>
  <c r="H7" i="5"/>
  <c r="G7" i="5"/>
  <c r="H4" i="5"/>
  <c r="G4" i="5"/>
  <c r="F4" i="5"/>
  <c r="G21" i="4"/>
  <c r="H17" i="4"/>
  <c r="G17" i="4"/>
  <c r="F17" i="4"/>
  <c r="H16" i="4" a="1"/>
  <c r="H16" i="4" s="1"/>
  <c r="H9" i="4" s="1"/>
  <c r="G16" i="4" a="1"/>
  <c r="G16" i="4" s="1"/>
  <c r="G9" i="4" s="1"/>
  <c r="H15" i="4"/>
  <c r="G15" i="4"/>
  <c r="F15" i="4"/>
  <c r="F16" i="4" s="1" a="1"/>
  <c r="F16" i="4" s="1"/>
  <c r="F9" i="4" s="1"/>
  <c r="H14" i="4"/>
  <c r="H7" i="4" s="1"/>
  <c r="G14" i="4"/>
  <c r="G7" i="4" s="1"/>
  <c r="F14" i="4"/>
  <c r="F7" i="4" s="1"/>
  <c r="H13" i="4"/>
  <c r="G13" i="4"/>
  <c r="G12" i="4" s="1" a="1"/>
  <c r="G12" i="4" s="1"/>
  <c r="F13" i="4"/>
  <c r="F12" i="4" s="1" a="1"/>
  <c r="F12" i="4" s="1"/>
  <c r="H12" i="4" a="1"/>
  <c r="H12" i="4" s="1"/>
  <c r="H8" i="4"/>
  <c r="G8" i="4"/>
  <c r="G6" i="4"/>
  <c r="F6" i="4"/>
  <c r="H4" i="4"/>
  <c r="G4" i="4"/>
  <c r="F4" i="4"/>
  <c r="H6" i="4" l="1"/>
  <c r="R7" i="6"/>
  <c r="R5" i="6"/>
  <c r="R8" i="6"/>
  <c r="R4" i="6"/>
  <c r="G10" i="6"/>
  <c r="S12" i="5"/>
  <c r="S10" i="5"/>
  <c r="S8" i="5"/>
  <c r="S6" i="5"/>
  <c r="S4" i="5"/>
  <c r="S13" i="5"/>
  <c r="S9" i="5"/>
  <c r="S7" i="5"/>
  <c r="S5" i="5"/>
  <c r="Q10" i="6"/>
  <c r="Q8" i="6"/>
  <c r="Q6" i="6"/>
  <c r="Q4" i="6"/>
  <c r="Q13" i="6"/>
  <c r="G12" i="5" a="1"/>
  <c r="G12" i="5" s="1"/>
  <c r="G9" i="5"/>
  <c r="R4" i="5"/>
  <c r="H9" i="5"/>
  <c r="S12" i="6"/>
  <c r="H10" i="6"/>
  <c r="G8" i="6"/>
  <c r="F13" i="6" a="1"/>
  <c r="F13" i="6" s="1"/>
  <c r="F7" i="6"/>
  <c r="F19" i="4"/>
  <c r="H6" i="5"/>
  <c r="R10" i="5"/>
  <c r="F16" i="5" a="1"/>
  <c r="F16" i="5" s="1"/>
  <c r="F8" i="5"/>
  <c r="F12" i="5" a="1"/>
  <c r="F12" i="5" s="1"/>
  <c r="S4" i="6"/>
  <c r="G13" i="6" a="1"/>
  <c r="G13" i="6" s="1"/>
  <c r="R11" i="5"/>
  <c r="H13" i="6" a="1"/>
  <c r="H13" i="6" s="1"/>
  <c r="H9" i="6"/>
  <c r="F8" i="4"/>
  <c r="H10" i="4" l="1"/>
  <c r="G5" i="4"/>
  <c r="F5" i="4"/>
  <c r="F10" i="4"/>
  <c r="R9" i="6"/>
  <c r="G7" i="6"/>
  <c r="G5" i="5"/>
  <c r="R6" i="5"/>
  <c r="R12" i="5"/>
  <c r="R11" i="6"/>
  <c r="G6" i="5"/>
  <c r="R5" i="5"/>
  <c r="R13" i="6"/>
  <c r="F6" i="5"/>
  <c r="F19" i="5"/>
  <c r="F20" i="6"/>
  <c r="F6" i="6"/>
  <c r="R8" i="5"/>
  <c r="R7" i="5"/>
  <c r="G10" i="4"/>
  <c r="Q5" i="6"/>
  <c r="R9" i="5"/>
  <c r="H6" i="6"/>
  <c r="S13" i="6"/>
  <c r="S7" i="6"/>
  <c r="S6" i="6"/>
  <c r="S11" i="6"/>
  <c r="S5" i="6"/>
  <c r="S9" i="6"/>
  <c r="Q11" i="5"/>
  <c r="F9" i="5"/>
  <c r="Q13" i="5"/>
  <c r="Q9" i="5"/>
  <c r="Q7" i="5"/>
  <c r="Q5" i="5"/>
  <c r="Q6" i="5"/>
  <c r="Q10" i="5"/>
  <c r="Q4" i="5"/>
  <c r="Q8" i="5"/>
  <c r="Q12" i="5"/>
  <c r="S8" i="6"/>
  <c r="Q7" i="6"/>
  <c r="R13" i="5"/>
  <c r="S10" i="6"/>
  <c r="Q9" i="6"/>
  <c r="R6" i="6"/>
  <c r="H5" i="4"/>
  <c r="H7" i="6"/>
  <c r="Q11" i="6"/>
  <c r="R12" i="6"/>
  <c r="G23" i="6" l="1"/>
  <c r="G22" i="6"/>
  <c r="F22" i="6"/>
  <c r="F11" i="6"/>
  <c r="H11" i="6"/>
  <c r="R10" i="6"/>
  <c r="Q12" i="6"/>
  <c r="G11" i="6"/>
  <c r="G10" i="5"/>
  <c r="F10" i="5"/>
  <c r="H5" i="5"/>
  <c r="H10" i="5"/>
  <c r="G6" i="6"/>
  <c r="F5" i="5"/>
</calcChain>
</file>

<file path=xl/sharedStrings.xml><?xml version="1.0" encoding="utf-8"?>
<sst xmlns="http://schemas.openxmlformats.org/spreadsheetml/2006/main" count="71" uniqueCount="26">
  <si>
    <t>Boxplot (aka box and whiskers plot)</t>
  </si>
  <si>
    <t>Brand A</t>
  </si>
  <si>
    <t>Brand B</t>
  </si>
  <si>
    <t>Brand C</t>
  </si>
  <si>
    <t>Min</t>
  </si>
  <si>
    <t>Q1-Min</t>
  </si>
  <si>
    <t>Med-Q1</t>
  </si>
  <si>
    <t>Q3-Med</t>
  </si>
  <si>
    <t>Max-Q3</t>
  </si>
  <si>
    <t>Mean</t>
  </si>
  <si>
    <t>Box Plot</t>
  </si>
  <si>
    <t>Q1</t>
  </si>
  <si>
    <t>Grand Min</t>
  </si>
  <si>
    <t>Multiplier</t>
  </si>
  <si>
    <t>Median</t>
  </si>
  <si>
    <t>Q3</t>
  </si>
  <si>
    <t>Max</t>
  </si>
  <si>
    <t>Outliers</t>
  </si>
  <si>
    <t>None</t>
  </si>
  <si>
    <t>Boxplot - Approach for Negative Data</t>
  </si>
  <si>
    <t>Indentifying Outliers</t>
  </si>
  <si>
    <t>Identifying Outliers</t>
  </si>
  <si>
    <t>Real Statistics Using Excel</t>
  </si>
  <si>
    <t>Updated</t>
  </si>
  <si>
    <t>Copyright © 2013 - 2025 Charles Zaiontz</t>
  </si>
  <si>
    <t>Creating Box Plots with Outliers in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</si>
</sst>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4'!$E$5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4'!$F$4:$H$4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4'!$F$5:$H$5</c:f>
              <c:numCache>
                <c:formatCode>General</c:formatCode>
                <c:ptCount val="3"/>
                <c:pt idx="0">
                  <c:v>380</c:v>
                </c:pt>
                <c:pt idx="1">
                  <c:v>300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7-4C9D-869D-E268CD90C3D1}"/>
            </c:ext>
          </c:extLst>
        </c:ser>
        <c:ser>
          <c:idx val="1"/>
          <c:order val="1"/>
          <c:tx>
            <c:strRef>
              <c:f>'Box Plot 4'!$E$6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4'!$F$4:$H$4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4'!$F$6:$H$6</c:f>
              <c:numCache>
                <c:formatCode>General</c:formatCode>
                <c:ptCount val="3"/>
                <c:pt idx="0">
                  <c:v>142.5</c:v>
                </c:pt>
                <c:pt idx="1">
                  <c:v>185</c:v>
                </c:pt>
                <c:pt idx="2">
                  <c:v>342.5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7-4C9D-869D-E268CD90C3D1}"/>
            </c:ext>
          </c:extLst>
        </c:ser>
        <c:ser>
          <c:idx val="2"/>
          <c:order val="2"/>
          <c:tx>
            <c:strRef>
              <c:f>'Box Plot 4'!$E$7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4'!$F$4:$H$4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4'!$F$7:$H$7</c:f>
              <c:numCache>
                <c:formatCode>General</c:formatCode>
                <c:ptCount val="3"/>
                <c:pt idx="0">
                  <c:v>202.5</c:v>
                </c:pt>
                <c:pt idx="1">
                  <c:v>220</c:v>
                </c:pt>
                <c:pt idx="2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27-4C9D-869D-E268CD90C3D1}"/>
            </c:ext>
          </c:extLst>
        </c:ser>
        <c:ser>
          <c:idx val="3"/>
          <c:order val="3"/>
          <c:tx>
            <c:strRef>
              <c:f>'Box Plot 4'!$E$8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4'!$F$9:$H$9</c:f>
                <c:numCache>
                  <c:formatCode>General</c:formatCode>
                  <c:ptCount val="3"/>
                  <c:pt idx="0">
                    <c:v>597.5</c:v>
                  </c:pt>
                  <c:pt idx="1">
                    <c:v>115</c:v>
                  </c:pt>
                  <c:pt idx="2">
                    <c:v>512.5</c:v>
                  </c:pt>
                </c:numCache>
              </c:numRef>
            </c:plus>
          </c:errBars>
          <c:cat>
            <c:strRef>
              <c:f>'Box Plot 4'!$F$4:$H$4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4'!$F$8:$H$8</c:f>
              <c:numCache>
                <c:formatCode>General</c:formatCode>
                <c:ptCount val="3"/>
                <c:pt idx="0">
                  <c:v>237.5</c:v>
                </c:pt>
                <c:pt idx="1">
                  <c:v>120</c:v>
                </c:pt>
                <c:pt idx="2">
                  <c:v>332.5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27-4C9D-869D-E268CD90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1237984"/>
        <c:axId val="461242688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4'!$F$10:$H$10</c:f>
              <c:numCache>
                <c:formatCode>General</c:formatCode>
                <c:ptCount val="3"/>
                <c:pt idx="0">
                  <c:v>784</c:v>
                </c:pt>
                <c:pt idx="1">
                  <c:v>756</c:v>
                </c:pt>
                <c:pt idx="2">
                  <c:v>1010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A27-4C9D-869D-E268CD90C3D1}"/>
            </c:ext>
          </c:extLst>
        </c:ser>
        <c:ser>
          <c:idx val="5"/>
          <c:order val="5"/>
          <c:tx>
            <c:v>x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2</c:v>
              </c:pt>
            </c:numLit>
          </c:xVal>
          <c:yVal>
            <c:numRef>
              <c:f>'Box Plot 4'!$G$21</c:f>
              <c:numCache>
                <c:formatCode>General</c:formatCode>
                <c:ptCount val="1"/>
                <c:pt idx="0">
                  <c:v>1850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A27-4C9D-869D-E268CD90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237984"/>
        <c:axId val="461242688"/>
      </c:scatterChart>
      <c:catAx>
        <c:axId val="46123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1242688"/>
        <c:crosses val="autoZero"/>
        <c:auto val="1"/>
        <c:lblAlgn val="ctr"/>
        <c:lblOffset val="100"/>
        <c:noMultiLvlLbl val="0"/>
      </c:catAx>
      <c:valAx>
        <c:axId val="461242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123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5'!$E$5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5'!$F$4:$H$4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5'!$F$5:$H$5</c:f>
              <c:numCache>
                <c:formatCode>General</c:formatCode>
                <c:ptCount val="3"/>
                <c:pt idx="0">
                  <c:v>380</c:v>
                </c:pt>
                <c:pt idx="1">
                  <c:v>360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D-4171-BFC1-5575247BE8DD}"/>
            </c:ext>
          </c:extLst>
        </c:ser>
        <c:ser>
          <c:idx val="1"/>
          <c:order val="1"/>
          <c:tx>
            <c:strRef>
              <c:f>'Box Plot 5'!$E$6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5'!$F$4:$H$4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5'!$F$6:$H$6</c:f>
              <c:numCache>
                <c:formatCode>General</c:formatCode>
                <c:ptCount val="3"/>
                <c:pt idx="0">
                  <c:v>142.5</c:v>
                </c:pt>
                <c:pt idx="1">
                  <c:v>125</c:v>
                </c:pt>
                <c:pt idx="2">
                  <c:v>342.5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2D-4171-BFC1-5575247BE8DD}"/>
            </c:ext>
          </c:extLst>
        </c:ser>
        <c:ser>
          <c:idx val="2"/>
          <c:order val="2"/>
          <c:tx>
            <c:strRef>
              <c:f>'Box Plot 5'!$E$7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5'!$F$4:$H$4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5'!$F$7:$H$7</c:f>
              <c:numCache>
                <c:formatCode>General</c:formatCode>
                <c:ptCount val="3"/>
                <c:pt idx="0">
                  <c:v>202.5</c:v>
                </c:pt>
                <c:pt idx="1">
                  <c:v>220</c:v>
                </c:pt>
                <c:pt idx="2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2D-4171-BFC1-5575247BE8DD}"/>
            </c:ext>
          </c:extLst>
        </c:ser>
        <c:ser>
          <c:idx val="3"/>
          <c:order val="3"/>
          <c:tx>
            <c:strRef>
              <c:f>'Box Plot 5'!$E$8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5'!$F$9:$H$9</c:f>
                <c:numCache>
                  <c:formatCode>General</c:formatCode>
                  <c:ptCount val="3"/>
                  <c:pt idx="0">
                    <c:v>597.5</c:v>
                  </c:pt>
                  <c:pt idx="1">
                    <c:v>115</c:v>
                  </c:pt>
                  <c:pt idx="2">
                    <c:v>512.5</c:v>
                  </c:pt>
                </c:numCache>
              </c:numRef>
            </c:plus>
          </c:errBars>
          <c:cat>
            <c:strRef>
              <c:f>'Box Plot 5'!$F$4:$H$4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5'!$F$8:$H$8</c:f>
              <c:numCache>
                <c:formatCode>General</c:formatCode>
                <c:ptCount val="3"/>
                <c:pt idx="0">
                  <c:v>237.5</c:v>
                </c:pt>
                <c:pt idx="1">
                  <c:v>120</c:v>
                </c:pt>
                <c:pt idx="2">
                  <c:v>332.5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2D-4171-BFC1-5575247BE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817768"/>
        <c:axId val="338460080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5'!$F$10:$H$10</c:f>
              <c:numCache>
                <c:formatCode>General</c:formatCode>
                <c:ptCount val="3"/>
                <c:pt idx="0">
                  <c:v>784</c:v>
                </c:pt>
                <c:pt idx="1">
                  <c:v>696</c:v>
                </c:pt>
                <c:pt idx="2">
                  <c:v>1010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02D-4171-BFC1-5575247BE8DD}"/>
            </c:ext>
          </c:extLst>
        </c:ser>
        <c:ser>
          <c:idx val="5"/>
          <c:order val="5"/>
          <c:tx>
            <c:v>x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xVal>
          <c:yVal>
            <c:numRef>
              <c:f>'Box Plot 5'!$G$21:$G$22</c:f>
              <c:numCache>
                <c:formatCode>General</c:formatCode>
                <c:ptCount val="2"/>
                <c:pt idx="0">
                  <c:v>1850</c:v>
                </c:pt>
                <c:pt idx="1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2D-4171-BFC1-5575247BE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817768"/>
        <c:axId val="338460080"/>
      </c:scatterChart>
      <c:catAx>
        <c:axId val="460817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8460080"/>
        <c:crosses val="autoZero"/>
        <c:auto val="1"/>
        <c:lblAlgn val="ctr"/>
        <c:lblOffset val="100"/>
        <c:noMultiLvlLbl val="0"/>
      </c:catAx>
      <c:valAx>
        <c:axId val="338460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817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'Box Plot 6'!$E$6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'Box Plot 6'!$F$5:$H$5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6'!$F$6:$H$6</c:f>
              <c:numCache>
                <c:formatCode>General</c:formatCode>
                <c:ptCount val="3"/>
                <c:pt idx="0">
                  <c:v>720</c:v>
                </c:pt>
                <c:pt idx="1">
                  <c:v>0</c:v>
                </c:pt>
                <c:pt idx="2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C-44B2-8608-85D4DFA312D9}"/>
            </c:ext>
          </c:extLst>
        </c:ser>
        <c:ser>
          <c:idx val="1"/>
          <c:order val="1"/>
          <c:tx>
            <c:strRef>
              <c:f>'Box Plot 6'!$E$7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'Box Plot 6'!$F$5:$H$5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6'!$F$7:$H$7</c:f>
              <c:numCache>
                <c:formatCode>General</c:formatCode>
                <c:ptCount val="3"/>
                <c:pt idx="0">
                  <c:v>87.5</c:v>
                </c:pt>
                <c:pt idx="1">
                  <c:v>427.5</c:v>
                </c:pt>
                <c:pt idx="2">
                  <c:v>342.5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C-44B2-8608-85D4DFA312D9}"/>
            </c:ext>
          </c:extLst>
        </c:ser>
        <c:ser>
          <c:idx val="2"/>
          <c:order val="2"/>
          <c:tx>
            <c:strRef>
              <c:f>'Box Plot 6'!$E$8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'Box Plot 6'!$F$5:$H$5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6'!$F$8:$H$8</c:f>
              <c:numCache>
                <c:formatCode>General</c:formatCode>
                <c:ptCount val="3"/>
                <c:pt idx="0">
                  <c:v>82.5</c:v>
                </c:pt>
                <c:pt idx="1">
                  <c:v>192.5</c:v>
                </c:pt>
                <c:pt idx="2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2C-44B2-8608-85D4DFA312D9}"/>
            </c:ext>
          </c:extLst>
        </c:ser>
        <c:ser>
          <c:idx val="3"/>
          <c:order val="3"/>
          <c:tx>
            <c:strRef>
              <c:f>'Box Plot 6'!$E$9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'Box Plot 6'!$F$10:$H$10</c:f>
                <c:numCache>
                  <c:formatCode>General</c:formatCode>
                  <c:ptCount val="3"/>
                  <c:pt idx="0">
                    <c:v>457.5</c:v>
                  </c:pt>
                  <c:pt idx="1">
                    <c:v>175</c:v>
                  </c:pt>
                  <c:pt idx="2">
                    <c:v>512.5</c:v>
                  </c:pt>
                </c:numCache>
              </c:numRef>
            </c:plus>
          </c:errBars>
          <c:cat>
            <c:strRef>
              <c:f>'Box Plot 6'!$F$5:$H$5</c:f>
              <c:strCache>
                <c:ptCount val="3"/>
                <c:pt idx="0">
                  <c:v>Brand A</c:v>
                </c:pt>
                <c:pt idx="1">
                  <c:v>Brand B</c:v>
                </c:pt>
                <c:pt idx="2">
                  <c:v>Brand C</c:v>
                </c:pt>
              </c:strCache>
            </c:strRef>
          </c:cat>
          <c:val>
            <c:numRef>
              <c:f>'Box Plot 6'!$F$9:$H$9</c:f>
              <c:numCache>
                <c:formatCode>General</c:formatCode>
                <c:ptCount val="3"/>
                <c:pt idx="0">
                  <c:v>352.5</c:v>
                </c:pt>
                <c:pt idx="1">
                  <c:v>195</c:v>
                </c:pt>
                <c:pt idx="2">
                  <c:v>332.5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2C-44B2-8608-85D4DFA3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9407008"/>
        <c:axId val="74939995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'Box Plot 6'!$F$11:$H$11</c:f>
              <c:numCache>
                <c:formatCode>General</c:formatCode>
                <c:ptCount val="3"/>
                <c:pt idx="0">
                  <c:v>989</c:v>
                </c:pt>
                <c:pt idx="1">
                  <c:v>637</c:v>
                </c:pt>
                <c:pt idx="2">
                  <c:v>1060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42C-44B2-8608-85D4DFA312D9}"/>
            </c:ext>
          </c:extLst>
        </c:ser>
        <c:ser>
          <c:idx val="5"/>
          <c:order val="5"/>
          <c:tx>
            <c:v>x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'Box Plot 6'!$F$22</c:f>
              <c:numCache>
                <c:formatCode>General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2C-44B2-8608-85D4DFA312D9}"/>
            </c:ext>
          </c:extLst>
        </c:ser>
        <c:ser>
          <c:idx val="6"/>
          <c:order val="6"/>
          <c:tx>
            <c:v>x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xVal>
          <c:yVal>
            <c:numRef>
              <c:f>'Box Plot 6'!$G$22:$G$23</c:f>
              <c:numCache>
                <c:formatCode>General</c:formatCode>
                <c:ptCount val="2"/>
                <c:pt idx="0">
                  <c:v>1900</c:v>
                </c:pt>
                <c:pt idx="1">
                  <c:v>-250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42C-44B2-8608-85D4DFA3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407008"/>
        <c:axId val="749399952"/>
      </c:scatterChart>
      <c:scatterChart>
        <c:scatterStyle val="lineMarker"/>
        <c:varyColors val="0"/>
        <c:ser>
          <c:idx val="7"/>
          <c:order val="7"/>
          <c:tx>
            <c:v>s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D42C-44B2-8608-85D4DFA3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398776"/>
        <c:axId val="749405440"/>
      </c:scatterChart>
      <c:catAx>
        <c:axId val="74940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9399952"/>
        <c:crosses val="autoZero"/>
        <c:auto val="1"/>
        <c:lblAlgn val="ctr"/>
        <c:lblOffset val="100"/>
        <c:noMultiLvlLbl val="0"/>
      </c:catAx>
      <c:valAx>
        <c:axId val="749399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9407008"/>
        <c:crosses val="autoZero"/>
        <c:crossBetween val="between"/>
      </c:valAx>
      <c:valAx>
        <c:axId val="749405440"/>
        <c:scaling>
          <c:orientation val="minMax"/>
          <c:max val="2450"/>
          <c:min val="-550"/>
        </c:scaling>
        <c:delete val="0"/>
        <c:axPos val="r"/>
        <c:numFmt formatCode="General" sourceLinked="1"/>
        <c:majorTickMark val="out"/>
        <c:minorTickMark val="none"/>
        <c:tickLblPos val="nextTo"/>
        <c:crossAx val="749398776"/>
        <c:crosses val="max"/>
        <c:crossBetween val="midCat"/>
      </c:valAx>
      <c:valAx>
        <c:axId val="749398776"/>
        <c:scaling>
          <c:orientation val="minMax"/>
        </c:scaling>
        <c:delete val="1"/>
        <c:axPos val="b"/>
        <c:majorTickMark val="out"/>
        <c:minorTickMark val="none"/>
        <c:tickLblPos val="nextTo"/>
        <c:crossAx val="749405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2</xdr:row>
      <xdr:rowOff>157162</xdr:rowOff>
    </xdr:from>
    <xdr:to>
      <xdr:col>15</xdr:col>
      <xdr:colOff>457200</xdr:colOff>
      <xdr:row>17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78E537-EF8E-47FF-B84A-F0D8D66EB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2</xdr:row>
      <xdr:rowOff>157162</xdr:rowOff>
    </xdr:from>
    <xdr:to>
      <xdr:col>15</xdr:col>
      <xdr:colOff>495300</xdr:colOff>
      <xdr:row>17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01AFE8-3935-4213-B250-DE597A0EA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2</xdr:row>
      <xdr:rowOff>138112</xdr:rowOff>
    </xdr:from>
    <xdr:to>
      <xdr:col>15</xdr:col>
      <xdr:colOff>476250</xdr:colOff>
      <xdr:row>17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F01391-1A84-4C0C-90A5-8710C470D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674D-87BD-4362-8195-7172863AF7D1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22</v>
      </c>
    </row>
    <row r="2" spans="1:2" x14ac:dyDescent="0.35">
      <c r="A2" t="s">
        <v>25</v>
      </c>
    </row>
    <row r="4" spans="1:2" x14ac:dyDescent="0.35">
      <c r="A4" t="s">
        <v>23</v>
      </c>
      <c r="B4" s="15">
        <v>45962</v>
      </c>
    </row>
    <row r="6" spans="1:2" x14ac:dyDescent="0.35">
      <c r="A6" s="1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BF75-B6C7-4516-A5AC-552A0855F81E}">
  <sheetPr codeName="Sheet88"/>
  <dimension ref="A1:H21"/>
  <sheetViews>
    <sheetView workbookViewId="0"/>
  </sheetViews>
  <sheetFormatPr defaultRowHeight="14.5" x14ac:dyDescent="0.35"/>
  <cols>
    <col min="5" max="5" width="10" customWidth="1"/>
  </cols>
  <sheetData>
    <row r="1" spans="1:8" x14ac:dyDescent="0.35">
      <c r="A1" s="1" t="s">
        <v>0</v>
      </c>
      <c r="B1" s="1"/>
      <c r="C1" s="1"/>
    </row>
    <row r="2" spans="1:8" x14ac:dyDescent="0.35">
      <c r="E2" t="s">
        <v>13</v>
      </c>
      <c r="F2" s="14">
        <v>1.5</v>
      </c>
    </row>
    <row r="3" spans="1:8" x14ac:dyDescent="0.35">
      <c r="A3" s="2" t="s">
        <v>1</v>
      </c>
      <c r="B3" s="2" t="s">
        <v>2</v>
      </c>
      <c r="C3" s="2" t="s">
        <v>3</v>
      </c>
    </row>
    <row r="4" spans="1:8" x14ac:dyDescent="0.35">
      <c r="A4">
        <v>1020</v>
      </c>
      <c r="B4">
        <v>840</v>
      </c>
      <c r="C4">
        <v>1430</v>
      </c>
      <c r="F4" s="4" t="str">
        <f>A3</f>
        <v>Brand A</v>
      </c>
      <c r="G4" s="4" t="str">
        <f>B3</f>
        <v>Brand B</v>
      </c>
      <c r="H4" s="4" t="str">
        <f>C3</f>
        <v>Brand C</v>
      </c>
    </row>
    <row r="5" spans="1:8" x14ac:dyDescent="0.35">
      <c r="A5">
        <v>1560</v>
      </c>
      <c r="B5">
        <v>940</v>
      </c>
      <c r="C5">
        <v>1750</v>
      </c>
      <c r="E5" t="s">
        <v>4</v>
      </c>
      <c r="F5" s="5">
        <f>F12-$F19</f>
        <v>380</v>
      </c>
      <c r="G5" s="6">
        <f>G12-$F19</f>
        <v>300</v>
      </c>
      <c r="H5" s="7">
        <f>H12-$F19</f>
        <v>430</v>
      </c>
    </row>
    <row r="6" spans="1:8" x14ac:dyDescent="0.35">
      <c r="A6">
        <v>560</v>
      </c>
      <c r="B6">
        <v>780</v>
      </c>
      <c r="C6">
        <v>870</v>
      </c>
      <c r="E6" t="s">
        <v>5</v>
      </c>
      <c r="F6" s="8">
        <f>MAX(F13-F12,0)</f>
        <v>142.5</v>
      </c>
      <c r="G6">
        <f>MAX(G13-G12,0)</f>
        <v>185</v>
      </c>
      <c r="H6" s="9">
        <f>MAX(H13-H12,0)</f>
        <v>342.5</v>
      </c>
    </row>
    <row r="7" spans="1:8" x14ac:dyDescent="0.35">
      <c r="A7">
        <v>780</v>
      </c>
      <c r="B7">
        <v>650</v>
      </c>
      <c r="C7">
        <v>920</v>
      </c>
      <c r="E7" t="s">
        <v>6</v>
      </c>
      <c r="F7" s="8">
        <f t="shared" ref="F7:H9" si="0">MAX(F14-F13,0)</f>
        <v>202.5</v>
      </c>
      <c r="G7">
        <f t="shared" si="0"/>
        <v>220</v>
      </c>
      <c r="H7" s="9">
        <f t="shared" si="0"/>
        <v>132.5</v>
      </c>
    </row>
    <row r="8" spans="1:8" x14ac:dyDescent="0.35">
      <c r="A8">
        <v>990</v>
      </c>
      <c r="B8">
        <v>720</v>
      </c>
      <c r="C8">
        <v>1300</v>
      </c>
      <c r="E8" t="s">
        <v>7</v>
      </c>
      <c r="F8" s="8">
        <f t="shared" si="0"/>
        <v>237.5</v>
      </c>
      <c r="G8">
        <f t="shared" si="0"/>
        <v>120</v>
      </c>
      <c r="H8" s="9">
        <f t="shared" si="0"/>
        <v>332.5</v>
      </c>
    </row>
    <row r="9" spans="1:8" x14ac:dyDescent="0.35">
      <c r="A9">
        <v>670</v>
      </c>
      <c r="B9">
        <v>430</v>
      </c>
      <c r="C9">
        <v>890</v>
      </c>
      <c r="E9" t="s">
        <v>8</v>
      </c>
      <c r="F9" s="8">
        <f t="shared" si="0"/>
        <v>597.5</v>
      </c>
      <c r="G9">
        <f t="shared" si="0"/>
        <v>115</v>
      </c>
      <c r="H9" s="9">
        <f t="shared" si="0"/>
        <v>512.5</v>
      </c>
    </row>
    <row r="10" spans="1:8" x14ac:dyDescent="0.35">
      <c r="A10">
        <v>510</v>
      </c>
      <c r="B10">
        <v>1850</v>
      </c>
      <c r="C10">
        <v>740</v>
      </c>
      <c r="E10" t="s">
        <v>9</v>
      </c>
      <c r="F10" s="10">
        <f>F17-$F19</f>
        <v>784</v>
      </c>
      <c r="G10" s="11">
        <f>G17-$F19</f>
        <v>756</v>
      </c>
      <c r="H10" s="12">
        <f>H17-$F19</f>
        <v>1010</v>
      </c>
    </row>
    <row r="11" spans="1:8" x14ac:dyDescent="0.35">
      <c r="A11">
        <v>490</v>
      </c>
      <c r="B11">
        <v>300</v>
      </c>
      <c r="C11">
        <v>720</v>
      </c>
    </row>
    <row r="12" spans="1:8" x14ac:dyDescent="0.35">
      <c r="A12">
        <v>380</v>
      </c>
      <c r="B12">
        <v>360</v>
      </c>
      <c r="C12">
        <v>430</v>
      </c>
      <c r="E12" t="s">
        <v>4</v>
      </c>
      <c r="F12" s="5">
        <f t="array" ref="F12">MIN(IF(ISBLANK(A4:A13),"",IF(A4:A13&gt;=F13-$F2*(F15-F13),A4:A13,"")))</f>
        <v>380</v>
      </c>
      <c r="G12" s="6">
        <f t="array" ref="G12">MIN(IF(ISBLANK(B4:B13),"",IF(B4:B13&gt;=G13-$F2*(G15-G13),B4:B13,"")))</f>
        <v>300</v>
      </c>
      <c r="H12" s="7">
        <f t="array" ref="H12">MIN(IF(ISBLANK(C4:C13),"",IF(C4:C13&gt;=H13-$F2*(H15-H13),C4:C13,"")))</f>
        <v>430</v>
      </c>
    </row>
    <row r="13" spans="1:8" x14ac:dyDescent="0.35">
      <c r="A13" s="13">
        <v>880</v>
      </c>
      <c r="B13" s="13">
        <v>690</v>
      </c>
      <c r="C13" s="13">
        <v>1050</v>
      </c>
      <c r="E13" t="s">
        <v>11</v>
      </c>
      <c r="F13" s="8">
        <f>_xlfn.QUARTILE.INC(A4:A13,1)</f>
        <v>522.5</v>
      </c>
      <c r="G13">
        <f>_xlfn.QUARTILE.INC(B4:B13,1)</f>
        <v>485</v>
      </c>
      <c r="H13" s="9">
        <f>_xlfn.QUARTILE.INC(C4:C13,1)</f>
        <v>772.5</v>
      </c>
    </row>
    <row r="14" spans="1:8" x14ac:dyDescent="0.35">
      <c r="E14" t="s">
        <v>14</v>
      </c>
      <c r="F14" s="8">
        <f>MEDIAN(A4:A13)</f>
        <v>725</v>
      </c>
      <c r="G14">
        <f>MEDIAN(B4:B13)</f>
        <v>705</v>
      </c>
      <c r="H14" s="9">
        <f>MEDIAN(C4:C13)</f>
        <v>905</v>
      </c>
    </row>
    <row r="15" spans="1:8" x14ac:dyDescent="0.35">
      <c r="E15" t="s">
        <v>15</v>
      </c>
      <c r="F15" s="8">
        <f>_xlfn.QUARTILE.INC(A4:A13,3)</f>
        <v>962.5</v>
      </c>
      <c r="G15">
        <f>_xlfn.QUARTILE.INC(B4:B13,3)</f>
        <v>825</v>
      </c>
      <c r="H15" s="9">
        <f>_xlfn.QUARTILE.INC(C4:C13,3)</f>
        <v>1237.5</v>
      </c>
    </row>
    <row r="16" spans="1:8" x14ac:dyDescent="0.35">
      <c r="E16" t="s">
        <v>16</v>
      </c>
      <c r="F16" s="8">
        <f t="array" ref="F16">MAX(IF(ISBLANK(A4:A13),"",IF(A4:A13&lt;=F15+$F2*(F15-F13),A4:A13,"")))</f>
        <v>1560</v>
      </c>
      <c r="G16">
        <f t="array" ref="G16">MAX(IF(ISBLANK(B4:B13),"",IF(B4:B13&lt;=G15+$F2*(G15-G13),B4:B13,"")))</f>
        <v>940</v>
      </c>
      <c r="H16" s="9">
        <f t="array" ref="H16">MAX(IF(ISBLANK(C4:C13),"",IF(C4:C13&lt;=H15+$F2*(H15-H13),C4:C13,"")))</f>
        <v>1750</v>
      </c>
    </row>
    <row r="17" spans="5:8" x14ac:dyDescent="0.35">
      <c r="E17" t="s">
        <v>9</v>
      </c>
      <c r="F17" s="10">
        <f>AVERAGE(A4:A13)</f>
        <v>784</v>
      </c>
      <c r="G17" s="11">
        <f>AVERAGE(B4:B13)</f>
        <v>756</v>
      </c>
      <c r="H17" s="12">
        <f>AVERAGE(C4:C13)</f>
        <v>1010</v>
      </c>
    </row>
    <row r="19" spans="5:8" x14ac:dyDescent="0.35">
      <c r="E19" t="s">
        <v>12</v>
      </c>
      <c r="F19" s="14">
        <f>IF(MIN(F12:H12)&gt;=0,0,MIN(F12:H12))</f>
        <v>0</v>
      </c>
    </row>
    <row r="21" spans="5:8" x14ac:dyDescent="0.35">
      <c r="E21" t="s">
        <v>17</v>
      </c>
      <c r="F21" s="3" t="s">
        <v>18</v>
      </c>
      <c r="G21">
        <f>B10</f>
        <v>1850</v>
      </c>
      <c r="H21" s="3" t="s">
        <v>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C7C0-CEB9-4A9D-9CBF-7AB06EA3B5DC}">
  <sheetPr codeName="Sheet90"/>
  <dimension ref="A1:S22"/>
  <sheetViews>
    <sheetView workbookViewId="0"/>
  </sheetViews>
  <sheetFormatPr defaultRowHeight="14.5" x14ac:dyDescent="0.35"/>
  <cols>
    <col min="1" max="3" width="9" customWidth="1"/>
    <col min="4" max="4" width="4" customWidth="1"/>
    <col min="5" max="5" width="10.81640625" customWidth="1"/>
    <col min="17" max="19" width="7.7265625" customWidth="1"/>
  </cols>
  <sheetData>
    <row r="1" spans="1:19" x14ac:dyDescent="0.35">
      <c r="A1" s="1" t="s">
        <v>19</v>
      </c>
      <c r="B1" s="1"/>
      <c r="C1" s="1"/>
      <c r="Q1" t="s">
        <v>20</v>
      </c>
    </row>
    <row r="2" spans="1:19" x14ac:dyDescent="0.35">
      <c r="E2" t="s">
        <v>10</v>
      </c>
    </row>
    <row r="3" spans="1:19" x14ac:dyDescent="0.35">
      <c r="A3" s="2" t="s">
        <v>1</v>
      </c>
      <c r="B3" s="2" t="s">
        <v>2</v>
      </c>
      <c r="C3" s="2" t="s">
        <v>3</v>
      </c>
      <c r="Q3" s="2" t="s">
        <v>1</v>
      </c>
      <c r="R3" s="2" t="s">
        <v>2</v>
      </c>
      <c r="S3" s="2" t="s">
        <v>3</v>
      </c>
    </row>
    <row r="4" spans="1:19" x14ac:dyDescent="0.35">
      <c r="A4">
        <v>1020</v>
      </c>
      <c r="B4">
        <v>840</v>
      </c>
      <c r="C4">
        <v>1430</v>
      </c>
      <c r="F4" s="4" t="str">
        <f>A3</f>
        <v>Brand A</v>
      </c>
      <c r="G4" s="4" t="str">
        <f>B3</f>
        <v>Brand B</v>
      </c>
      <c r="H4" s="4" t="str">
        <f>C3</f>
        <v>Brand C</v>
      </c>
      <c r="Q4" t="str">
        <f>IF(A4&gt;F$16,A4,IF(A4&lt;F$12,A4,""))</f>
        <v/>
      </c>
      <c r="R4" t="str">
        <f>IF(B4&gt;G$16,B4,IF(B4&lt;G$12,B4,""))</f>
        <v/>
      </c>
      <c r="S4" t="str">
        <f>IF(C4&gt;H$16,C4,IF(C4&lt;H$12,C4,""))</f>
        <v/>
      </c>
    </row>
    <row r="5" spans="1:19" x14ac:dyDescent="0.35">
      <c r="A5">
        <v>1560</v>
      </c>
      <c r="B5">
        <v>940</v>
      </c>
      <c r="C5">
        <v>1750</v>
      </c>
      <c r="E5" t="s">
        <v>4</v>
      </c>
      <c r="F5" s="5">
        <f>F12-$F19</f>
        <v>380</v>
      </c>
      <c r="G5" s="6">
        <f>G12-$F19</f>
        <v>360</v>
      </c>
      <c r="H5" s="7">
        <f>H12-$F19</f>
        <v>430</v>
      </c>
      <c r="Q5" t="str">
        <f t="shared" ref="Q5:S13" si="0">IF(A5&gt;F$16,A5,IF(A5&lt;F$12,A5,""))</f>
        <v/>
      </c>
      <c r="R5" t="str">
        <f t="shared" si="0"/>
        <v/>
      </c>
      <c r="S5" t="str">
        <f t="shared" si="0"/>
        <v/>
      </c>
    </row>
    <row r="6" spans="1:19" x14ac:dyDescent="0.35">
      <c r="A6">
        <v>560</v>
      </c>
      <c r="B6">
        <v>780</v>
      </c>
      <c r="C6">
        <v>870</v>
      </c>
      <c r="E6" t="s">
        <v>5</v>
      </c>
      <c r="F6" s="8">
        <f>F13-F12</f>
        <v>142.5</v>
      </c>
      <c r="G6">
        <f>G13-G12</f>
        <v>125</v>
      </c>
      <c r="H6" s="9">
        <f>H13-H12</f>
        <v>342.5</v>
      </c>
      <c r="Q6" t="str">
        <f t="shared" si="0"/>
        <v/>
      </c>
      <c r="R6" t="str">
        <f t="shared" si="0"/>
        <v/>
      </c>
      <c r="S6" t="str">
        <f t="shared" si="0"/>
        <v/>
      </c>
    </row>
    <row r="7" spans="1:19" x14ac:dyDescent="0.35">
      <c r="A7">
        <v>780</v>
      </c>
      <c r="B7">
        <v>650</v>
      </c>
      <c r="C7">
        <v>920</v>
      </c>
      <c r="E7" t="s">
        <v>6</v>
      </c>
      <c r="F7" s="8">
        <f t="shared" ref="F7:H9" si="1">F14-F13</f>
        <v>202.5</v>
      </c>
      <c r="G7">
        <f t="shared" si="1"/>
        <v>220</v>
      </c>
      <c r="H7" s="9">
        <f t="shared" si="1"/>
        <v>132.5</v>
      </c>
      <c r="Q7" t="str">
        <f t="shared" si="0"/>
        <v/>
      </c>
      <c r="R7" t="str">
        <f t="shared" si="0"/>
        <v/>
      </c>
      <c r="S7" t="str">
        <f t="shared" si="0"/>
        <v/>
      </c>
    </row>
    <row r="8" spans="1:19" x14ac:dyDescent="0.35">
      <c r="A8">
        <v>990</v>
      </c>
      <c r="B8">
        <v>720</v>
      </c>
      <c r="C8">
        <v>1300</v>
      </c>
      <c r="E8" t="s">
        <v>7</v>
      </c>
      <c r="F8" s="8">
        <f t="shared" si="1"/>
        <v>237.5</v>
      </c>
      <c r="G8">
        <f t="shared" si="1"/>
        <v>120</v>
      </c>
      <c r="H8" s="9">
        <f t="shared" si="1"/>
        <v>332.5</v>
      </c>
      <c r="Q8" t="str">
        <f t="shared" si="0"/>
        <v/>
      </c>
      <c r="R8" t="str">
        <f t="shared" si="0"/>
        <v/>
      </c>
      <c r="S8" t="str">
        <f t="shared" si="0"/>
        <v/>
      </c>
    </row>
    <row r="9" spans="1:19" x14ac:dyDescent="0.35">
      <c r="A9">
        <v>670</v>
      </c>
      <c r="B9">
        <v>430</v>
      </c>
      <c r="C9">
        <v>890</v>
      </c>
      <c r="E9" t="s">
        <v>8</v>
      </c>
      <c r="F9" s="8">
        <f t="shared" si="1"/>
        <v>597.5</v>
      </c>
      <c r="G9">
        <f t="shared" si="1"/>
        <v>115</v>
      </c>
      <c r="H9" s="9">
        <f t="shared" si="1"/>
        <v>512.5</v>
      </c>
      <c r="Q9" t="str">
        <f t="shared" si="0"/>
        <v/>
      </c>
      <c r="R9" t="str">
        <f t="shared" si="0"/>
        <v/>
      </c>
      <c r="S9" t="str">
        <f t="shared" si="0"/>
        <v/>
      </c>
    </row>
    <row r="10" spans="1:19" x14ac:dyDescent="0.35">
      <c r="A10">
        <v>510</v>
      </c>
      <c r="B10">
        <v>1850</v>
      </c>
      <c r="C10">
        <v>740</v>
      </c>
      <c r="E10" t="s">
        <v>9</v>
      </c>
      <c r="F10" s="10">
        <f>F17-$F19</f>
        <v>784</v>
      </c>
      <c r="G10" s="11">
        <f>G17-$F19</f>
        <v>696</v>
      </c>
      <c r="H10" s="12">
        <f>H17-$F19</f>
        <v>1010</v>
      </c>
      <c r="Q10" t="str">
        <f t="shared" si="0"/>
        <v/>
      </c>
      <c r="R10">
        <f t="shared" si="0"/>
        <v>1850</v>
      </c>
      <c r="S10" t="str">
        <f t="shared" si="0"/>
        <v/>
      </c>
    </row>
    <row r="11" spans="1:19" x14ac:dyDescent="0.35">
      <c r="A11">
        <v>490</v>
      </c>
      <c r="B11">
        <v>-300</v>
      </c>
      <c r="C11">
        <v>720</v>
      </c>
      <c r="Q11" t="str">
        <f t="shared" si="0"/>
        <v/>
      </c>
      <c r="R11">
        <f t="shared" si="0"/>
        <v>-300</v>
      </c>
      <c r="S11" t="str">
        <f t="shared" si="0"/>
        <v/>
      </c>
    </row>
    <row r="12" spans="1:19" x14ac:dyDescent="0.35">
      <c r="A12">
        <v>380</v>
      </c>
      <c r="B12">
        <v>360</v>
      </c>
      <c r="C12">
        <v>430</v>
      </c>
      <c r="E12" t="s">
        <v>4</v>
      </c>
      <c r="F12" s="5">
        <f t="array" ref="F12">MIN(IF(A4:A13&gt;=F13-3*(F15-F13)/2,A4:A13,""))</f>
        <v>380</v>
      </c>
      <c r="G12" s="6">
        <f t="array" ref="G12">MIN(IF(B4:B13&gt;=G13-3*(G15-G13)/2,B4:B13,""))</f>
        <v>360</v>
      </c>
      <c r="H12" s="7">
        <f t="array" ref="H12">MIN(IF(C4:C13&gt;=H13-3*(H15-H13)/2,C4:C13,""))</f>
        <v>430</v>
      </c>
      <c r="Q12" t="str">
        <f t="shared" si="0"/>
        <v/>
      </c>
      <c r="R12" t="str">
        <f t="shared" si="0"/>
        <v/>
      </c>
      <c r="S12" t="str">
        <f t="shared" si="0"/>
        <v/>
      </c>
    </row>
    <row r="13" spans="1:19" x14ac:dyDescent="0.35">
      <c r="A13" s="13">
        <v>880</v>
      </c>
      <c r="B13" s="13">
        <v>690</v>
      </c>
      <c r="C13" s="13">
        <v>1050</v>
      </c>
      <c r="E13" t="s">
        <v>11</v>
      </c>
      <c r="F13" s="8">
        <f>QUARTILE(A4:A13,1)</f>
        <v>522.5</v>
      </c>
      <c r="G13">
        <f>QUARTILE(B4:B13,1)</f>
        <v>485</v>
      </c>
      <c r="H13" s="9">
        <f>QUARTILE(C4:C13,1)</f>
        <v>772.5</v>
      </c>
      <c r="Q13" s="13" t="str">
        <f t="shared" si="0"/>
        <v/>
      </c>
      <c r="R13" s="13" t="str">
        <f t="shared" si="0"/>
        <v/>
      </c>
      <c r="S13" s="13" t="str">
        <f t="shared" si="0"/>
        <v/>
      </c>
    </row>
    <row r="14" spans="1:19" x14ac:dyDescent="0.35">
      <c r="E14" t="s">
        <v>14</v>
      </c>
      <c r="F14" s="8">
        <f>MEDIAN(A4:A13)</f>
        <v>725</v>
      </c>
      <c r="G14">
        <f>MEDIAN(B4:B13)</f>
        <v>705</v>
      </c>
      <c r="H14" s="9">
        <f>MEDIAN(C4:C13)</f>
        <v>905</v>
      </c>
    </row>
    <row r="15" spans="1:19" x14ac:dyDescent="0.35">
      <c r="E15" t="s">
        <v>15</v>
      </c>
      <c r="F15" s="8">
        <f>QUARTILE(A4:A13,3)</f>
        <v>962.5</v>
      </c>
      <c r="G15">
        <f>QUARTILE(B4:B13,3)</f>
        <v>825</v>
      </c>
      <c r="H15" s="9">
        <f>QUARTILE(C4:C13,3)</f>
        <v>1237.5</v>
      </c>
    </row>
    <row r="16" spans="1:19" x14ac:dyDescent="0.35">
      <c r="E16" t="s">
        <v>16</v>
      </c>
      <c r="F16" s="8">
        <f t="array" ref="F16">MAX(IF(A4:A13&lt;=F15+3*(F15-F13)/2,A4:A13,""))</f>
        <v>1560</v>
      </c>
      <c r="G16">
        <f t="array" ref="G16">MAX(IF(B4:B13&lt;=G15+3*(G15-G13)/2,B4:B13,""))</f>
        <v>940</v>
      </c>
      <c r="H16" s="9">
        <f t="array" ref="H16">MAX(IF(C4:C13&lt;=H15+3*(H15-H13)/2,C4:C13,""))</f>
        <v>1750</v>
      </c>
    </row>
    <row r="17" spans="5:8" x14ac:dyDescent="0.35">
      <c r="E17" t="s">
        <v>9</v>
      </c>
      <c r="F17" s="10">
        <f>AVERAGE(A4:A13)</f>
        <v>784</v>
      </c>
      <c r="G17" s="11">
        <f>AVERAGE(B4:B13)</f>
        <v>696</v>
      </c>
      <c r="H17" s="12">
        <f>AVERAGE(C4:C13)</f>
        <v>1010</v>
      </c>
    </row>
    <row r="19" spans="5:8" x14ac:dyDescent="0.35">
      <c r="E19" t="s">
        <v>12</v>
      </c>
      <c r="F19" s="14">
        <f>IF(MIN(F12:H12)&gt;=0,0,MIN(F12:H12))</f>
        <v>0</v>
      </c>
    </row>
    <row r="21" spans="5:8" x14ac:dyDescent="0.35">
      <c r="E21" t="s">
        <v>17</v>
      </c>
      <c r="G21">
        <f>B10</f>
        <v>1850</v>
      </c>
    </row>
    <row r="22" spans="5:8" x14ac:dyDescent="0.35">
      <c r="G22">
        <f>B11</f>
        <v>-300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E6EC-0669-4410-B97A-98923996811C}">
  <sheetPr codeName="Sheet91"/>
  <dimension ref="A1:S23"/>
  <sheetViews>
    <sheetView workbookViewId="0"/>
  </sheetViews>
  <sheetFormatPr defaultRowHeight="14.5" x14ac:dyDescent="0.35"/>
  <cols>
    <col min="1" max="3" width="8" customWidth="1"/>
    <col min="4" max="4" width="4.453125" customWidth="1"/>
    <col min="5" max="5" width="10.26953125" customWidth="1"/>
    <col min="6" max="8" width="7.26953125" customWidth="1"/>
    <col min="17" max="19" width="7.453125" customWidth="1"/>
  </cols>
  <sheetData>
    <row r="1" spans="1:19" x14ac:dyDescent="0.35">
      <c r="A1" s="1" t="s">
        <v>19</v>
      </c>
      <c r="B1" s="1"/>
      <c r="C1" s="1"/>
      <c r="Q1" t="s">
        <v>21</v>
      </c>
    </row>
    <row r="3" spans="1:19" x14ac:dyDescent="0.35">
      <c r="A3" s="2" t="s">
        <v>1</v>
      </c>
      <c r="B3" s="2" t="s">
        <v>2</v>
      </c>
      <c r="C3" s="2" t="s">
        <v>3</v>
      </c>
      <c r="E3" t="s">
        <v>10</v>
      </c>
      <c r="Q3" s="2" t="s">
        <v>1</v>
      </c>
      <c r="R3" s="2" t="s">
        <v>2</v>
      </c>
      <c r="S3" s="2" t="s">
        <v>3</v>
      </c>
    </row>
    <row r="4" spans="1:19" x14ac:dyDescent="0.35">
      <c r="A4">
        <v>1650</v>
      </c>
      <c r="B4">
        <v>-50</v>
      </c>
      <c r="C4">
        <v>1430</v>
      </c>
      <c r="Q4" t="str">
        <f>IF(A4&gt;F$17,A4-$F$20,IF(A4&lt;F$13,A4-$F$20,""))</f>
        <v/>
      </c>
      <c r="R4" t="str">
        <f>IF(B4&gt;G$17,B4-$F$20,IF(B4&lt;G$13,B4-$F$20,""))</f>
        <v/>
      </c>
      <c r="S4" t="str">
        <f>IF(C4&gt;H$17,C4-$F$20,IF(C4&lt;H$13,C4-$F$20,""))</f>
        <v/>
      </c>
    </row>
    <row r="5" spans="1:19" x14ac:dyDescent="0.35">
      <c r="A5">
        <v>1560</v>
      </c>
      <c r="B5">
        <v>940</v>
      </c>
      <c r="C5">
        <v>1750</v>
      </c>
      <c r="F5" s="4" t="str">
        <f>A3</f>
        <v>Brand A</v>
      </c>
      <c r="G5" s="4" t="str">
        <f>B3</f>
        <v>Brand B</v>
      </c>
      <c r="H5" s="4" t="str">
        <f>C3</f>
        <v>Brand C</v>
      </c>
      <c r="Q5" t="str">
        <f t="shared" ref="Q5:S13" si="0">IF(A5&gt;F$17,A5-$F$20,IF(A5&lt;F$13,A5-$F$20,""))</f>
        <v/>
      </c>
      <c r="R5" t="str">
        <f t="shared" si="0"/>
        <v/>
      </c>
      <c r="S5" t="str">
        <f t="shared" si="0"/>
        <v/>
      </c>
    </row>
    <row r="6" spans="1:19" x14ac:dyDescent="0.35">
      <c r="A6">
        <v>1260</v>
      </c>
      <c r="B6">
        <v>780</v>
      </c>
      <c r="C6">
        <v>870</v>
      </c>
      <c r="E6" t="s">
        <v>4</v>
      </c>
      <c r="F6" s="5">
        <f>F13-$F20</f>
        <v>720</v>
      </c>
      <c r="G6" s="6">
        <f>G13-$F20</f>
        <v>0</v>
      </c>
      <c r="H6" s="7">
        <f>H13-$F20</f>
        <v>480</v>
      </c>
      <c r="Q6" t="str">
        <f t="shared" si="0"/>
        <v/>
      </c>
      <c r="R6" t="str">
        <f t="shared" si="0"/>
        <v/>
      </c>
      <c r="S6" t="str">
        <f t="shared" si="0"/>
        <v/>
      </c>
    </row>
    <row r="7" spans="1:19" x14ac:dyDescent="0.35">
      <c r="A7">
        <v>780</v>
      </c>
      <c r="B7">
        <v>450</v>
      </c>
      <c r="C7">
        <v>920</v>
      </c>
      <c r="E7" t="s">
        <v>5</v>
      </c>
      <c r="F7" s="8">
        <f>F14-F13</f>
        <v>87.5</v>
      </c>
      <c r="G7">
        <f>G14-G13</f>
        <v>427.5</v>
      </c>
      <c r="H7" s="9">
        <f>H14-H13</f>
        <v>342.5</v>
      </c>
      <c r="Q7" t="str">
        <f t="shared" si="0"/>
        <v/>
      </c>
      <c r="R7" t="str">
        <f t="shared" si="0"/>
        <v/>
      </c>
      <c r="S7" t="str">
        <f t="shared" si="0"/>
        <v/>
      </c>
    </row>
    <row r="8" spans="1:19" x14ac:dyDescent="0.35">
      <c r="A8">
        <v>990</v>
      </c>
      <c r="B8">
        <v>720</v>
      </c>
      <c r="C8">
        <v>1300</v>
      </c>
      <c r="E8" t="s">
        <v>6</v>
      </c>
      <c r="F8" s="8">
        <f t="shared" ref="F8:H10" si="1">F15-F14</f>
        <v>82.5</v>
      </c>
      <c r="G8">
        <f t="shared" si="1"/>
        <v>192.5</v>
      </c>
      <c r="H8" s="9">
        <f t="shared" si="1"/>
        <v>132.5</v>
      </c>
      <c r="Q8" t="str">
        <f t="shared" si="0"/>
        <v/>
      </c>
      <c r="R8" t="str">
        <f t="shared" si="0"/>
        <v/>
      </c>
      <c r="S8" t="str">
        <f t="shared" si="0"/>
        <v/>
      </c>
    </row>
    <row r="9" spans="1:19" x14ac:dyDescent="0.35">
      <c r="A9">
        <v>670</v>
      </c>
      <c r="B9">
        <v>430</v>
      </c>
      <c r="C9">
        <v>890</v>
      </c>
      <c r="E9" t="s">
        <v>7</v>
      </c>
      <c r="F9" s="8">
        <f t="shared" si="1"/>
        <v>352.5</v>
      </c>
      <c r="G9">
        <f t="shared" si="1"/>
        <v>195</v>
      </c>
      <c r="H9" s="9">
        <f t="shared" si="1"/>
        <v>332.5</v>
      </c>
      <c r="Q9" t="str">
        <f t="shared" si="0"/>
        <v/>
      </c>
      <c r="R9" t="str">
        <f t="shared" si="0"/>
        <v/>
      </c>
      <c r="S9" t="str">
        <f t="shared" si="0"/>
        <v/>
      </c>
    </row>
    <row r="10" spans="1:19" x14ac:dyDescent="0.35">
      <c r="A10">
        <v>800</v>
      </c>
      <c r="B10">
        <v>1850</v>
      </c>
      <c r="C10">
        <v>740</v>
      </c>
      <c r="E10" t="s">
        <v>8</v>
      </c>
      <c r="F10" s="8">
        <f t="shared" si="1"/>
        <v>457.5</v>
      </c>
      <c r="G10">
        <f t="shared" si="1"/>
        <v>175</v>
      </c>
      <c r="H10" s="9">
        <f t="shared" si="1"/>
        <v>512.5</v>
      </c>
      <c r="Q10" t="str">
        <f t="shared" si="0"/>
        <v/>
      </c>
      <c r="R10">
        <f t="shared" si="0"/>
        <v>1900</v>
      </c>
      <c r="S10" t="str">
        <f t="shared" si="0"/>
        <v/>
      </c>
    </row>
    <row r="11" spans="1:19" x14ac:dyDescent="0.35">
      <c r="A11">
        <v>750</v>
      </c>
      <c r="B11">
        <v>-300</v>
      </c>
      <c r="C11">
        <v>720</v>
      </c>
      <c r="E11" t="s">
        <v>9</v>
      </c>
      <c r="F11" s="10">
        <f>F18-$F20</f>
        <v>989</v>
      </c>
      <c r="G11" s="11">
        <f>G18-$F20</f>
        <v>637</v>
      </c>
      <c r="H11" s="12">
        <f>H18-$F20</f>
        <v>1060</v>
      </c>
      <c r="Q11" t="str">
        <f t="shared" si="0"/>
        <v/>
      </c>
      <c r="R11">
        <f t="shared" si="0"/>
        <v>-250</v>
      </c>
      <c r="S11" t="str">
        <f t="shared" si="0"/>
        <v/>
      </c>
    </row>
    <row r="12" spans="1:19" x14ac:dyDescent="0.35">
      <c r="A12">
        <v>50</v>
      </c>
      <c r="B12">
        <v>360</v>
      </c>
      <c r="C12">
        <v>430</v>
      </c>
      <c r="Q12">
        <f t="shared" si="0"/>
        <v>100</v>
      </c>
      <c r="R12" t="str">
        <f t="shared" si="0"/>
        <v/>
      </c>
      <c r="S12" t="str">
        <f t="shared" si="0"/>
        <v/>
      </c>
    </row>
    <row r="13" spans="1:19" x14ac:dyDescent="0.35">
      <c r="A13" s="13">
        <v>880</v>
      </c>
      <c r="B13" s="13">
        <v>690</v>
      </c>
      <c r="C13" s="13">
        <v>1050</v>
      </c>
      <c r="E13" t="s">
        <v>4</v>
      </c>
      <c r="F13" s="5">
        <f t="array" ref="F13">MIN(IF(A4:A13&gt;=F14-3*(F16-F14)/2,A4:A13,""))</f>
        <v>670</v>
      </c>
      <c r="G13" s="6">
        <f t="array" ref="G13">MIN(IF(B4:B13&gt;=G14-3*(G16-G14)/2,B4:B13,""))</f>
        <v>-50</v>
      </c>
      <c r="H13" s="7">
        <f t="array" ref="H13">MIN(IF(C4:C13&gt;=H14-3*(H16-H14)/2,C4:C13,""))</f>
        <v>430</v>
      </c>
      <c r="Q13" s="13" t="str">
        <f t="shared" si="0"/>
        <v/>
      </c>
      <c r="R13" s="13" t="str">
        <f t="shared" si="0"/>
        <v/>
      </c>
      <c r="S13" s="13" t="str">
        <f t="shared" si="0"/>
        <v/>
      </c>
    </row>
    <row r="14" spans="1:19" x14ac:dyDescent="0.35">
      <c r="E14" t="s">
        <v>11</v>
      </c>
      <c r="F14" s="8">
        <f>QUARTILE(A4:A13,1)</f>
        <v>757.5</v>
      </c>
      <c r="G14">
        <f>QUARTILE(B4:B13,1)</f>
        <v>377.5</v>
      </c>
      <c r="H14" s="9">
        <f>QUARTILE(C4:C13,1)</f>
        <v>772.5</v>
      </c>
    </row>
    <row r="15" spans="1:19" x14ac:dyDescent="0.35">
      <c r="E15" t="s">
        <v>14</v>
      </c>
      <c r="F15" s="8">
        <f>MEDIAN(A4:A13)</f>
        <v>840</v>
      </c>
      <c r="G15">
        <f>MEDIAN(B4:B13)</f>
        <v>570</v>
      </c>
      <c r="H15" s="9">
        <f>MEDIAN(C4:C13)</f>
        <v>905</v>
      </c>
    </row>
    <row r="16" spans="1:19" x14ac:dyDescent="0.35">
      <c r="E16" t="s">
        <v>15</v>
      </c>
      <c r="F16" s="8">
        <f>QUARTILE(A4:A13,3)</f>
        <v>1192.5</v>
      </c>
      <c r="G16">
        <f>QUARTILE(B4:B13,3)</f>
        <v>765</v>
      </c>
      <c r="H16" s="9">
        <f>QUARTILE(C4:C13,3)</f>
        <v>1237.5</v>
      </c>
    </row>
    <row r="17" spans="5:8" x14ac:dyDescent="0.35">
      <c r="E17" t="s">
        <v>16</v>
      </c>
      <c r="F17" s="8">
        <f t="array" ref="F17">MAX(IF(A4:A13&lt;=F16+3*(F16-F14)/2,A4:A13,""))</f>
        <v>1650</v>
      </c>
      <c r="G17">
        <f t="array" ref="G17">MAX(IF(B4:B13&lt;=G16+3*(G16-G14)/2,B4:B13,""))</f>
        <v>940</v>
      </c>
      <c r="H17" s="9">
        <f t="array" ref="H17">MAX(IF(C4:C13&lt;=H16+3*(H16-H14)/2,C4:C13,""))</f>
        <v>1750</v>
      </c>
    </row>
    <row r="18" spans="5:8" x14ac:dyDescent="0.35">
      <c r="E18" t="s">
        <v>9</v>
      </c>
      <c r="F18" s="10">
        <f>AVERAGE(A4:A13)</f>
        <v>939</v>
      </c>
      <c r="G18" s="11">
        <f>AVERAGE(B4:B13)</f>
        <v>587</v>
      </c>
      <c r="H18" s="12">
        <f>AVERAGE(C4:C13)</f>
        <v>1010</v>
      </c>
    </row>
    <row r="20" spans="5:8" x14ac:dyDescent="0.35">
      <c r="E20" t="s">
        <v>12</v>
      </c>
      <c r="F20" s="14">
        <f>IF(MIN(F13:H13)&gt;=0,0,MIN(F13:H13))</f>
        <v>-50</v>
      </c>
    </row>
    <row r="22" spans="5:8" x14ac:dyDescent="0.35">
      <c r="E22" t="s">
        <v>17</v>
      </c>
      <c r="F22">
        <f>A12-F20</f>
        <v>100</v>
      </c>
      <c r="G22">
        <f>B10-F20</f>
        <v>1900</v>
      </c>
    </row>
    <row r="23" spans="5:8" x14ac:dyDescent="0.35">
      <c r="G23">
        <f>B11-F20</f>
        <v>-250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Box Plot 4</vt:lpstr>
      <vt:lpstr>Box Plot 5</vt:lpstr>
      <vt:lpstr>Box Plot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2025-11-01T09:00:09Z</dcterms:created>
  <dcterms:modified xsi:type="dcterms:W3CDTF">2025-11-01T09:07:15Z</dcterms:modified>
</cp:coreProperties>
</file>