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0D37760-96CF-4BBE-8602-1402CA176A1B}" xr6:coauthVersionLast="47" xr6:coauthVersionMax="47" xr10:uidLastSave="{00000000-0000-0000-0000-000000000000}"/>
  <bookViews>
    <workbookView xWindow="-110" yWindow="-110" windowWidth="19420" windowHeight="10300" xr2:uid="{374889A3-E86F-4AA0-97DF-158DD285EF24}"/>
  </bookViews>
  <sheets>
    <sheet name="Title" sheetId="2" r:id="rId1"/>
    <sheet name="Tool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U17" i="1" a="1"/>
  <c r="U20" i="1" s="1"/>
  <c r="O17" i="1" a="1"/>
  <c r="P17" i="1" s="1"/>
  <c r="W16" i="1" a="1"/>
  <c r="W16" i="1" s="1"/>
  <c r="AA13" i="1"/>
  <c r="X13" i="1" a="1"/>
  <c r="X13" i="1" s="1"/>
  <c r="X11" i="1" a="1"/>
  <c r="X11" i="1" s="1"/>
  <c r="L6" i="1" a="1"/>
  <c r="L18" i="1" s="1"/>
  <c r="K23" i="1"/>
  <c r="K21" i="1"/>
  <c r="K20" i="1"/>
  <c r="K6" i="1" a="1"/>
  <c r="K13" i="1" s="1"/>
  <c r="G6" i="1" a="1"/>
  <c r="G23" i="1" s="1"/>
  <c r="AG4" i="1" a="1"/>
  <c r="AG5" i="1" s="1"/>
  <c r="AF4" i="1" a="1"/>
  <c r="AF6" i="1" s="1"/>
  <c r="AE4" i="1" a="1"/>
  <c r="AE7" i="1" s="1"/>
  <c r="AD4" i="1" a="1"/>
  <c r="AD6" i="1" s="1"/>
  <c r="AC4" i="1" a="1"/>
  <c r="AC7" i="1" s="1"/>
  <c r="AB4" i="1" a="1"/>
  <c r="AB6" i="1" s="1"/>
  <c r="AA4" i="1" a="1"/>
  <c r="AA7" i="1" s="1"/>
  <c r="X19" i="1" l="1"/>
  <c r="J10" i="1"/>
  <c r="H15" i="1"/>
  <c r="J15" i="1"/>
  <c r="J16" i="1"/>
  <c r="H17" i="1"/>
  <c r="J21" i="1"/>
  <c r="AF5" i="1"/>
  <c r="J22" i="1"/>
  <c r="H11" i="1"/>
  <c r="AB7" i="1"/>
  <c r="H23" i="1"/>
  <c r="H9" i="1"/>
  <c r="K14" i="1"/>
  <c r="J9" i="1"/>
  <c r="K15" i="1"/>
  <c r="AG6" i="1"/>
  <c r="AG7" i="1"/>
  <c r="I11" i="1"/>
  <c r="I17" i="1"/>
  <c r="I23" i="1"/>
  <c r="O17" i="1"/>
  <c r="AD7" i="1"/>
  <c r="H6" i="1"/>
  <c r="H12" i="1"/>
  <c r="H18" i="1"/>
  <c r="O18" i="1"/>
  <c r="J6" i="1"/>
  <c r="J12" i="1"/>
  <c r="J18" i="1"/>
  <c r="K6" i="1"/>
  <c r="L7" i="1"/>
  <c r="P18" i="1"/>
  <c r="AE4" i="1"/>
  <c r="G7" i="1"/>
  <c r="G13" i="1"/>
  <c r="G19" i="1"/>
  <c r="K8" i="1"/>
  <c r="L19" i="1"/>
  <c r="O20" i="1"/>
  <c r="AE5" i="1"/>
  <c r="J7" i="1"/>
  <c r="J13" i="1"/>
  <c r="J19" i="1"/>
  <c r="K9" i="1"/>
  <c r="AE6" i="1"/>
  <c r="H8" i="1"/>
  <c r="H14" i="1"/>
  <c r="H20" i="1"/>
  <c r="K11" i="1"/>
  <c r="I8" i="1"/>
  <c r="I14" i="1"/>
  <c r="I20" i="1"/>
  <c r="K12" i="1"/>
  <c r="H21" i="1"/>
  <c r="AB4" i="1"/>
  <c r="AB5" i="1"/>
  <c r="AG4" i="1"/>
  <c r="G10" i="1"/>
  <c r="G16" i="1"/>
  <c r="G22" i="1"/>
  <c r="K18" i="1"/>
  <c r="X16" i="1"/>
  <c r="L8" i="1"/>
  <c r="L20" i="1"/>
  <c r="W17" i="1"/>
  <c r="AC4" i="1"/>
  <c r="J8" i="1"/>
  <c r="J11" i="1"/>
  <c r="J14" i="1"/>
  <c r="J17" i="1"/>
  <c r="J20" i="1"/>
  <c r="J23" i="1"/>
  <c r="K16" i="1"/>
  <c r="L9" i="1"/>
  <c r="L21" i="1"/>
  <c r="X17" i="1"/>
  <c r="O19" i="1"/>
  <c r="AC5" i="1"/>
  <c r="G6" i="1"/>
  <c r="G9" i="1"/>
  <c r="G12" i="1"/>
  <c r="G15" i="1"/>
  <c r="G18" i="1"/>
  <c r="G21" i="1"/>
  <c r="K17" i="1"/>
  <c r="L10" i="1"/>
  <c r="L22" i="1"/>
  <c r="W18" i="1"/>
  <c r="P19" i="1"/>
  <c r="AA4" i="1"/>
  <c r="AC6" i="1"/>
  <c r="L11" i="1"/>
  <c r="L23" i="1"/>
  <c r="X18" i="1"/>
  <c r="AA5" i="1"/>
  <c r="AF4" i="1"/>
  <c r="I6" i="1"/>
  <c r="I9" i="1"/>
  <c r="I12" i="1"/>
  <c r="I15" i="1"/>
  <c r="I18" i="1"/>
  <c r="I21" i="1"/>
  <c r="K7" i="1"/>
  <c r="K19" i="1"/>
  <c r="L12" i="1"/>
  <c r="W19" i="1"/>
  <c r="P20" i="1"/>
  <c r="AA6" i="1"/>
  <c r="L13" i="1"/>
  <c r="AD4" i="1"/>
  <c r="L14" i="1"/>
  <c r="W20" i="1"/>
  <c r="AD5" i="1"/>
  <c r="AF7" i="1"/>
  <c r="H7" i="1"/>
  <c r="H10" i="1"/>
  <c r="H13" i="1"/>
  <c r="H16" i="1"/>
  <c r="H19" i="1"/>
  <c r="H22" i="1"/>
  <c r="K10" i="1"/>
  <c r="K22" i="1"/>
  <c r="L15" i="1"/>
  <c r="X20" i="1"/>
  <c r="U18" i="1"/>
  <c r="U17" i="1"/>
  <c r="I7" i="1"/>
  <c r="I10" i="1"/>
  <c r="I13" i="1"/>
  <c r="I16" i="1"/>
  <c r="I19" i="1"/>
  <c r="I22" i="1"/>
  <c r="L16" i="1"/>
  <c r="U19" i="1"/>
  <c r="L17" i="1"/>
  <c r="G8" i="1"/>
  <c r="G11" i="1"/>
  <c r="G14" i="1"/>
  <c r="G17" i="1"/>
  <c r="G20" i="1"/>
  <c r="L6" i="1"/>
  <c r="N17" i="1" l="1" a="1"/>
  <c r="N20" i="1" s="1"/>
  <c r="Z7" i="1" s="1"/>
  <c r="K5" i="1"/>
  <c r="J5" i="1"/>
  <c r="I5" i="1"/>
  <c r="H5" i="1"/>
  <c r="G5" i="1"/>
  <c r="AC3" i="1"/>
  <c r="AD3" i="1" s="1"/>
  <c r="AE3" i="1" s="1"/>
  <c r="AF3" i="1" s="1"/>
  <c r="AG3" i="1" s="1"/>
  <c r="B3" i="1"/>
  <c r="Q18" i="1" l="1"/>
  <c r="N19" i="1"/>
  <c r="Z6" i="1" s="1"/>
  <c r="N17" i="1"/>
  <c r="Z4" i="1" s="1"/>
  <c r="N18" i="1"/>
  <c r="Z5" i="1" s="1"/>
  <c r="Q19" i="1" l="1"/>
  <c r="Q20" i="1"/>
  <c r="P14" i="1"/>
  <c r="O8" i="1"/>
  <c r="Q17" i="1"/>
  <c r="O12" i="1"/>
  <c r="P12" i="1"/>
  <c r="P13" i="1" l="1"/>
  <c r="R6" i="1" s="1"/>
  <c r="O14" i="1"/>
  <c r="O13" i="1" s="1"/>
  <c r="O5" i="1"/>
  <c r="Q12" i="1"/>
  <c r="R4" i="1" l="1"/>
  <c r="R5" i="1" s="1"/>
  <c r="S18" i="1"/>
  <c r="T19" i="1"/>
  <c r="S19" i="1"/>
  <c r="T20" i="1"/>
  <c r="S20" i="1"/>
  <c r="T18" i="1"/>
  <c r="R18" i="1"/>
  <c r="S17" i="1"/>
  <c r="T17" i="1"/>
  <c r="R20" i="1"/>
  <c r="R19" i="1"/>
  <c r="R17" i="1"/>
  <c r="O4" i="1"/>
  <c r="O6" i="1"/>
  <c r="Q13" i="1"/>
  <c r="O7" i="1" s="1"/>
  <c r="R12" i="1" l="1"/>
  <c r="S12" i="1" s="1"/>
  <c r="T12" i="1" s="1"/>
</calcChain>
</file>

<file path=xl/sharedStrings.xml><?xml version="1.0" encoding="utf-8"?>
<sst xmlns="http://schemas.openxmlformats.org/spreadsheetml/2006/main" count="52" uniqueCount="46">
  <si>
    <t>X1</t>
  </si>
  <si>
    <t>X2</t>
  </si>
  <si>
    <t>X3</t>
  </si>
  <si>
    <t>X4</t>
  </si>
  <si>
    <t>Y</t>
  </si>
  <si>
    <t>Ridge Regression</t>
  </si>
  <si>
    <t>Regression Analysis</t>
  </si>
  <si>
    <t>Ridge Trace</t>
  </si>
  <si>
    <t>Lambda</t>
  </si>
  <si>
    <t>OVERALL FIT</t>
  </si>
  <si>
    <t>Multiple R</t>
  </si>
  <si>
    <t>AIC</t>
  </si>
  <si>
    <t>map</t>
  </si>
  <si>
    <t>R Square</t>
  </si>
  <si>
    <t>AICc</t>
  </si>
  <si>
    <t>Adjusted R Square</t>
  </si>
  <si>
    <t>BSC</t>
  </si>
  <si>
    <t>Standard Error</t>
  </si>
  <si>
    <t>Observations</t>
  </si>
  <si>
    <t>Ridge Cross Validation</t>
  </si>
  <si>
    <t>ANOVA</t>
  </si>
  <si>
    <t>Alpha</t>
  </si>
  <si>
    <t>df</t>
  </si>
  <si>
    <t>SS</t>
  </si>
  <si>
    <t>MS</t>
  </si>
  <si>
    <t>F</t>
  </si>
  <si>
    <t>p-value</t>
  </si>
  <si>
    <t>sig</t>
  </si>
  <si>
    <t>MSE</t>
  </si>
  <si>
    <t># of Groups</t>
  </si>
  <si>
    <t>Regression</t>
  </si>
  <si>
    <t>VIF Goal</t>
  </si>
  <si>
    <t>Residual</t>
  </si>
  <si>
    <t>CV Error</t>
  </si>
  <si>
    <t>Total</t>
  </si>
  <si>
    <t>coef unstd</t>
  </si>
  <si>
    <t>std err</t>
  </si>
  <si>
    <t>coeff</t>
  </si>
  <si>
    <t>t stat</t>
  </si>
  <si>
    <t>lower</t>
  </si>
  <si>
    <t>upper</t>
  </si>
  <si>
    <t>vif</t>
  </si>
  <si>
    <t>Real Statistics Using Excel</t>
  </si>
  <si>
    <t>Updated</t>
  </si>
  <si>
    <t>Copyright © 2013 - 2025 Charles Zaiontz</t>
  </si>
  <si>
    <t>Ridge Regression Analysis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</si>
</sst>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Ridge Trace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Tool!$Z$4</c:f>
              <c:strCache>
                <c:ptCount val="1"/>
                <c:pt idx="0">
                  <c:v>X1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Tool!$AA$3:$AG$3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Tool!$AA$4:$AG$4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C-4F91-B450-869B85ED4FB9}"/>
            </c:ext>
          </c:extLst>
        </c:ser>
        <c:ser>
          <c:idx val="1"/>
          <c:order val="1"/>
          <c:tx>
            <c:strRef>
              <c:f>Tool!$Z$5</c:f>
              <c:strCache>
                <c:ptCount val="1"/>
                <c:pt idx="0">
                  <c:v>X2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Tool!$AA$3:$AG$3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Tool!$AA$5:$AG$5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4C-4F91-B450-869B85ED4FB9}"/>
            </c:ext>
          </c:extLst>
        </c:ser>
        <c:ser>
          <c:idx val="2"/>
          <c:order val="2"/>
          <c:tx>
            <c:strRef>
              <c:f>Tool!$Z$6</c:f>
              <c:strCache>
                <c:ptCount val="1"/>
                <c:pt idx="0">
                  <c:v>X3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Tool!$AA$3:$AG$3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Tool!$AA$6:$AG$6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C-4F91-B450-869B85ED4FB9}"/>
            </c:ext>
          </c:extLst>
        </c:ser>
        <c:ser>
          <c:idx val="3"/>
          <c:order val="3"/>
          <c:tx>
            <c:strRef>
              <c:f>Tool!$Z$7</c:f>
              <c:strCache>
                <c:ptCount val="1"/>
                <c:pt idx="0">
                  <c:v>X4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Tool!$AA$3:$AG$3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Tool!$AA$7:$AG$7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4C-4F91-B450-869B85ED4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703568"/>
        <c:axId val="481705528"/>
      </c:lineChart>
      <c:catAx>
        <c:axId val="48170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5528"/>
        <c:crosses val="autoZero"/>
        <c:auto val="1"/>
        <c:lblAlgn val="ctr"/>
        <c:lblOffset val="100"/>
        <c:noMultiLvlLbl val="0"/>
      </c:catAx>
      <c:valAx>
        <c:axId val="481705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581025</xdr:colOff>
      <xdr:row>13</xdr:row>
      <xdr:rowOff>166687</xdr:rowOff>
    </xdr:from>
    <xdr:to>
      <xdr:col>32</xdr:col>
      <xdr:colOff>276225</xdr:colOff>
      <xdr:row>28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B76B5-C078-4882-9E4A-363C0F781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3">
          <cell r="AA3">
            <v>0</v>
          </cell>
          <cell r="AB3">
            <v>1.7000000000000001E-3</v>
          </cell>
          <cell r="AC3">
            <v>1.7000000000000001E-2</v>
          </cell>
          <cell r="AD3">
            <v>0.17</v>
          </cell>
          <cell r="AE3">
            <v>1.7000000000000002</v>
          </cell>
          <cell r="AF3">
            <v>17</v>
          </cell>
          <cell r="AG3">
            <v>170</v>
          </cell>
        </row>
        <row r="4">
          <cell r="Z4" t="str">
            <v>X1</v>
          </cell>
          <cell r="AA4">
            <v>0.41542570119959465</v>
          </cell>
          <cell r="AB4">
            <v>0.41602481418138454</v>
          </cell>
          <cell r="AC4">
            <v>0.42019548374079296</v>
          </cell>
          <cell r="AD4">
            <v>0.42020903815928212</v>
          </cell>
          <cell r="AE4">
            <v>0.36397698018790275</v>
          </cell>
          <cell r="AF4">
            <v>0.25378972657159399</v>
          </cell>
          <cell r="AG4">
            <v>7.4280150801580888E-2</v>
          </cell>
        </row>
        <row r="5">
          <cell r="Z5" t="str">
            <v>X2</v>
          </cell>
          <cell r="AA5">
            <v>-0.37140411710341692</v>
          </cell>
          <cell r="AB5">
            <v>-0.36782519780234801</v>
          </cell>
          <cell r="AC5">
            <v>-0.33685253043124175</v>
          </cell>
          <cell r="AD5">
            <v>-0.12369783202344081</v>
          </cell>
          <cell r="AE5">
            <v>0.23039763439912436</v>
          </cell>
          <cell r="AF5">
            <v>0.23845474376746628</v>
          </cell>
          <cell r="AG5">
            <v>7.2512920140047579E-2</v>
          </cell>
        </row>
        <row r="6">
          <cell r="Z6" t="str">
            <v>X3</v>
          </cell>
          <cell r="AA6">
            <v>1.1124069143399349</v>
          </cell>
          <cell r="AB6">
            <v>1.1072546389330469</v>
          </cell>
          <cell r="AC6">
            <v>1.0638817410262469</v>
          </cell>
          <cell r="AD6">
            <v>0.79883846712574091</v>
          </cell>
          <cell r="AE6">
            <v>0.39039905370277894</v>
          </cell>
          <cell r="AF6">
            <v>0.22833586621233812</v>
          </cell>
          <cell r="AG6">
            <v>7.0244116059912778E-2</v>
          </cell>
        </row>
        <row r="7">
          <cell r="Z7" t="str">
            <v>X4</v>
          </cell>
          <cell r="AA7">
            <v>-0.38093801321675191</v>
          </cell>
          <cell r="AB7">
            <v>-0.37901926441711931</v>
          </cell>
          <cell r="AC7">
            <v>-0.36283868218831522</v>
          </cell>
          <cell r="AD7">
            <v>-0.26279271836474805</v>
          </cell>
          <cell r="AE7">
            <v>-9.4781377718283322E-2</v>
          </cell>
          <cell r="AF7">
            <v>1.507995175083722E-2</v>
          </cell>
          <cell r="AG7">
            <v>2.1774136428059303E-2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EC2D-1792-41EA-B3F8-0843E59877B0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42</v>
      </c>
    </row>
    <row r="2" spans="1:2" x14ac:dyDescent="0.35">
      <c r="A2" t="s">
        <v>45</v>
      </c>
    </row>
    <row r="4" spans="1:2" x14ac:dyDescent="0.35">
      <c r="A4" t="s">
        <v>43</v>
      </c>
      <c r="B4" s="23">
        <v>45941</v>
      </c>
    </row>
    <row r="6" spans="1:2" x14ac:dyDescent="0.35">
      <c r="A6" s="24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FB59-A35D-4BDC-A82E-5F3E186FCC94}">
  <sheetPr codeName="Sheet68"/>
  <dimension ref="A1:AG23"/>
  <sheetViews>
    <sheetView workbookViewId="0"/>
  </sheetViews>
  <sheetFormatPr defaultRowHeight="14.5" x14ac:dyDescent="0.35"/>
  <cols>
    <col min="14" max="14" width="15.26953125" customWidth="1"/>
    <col min="26" max="26" width="9.1796875" customWidth="1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t="s">
        <v>5</v>
      </c>
      <c r="N1" t="s">
        <v>6</v>
      </c>
      <c r="Z1" t="s">
        <v>7</v>
      </c>
    </row>
    <row r="2" spans="1:33" x14ac:dyDescent="0.35">
      <c r="A2" s="2">
        <v>3</v>
      </c>
      <c r="B2" s="2">
        <v>6</v>
      </c>
      <c r="C2" s="2">
        <v>2</v>
      </c>
      <c r="D2" s="2">
        <v>8</v>
      </c>
      <c r="E2" s="2">
        <v>3</v>
      </c>
    </row>
    <row r="3" spans="1:33" ht="15" thickBot="1" x14ac:dyDescent="0.4">
      <c r="A3" s="2">
        <v>7</v>
      </c>
      <c r="B3" s="2">
        <f>INT(A3/2+4)</f>
        <v>7</v>
      </c>
      <c r="C3" s="2">
        <v>11</v>
      </c>
      <c r="D3" s="2">
        <v>14</v>
      </c>
      <c r="E3" s="2">
        <v>15</v>
      </c>
      <c r="G3" t="s">
        <v>8</v>
      </c>
      <c r="H3" s="3">
        <v>0.17</v>
      </c>
      <c r="N3" s="4" t="s">
        <v>9</v>
      </c>
      <c r="O3" s="4"/>
      <c r="Q3" s="4"/>
      <c r="R3" s="4"/>
      <c r="Z3" t="s">
        <v>8</v>
      </c>
      <c r="AA3">
        <v>0</v>
      </c>
      <c r="AB3">
        <v>1.7000000000000001E-3</v>
      </c>
      <c r="AC3">
        <f>AB3*10</f>
        <v>1.7000000000000001E-2</v>
      </c>
      <c r="AD3">
        <f>AC3*10</f>
        <v>0.17</v>
      </c>
      <c r="AE3">
        <f>AD3*10</f>
        <v>1.7000000000000002</v>
      </c>
      <c r="AF3">
        <f>AE3*10</f>
        <v>17</v>
      </c>
      <c r="AG3">
        <f>AF3*10</f>
        <v>170</v>
      </c>
    </row>
    <row r="4" spans="1:33" ht="15.5" thickTop="1" thickBot="1" x14ac:dyDescent="0.4">
      <c r="A4" s="2">
        <v>11</v>
      </c>
      <c r="B4" s="2">
        <v>11</v>
      </c>
      <c r="C4" s="2">
        <v>23</v>
      </c>
      <c r="D4" s="2">
        <v>33</v>
      </c>
      <c r="E4" s="2">
        <v>19</v>
      </c>
      <c r="N4" t="s">
        <v>10</v>
      </c>
      <c r="O4" t="e">
        <f ca="1">SQRT(O5)</f>
        <v>#NAME?</v>
      </c>
      <c r="Q4" t="s">
        <v>11</v>
      </c>
      <c r="R4" t="e">
        <f ca="1">O8*LN(P13/O8)+2*O12</f>
        <v>#NAME?</v>
      </c>
      <c r="Z4" t="str">
        <f>N17</f>
        <v>X1</v>
      </c>
      <c r="AA4" s="5" t="e">
        <f t="array" aca="1" ref="AA4:AA7" ca="1">RidgeRegCoeff($A$2:$D$19,$E$2:$E$19,AA3)</f>
        <v>#NAME?</v>
      </c>
      <c r="AB4" s="8" t="e">
        <f t="array" aca="1" ref="AB4:AB7" ca="1">RidgeRegCoeff($A$2:$D$19,$E$2:$E$19,AB3)</f>
        <v>#NAME?</v>
      </c>
      <c r="AC4" s="8" t="e">
        <f t="array" aca="1" ref="AC4:AC7" ca="1">RidgeRegCoeff($A$2:$D$19,$E$2:$E$19,AC3)</f>
        <v>#NAME?</v>
      </c>
      <c r="AD4" s="8" t="e">
        <f t="array" aca="1" ref="AD4:AD7" ca="1">RidgeRegCoeff($A$2:$D$19,$E$2:$E$19,AD3)</f>
        <v>#NAME?</v>
      </c>
      <c r="AE4" s="8" t="e">
        <f t="array" aca="1" ref="AE4:AE7" ca="1">RidgeRegCoeff($A$2:$D$19,$E$2:$E$19,AE3)</f>
        <v>#NAME?</v>
      </c>
      <c r="AF4" s="8" t="e">
        <f t="array" aca="1" ref="AF4:AF7" ca="1">RidgeRegCoeff($A$2:$D$19,$E$2:$E$19,AF3)</f>
        <v>#NAME?</v>
      </c>
      <c r="AG4" s="10" t="e">
        <f t="array" aca="1" ref="AG4:AG7" ca="1">RidgeRegCoeff($A$2:$D$19,$E$2:$E$19,AG3)</f>
        <v>#NAME?</v>
      </c>
    </row>
    <row r="5" spans="1:33" ht="15" thickTop="1" x14ac:dyDescent="0.35">
      <c r="A5" s="2">
        <v>15</v>
      </c>
      <c r="B5" s="2">
        <v>12</v>
      </c>
      <c r="C5" s="2">
        <v>26</v>
      </c>
      <c r="D5" s="2">
        <v>34</v>
      </c>
      <c r="E5" s="2">
        <v>27</v>
      </c>
      <c r="G5" s="13" t="str">
        <f>A1</f>
        <v>X1</v>
      </c>
      <c r="H5" s="13" t="str">
        <f>B1</f>
        <v>X2</v>
      </c>
      <c r="I5" s="13" t="str">
        <f>C1</f>
        <v>X3</v>
      </c>
      <c r="J5" s="13" t="str">
        <f>D1</f>
        <v>X4</v>
      </c>
      <c r="K5" s="13" t="str">
        <f>E1</f>
        <v>Y</v>
      </c>
      <c r="L5" s="2" t="s">
        <v>12</v>
      </c>
      <c r="N5" t="s">
        <v>13</v>
      </c>
      <c r="O5" t="e">
        <f ca="1">P12/P14</f>
        <v>#NAME?</v>
      </c>
      <c r="Q5" t="s">
        <v>14</v>
      </c>
      <c r="R5" t="e">
        <f ca="1">R4+2*(O12+1)*(O12+2)/(O8-O12-2)</f>
        <v>#NAME?</v>
      </c>
      <c r="Z5" t="str">
        <f>N18</f>
        <v>X2</v>
      </c>
      <c r="AA5" s="6" t="e">
        <f ca="1"/>
        <v>#NAME?</v>
      </c>
      <c r="AB5" t="e">
        <f ca="1"/>
        <v>#NAME?</v>
      </c>
      <c r="AC5" t="e">
        <f ca="1"/>
        <v>#NAME?</v>
      </c>
      <c r="AD5" t="e">
        <f ca="1"/>
        <v>#NAME?</v>
      </c>
      <c r="AE5" t="e">
        <f ca="1"/>
        <v>#NAME?</v>
      </c>
      <c r="AF5" t="e">
        <f ca="1"/>
        <v>#NAME?</v>
      </c>
      <c r="AG5" s="11" t="e">
        <f ca="1"/>
        <v>#NAME?</v>
      </c>
    </row>
    <row r="6" spans="1:33" x14ac:dyDescent="0.35">
      <c r="A6" s="2">
        <v>21</v>
      </c>
      <c r="B6" s="2">
        <v>16</v>
      </c>
      <c r="C6" s="2">
        <v>12</v>
      </c>
      <c r="D6" s="2">
        <v>5</v>
      </c>
      <c r="E6" s="2">
        <v>23</v>
      </c>
      <c r="G6" t="e">
        <f t="array" aca="1" ref="G6:J23" ca="1">STDCOL(A2:D19)</f>
        <v>#NAME?</v>
      </c>
      <c r="H6" t="e">
        <f ca="1"/>
        <v>#NAME?</v>
      </c>
      <c r="I6" t="e">
        <f ca="1"/>
        <v>#NAME?</v>
      </c>
      <c r="J6" t="e">
        <f ca="1"/>
        <v>#NAME?</v>
      </c>
      <c r="K6" t="e">
        <f t="array" aca="1" ref="K6:K23" ca="1">STDCOL(E2:E19)</f>
        <v>#NAME?</v>
      </c>
      <c r="L6" s="2" t="e">
        <f t="array" aca="1" ref="L6:L23" ca="1">SortedPart(K6:K23,AA11)</f>
        <v>#NAME?</v>
      </c>
      <c r="N6" t="s">
        <v>15</v>
      </c>
      <c r="O6" t="e">
        <f ca="1">1-(1-O5)*O8/(O8-O12)</f>
        <v>#NAME?</v>
      </c>
      <c r="Q6" s="14" t="s">
        <v>16</v>
      </c>
      <c r="R6" s="14" t="e">
        <f ca="1">O8*LN(P13/O8)+O12*LN(O8)</f>
        <v>#NAME?</v>
      </c>
      <c r="Z6" t="str">
        <f>N19</f>
        <v>X3</v>
      </c>
      <c r="AA6" s="6" t="e">
        <f ca="1"/>
        <v>#NAME?</v>
      </c>
      <c r="AB6" t="e">
        <f ca="1"/>
        <v>#NAME?</v>
      </c>
      <c r="AC6" t="e">
        <f ca="1"/>
        <v>#NAME?</v>
      </c>
      <c r="AD6" t="e">
        <f ca="1"/>
        <v>#NAME?</v>
      </c>
      <c r="AE6" t="e">
        <f ca="1"/>
        <v>#NAME?</v>
      </c>
      <c r="AF6" t="e">
        <f ca="1"/>
        <v>#NAME?</v>
      </c>
      <c r="AG6" s="11" t="e">
        <f ca="1"/>
        <v>#NAME?</v>
      </c>
    </row>
    <row r="7" spans="1:33" x14ac:dyDescent="0.35">
      <c r="A7" s="2">
        <v>23</v>
      </c>
      <c r="B7" s="2">
        <v>17</v>
      </c>
      <c r="C7" s="2">
        <v>16</v>
      </c>
      <c r="D7" s="2">
        <v>10</v>
      </c>
      <c r="E7" s="2">
        <v>23</v>
      </c>
      <c r="G7" t="e">
        <f ca="1"/>
        <v>#NAME?</v>
      </c>
      <c r="H7" t="e">
        <f ca="1"/>
        <v>#NAME?</v>
      </c>
      <c r="I7" t="e">
        <f ca="1"/>
        <v>#NAME?</v>
      </c>
      <c r="J7" t="e">
        <f ca="1"/>
        <v>#NAME?</v>
      </c>
      <c r="K7" t="e">
        <f ca="1"/>
        <v>#NAME?</v>
      </c>
      <c r="L7" s="2" t="e">
        <f ca="1"/>
        <v>#NAME?</v>
      </c>
      <c r="N7" t="s">
        <v>17</v>
      </c>
      <c r="O7" t="e">
        <f ca="1">SQRT(Q13)</f>
        <v>#NAME?</v>
      </c>
      <c r="Z7" t="str">
        <f>N20</f>
        <v>X4</v>
      </c>
      <c r="AA7" s="7" t="e">
        <f ca="1"/>
        <v>#NAME?</v>
      </c>
      <c r="AB7" s="9" t="e">
        <f ca="1"/>
        <v>#NAME?</v>
      </c>
      <c r="AC7" s="9" t="e">
        <f ca="1"/>
        <v>#NAME?</v>
      </c>
      <c r="AD7" s="9" t="e">
        <f ca="1"/>
        <v>#NAME?</v>
      </c>
      <c r="AE7" s="9" t="e">
        <f ca="1"/>
        <v>#NAME?</v>
      </c>
      <c r="AF7" s="9" t="e">
        <f ca="1"/>
        <v>#NAME?</v>
      </c>
      <c r="AG7" s="12" t="e">
        <f ca="1"/>
        <v>#NAME?</v>
      </c>
    </row>
    <row r="8" spans="1:33" x14ac:dyDescent="0.35">
      <c r="A8" s="2">
        <v>28</v>
      </c>
      <c r="B8" s="2">
        <v>22</v>
      </c>
      <c r="C8" s="2">
        <v>22</v>
      </c>
      <c r="D8" s="2">
        <v>15</v>
      </c>
      <c r="E8" s="2">
        <v>31</v>
      </c>
      <c r="G8" t="e">
        <f ca="1"/>
        <v>#NAME?</v>
      </c>
      <c r="H8" t="e">
        <f ca="1"/>
        <v>#NAME?</v>
      </c>
      <c r="I8" t="e">
        <f ca="1"/>
        <v>#NAME?</v>
      </c>
      <c r="J8" t="e">
        <f ca="1"/>
        <v>#NAME?</v>
      </c>
      <c r="K8" t="e">
        <f ca="1"/>
        <v>#NAME?</v>
      </c>
      <c r="L8" s="2" t="e">
        <f ca="1"/>
        <v>#NAME?</v>
      </c>
      <c r="N8" s="14" t="s">
        <v>18</v>
      </c>
      <c r="O8" s="14">
        <f ca="1">COUNT(K6:K23)</f>
        <v>0</v>
      </c>
    </row>
    <row r="9" spans="1:33" x14ac:dyDescent="0.35">
      <c r="A9" s="2">
        <v>31</v>
      </c>
      <c r="B9" s="2">
        <v>16</v>
      </c>
      <c r="C9" s="2">
        <v>28</v>
      </c>
      <c r="D9" s="2">
        <v>24</v>
      </c>
      <c r="E9" s="2">
        <v>39</v>
      </c>
      <c r="G9" t="e">
        <f ca="1"/>
        <v>#NAME?</v>
      </c>
      <c r="H9" t="e">
        <f ca="1"/>
        <v>#NAME?</v>
      </c>
      <c r="I9" t="e">
        <f ca="1"/>
        <v>#NAME?</v>
      </c>
      <c r="J9" t="e">
        <f ca="1"/>
        <v>#NAME?</v>
      </c>
      <c r="K9" t="e">
        <f ca="1"/>
        <v>#NAME?</v>
      </c>
      <c r="L9" s="2" t="e">
        <f ca="1"/>
        <v>#NAME?</v>
      </c>
      <c r="Z9" t="s">
        <v>19</v>
      </c>
    </row>
    <row r="10" spans="1:33" ht="15" thickBot="1" x14ac:dyDescent="0.4">
      <c r="A10" s="2">
        <v>38</v>
      </c>
      <c r="B10" s="2">
        <v>21</v>
      </c>
      <c r="C10" s="2">
        <v>34</v>
      </c>
      <c r="D10" s="2">
        <v>31</v>
      </c>
      <c r="E10" s="2">
        <v>47</v>
      </c>
      <c r="G10" t="e">
        <f ca="1"/>
        <v>#NAME?</v>
      </c>
      <c r="H10" t="e">
        <f ca="1"/>
        <v>#NAME?</v>
      </c>
      <c r="I10" t="e">
        <f ca="1"/>
        <v>#NAME?</v>
      </c>
      <c r="J10" t="e">
        <f ca="1"/>
        <v>#NAME?</v>
      </c>
      <c r="K10" t="e">
        <f ca="1"/>
        <v>#NAME?</v>
      </c>
      <c r="L10" s="2" t="e">
        <f ca="1"/>
        <v>#NAME?</v>
      </c>
      <c r="N10" t="s">
        <v>20</v>
      </c>
      <c r="R10" s="2" t="s">
        <v>21</v>
      </c>
      <c r="S10" s="2">
        <v>0.05</v>
      </c>
    </row>
    <row r="11" spans="1:33" ht="15" thickTop="1" x14ac:dyDescent="0.35">
      <c r="A11" s="2">
        <v>39</v>
      </c>
      <c r="B11" s="2">
        <v>27</v>
      </c>
      <c r="C11" s="2">
        <v>27</v>
      </c>
      <c r="D11" s="2">
        <v>8</v>
      </c>
      <c r="E11" s="2">
        <v>51</v>
      </c>
      <c r="G11" t="e">
        <f ca="1"/>
        <v>#NAME?</v>
      </c>
      <c r="H11" t="e">
        <f ca="1"/>
        <v>#NAME?</v>
      </c>
      <c r="I11" t="e">
        <f ca="1"/>
        <v>#NAME?</v>
      </c>
      <c r="J11" t="e">
        <f ca="1"/>
        <v>#NAME?</v>
      </c>
      <c r="K11" t="e">
        <f ca="1"/>
        <v>#NAME?</v>
      </c>
      <c r="L11" s="2" t="e">
        <f ca="1"/>
        <v>#NAME?</v>
      </c>
      <c r="N11" s="15"/>
      <c r="O11" s="15" t="s">
        <v>22</v>
      </c>
      <c r="P11" s="15" t="s">
        <v>23</v>
      </c>
      <c r="Q11" s="15" t="s">
        <v>24</v>
      </c>
      <c r="R11" s="15" t="s">
        <v>25</v>
      </c>
      <c r="S11" s="15" t="s">
        <v>26</v>
      </c>
      <c r="T11" s="15" t="s">
        <v>27</v>
      </c>
      <c r="W11" s="16" t="s">
        <v>28</v>
      </c>
      <c r="X11" s="16" t="e">
        <f t="array" aca="1" ref="X11" ca="1">RidgeMSE(A2:D19,E2:E19,H3)</f>
        <v>#NAME?</v>
      </c>
      <c r="Z11" t="s">
        <v>29</v>
      </c>
      <c r="AA11" s="17">
        <v>5</v>
      </c>
    </row>
    <row r="12" spans="1:33" x14ac:dyDescent="0.35">
      <c r="A12" s="2">
        <v>42</v>
      </c>
      <c r="B12" s="2">
        <v>24</v>
      </c>
      <c r="C12" s="2">
        <v>31</v>
      </c>
      <c r="D12" s="2">
        <v>16</v>
      </c>
      <c r="E12" s="2">
        <v>47</v>
      </c>
      <c r="G12" t="e">
        <f ca="1"/>
        <v>#NAME?</v>
      </c>
      <c r="H12" t="e">
        <f ca="1"/>
        <v>#NAME?</v>
      </c>
      <c r="I12" t="e">
        <f ca="1"/>
        <v>#NAME?</v>
      </c>
      <c r="J12" t="e">
        <f ca="1"/>
        <v>#NAME?</v>
      </c>
      <c r="K12" t="e">
        <f ca="1"/>
        <v>#NAME?</v>
      </c>
      <c r="L12" s="2" t="e">
        <f ca="1"/>
        <v>#NAME?</v>
      </c>
      <c r="N12" t="s">
        <v>30</v>
      </c>
      <c r="O12">
        <f ca="1">COUNT(G6:J6)</f>
        <v>0</v>
      </c>
      <c r="P12" t="e">
        <f ca="1">SUMSQ(MMULT(G6:J23,O17:O20))+H3*SUMSQ(O17:O20)</f>
        <v>#NAME?</v>
      </c>
      <c r="Q12" t="e">
        <f ca="1">P12/O12</f>
        <v>#NAME?</v>
      </c>
      <c r="R12" t="e">
        <f ca="1">Q12/Q13</f>
        <v>#NAME?</v>
      </c>
      <c r="S12" t="e">
        <f ca="1">FDIST(R12,O12,O13)</f>
        <v>#NAME?</v>
      </c>
      <c r="T12" s="2" t="e">
        <f ca="1">IF(S12&lt;S10,"yes","no")</f>
        <v>#NAME?</v>
      </c>
      <c r="W12" t="s">
        <v>31</v>
      </c>
      <c r="X12">
        <v>1</v>
      </c>
      <c r="Z12" t="s">
        <v>8</v>
      </c>
      <c r="AA12" s="18">
        <v>0.10639620041801884</v>
      </c>
    </row>
    <row r="13" spans="1:33" x14ac:dyDescent="0.35">
      <c r="A13" s="2">
        <v>49</v>
      </c>
      <c r="B13" s="2">
        <v>32</v>
      </c>
      <c r="C13" s="2">
        <v>40</v>
      </c>
      <c r="D13" s="2">
        <v>25</v>
      </c>
      <c r="E13" s="2">
        <v>51</v>
      </c>
      <c r="G13" t="e">
        <f ca="1"/>
        <v>#NAME?</v>
      </c>
      <c r="H13" t="e">
        <f ca="1"/>
        <v>#NAME?</v>
      </c>
      <c r="I13" t="e">
        <f ca="1"/>
        <v>#NAME?</v>
      </c>
      <c r="J13" t="e">
        <f ca="1"/>
        <v>#NAME?</v>
      </c>
      <c r="K13" t="e">
        <f ca="1"/>
        <v>#NAME?</v>
      </c>
      <c r="L13" s="2" t="e">
        <f ca="1"/>
        <v>#NAME?</v>
      </c>
      <c r="N13" t="s">
        <v>32</v>
      </c>
      <c r="O13">
        <f ca="1">O14-O12</f>
        <v>0</v>
      </c>
      <c r="P13" t="e">
        <f ca="1">P14-P12</f>
        <v>#NAME?</v>
      </c>
      <c r="Q13" t="e">
        <f ca="1">P13/O13</f>
        <v>#NAME?</v>
      </c>
      <c r="W13" s="14" t="s">
        <v>8</v>
      </c>
      <c r="X13" s="14" t="e">
        <f t="array" aca="1" ref="X13" ca="1">RidgeLambda(A2:D19,X12)</f>
        <v>#NAME?</v>
      </c>
      <c r="Z13" t="s">
        <v>33</v>
      </c>
      <c r="AA13" s="19" t="e">
        <f ca="1">RidgeCVError(G6:J23,K6:K23,AA12,L6:L23)</f>
        <v>#NAME?</v>
      </c>
    </row>
    <row r="14" spans="1:33" x14ac:dyDescent="0.35">
      <c r="A14" s="2">
        <v>57</v>
      </c>
      <c r="B14" s="2">
        <v>29</v>
      </c>
      <c r="C14" s="2">
        <v>42</v>
      </c>
      <c r="D14" s="2">
        <v>21</v>
      </c>
      <c r="E14" s="2">
        <v>55</v>
      </c>
      <c r="G14" t="e">
        <f ca="1"/>
        <v>#NAME?</v>
      </c>
      <c r="H14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s="2" t="e">
        <f ca="1"/>
        <v>#NAME?</v>
      </c>
      <c r="N14" s="14" t="s">
        <v>34</v>
      </c>
      <c r="O14" s="14">
        <f ca="1">O8</f>
        <v>0</v>
      </c>
      <c r="P14" s="14" t="e">
        <f ca="1">SUMSQ(K6:K23)</f>
        <v>#NAME?</v>
      </c>
      <c r="Q14" s="14"/>
      <c r="R14" s="14"/>
      <c r="S14" s="14"/>
      <c r="T14" s="14"/>
    </row>
    <row r="15" spans="1:33" ht="15" thickBot="1" x14ac:dyDescent="0.4">
      <c r="A15" s="2">
        <v>68</v>
      </c>
      <c r="B15" s="2">
        <v>36</v>
      </c>
      <c r="C15" s="2">
        <v>35</v>
      </c>
      <c r="D15" s="2">
        <v>9</v>
      </c>
      <c r="E15" s="2">
        <v>63</v>
      </c>
      <c r="G15" t="e">
        <f ca="1"/>
        <v>#NAME?</v>
      </c>
      <c r="H15" t="e">
        <f ca="1"/>
        <v>#NAME?</v>
      </c>
      <c r="I15" t="e">
        <f ca="1"/>
        <v>#NAME?</v>
      </c>
      <c r="J15" t="e">
        <f ca="1"/>
        <v>#NAME?</v>
      </c>
      <c r="K15" t="e">
        <f ca="1"/>
        <v>#NAME?</v>
      </c>
      <c r="L15" s="2" t="e">
        <f ca="1"/>
        <v>#NAME?</v>
      </c>
      <c r="W15" s="20" t="s">
        <v>35</v>
      </c>
      <c r="X15" s="20" t="s">
        <v>36</v>
      </c>
    </row>
    <row r="16" spans="1:33" ht="15" thickTop="1" x14ac:dyDescent="0.35">
      <c r="A16" s="2">
        <v>71</v>
      </c>
      <c r="B16" s="2">
        <v>42</v>
      </c>
      <c r="C16" s="2">
        <v>39</v>
      </c>
      <c r="D16" s="2">
        <v>15</v>
      </c>
      <c r="E16" s="2">
        <v>67</v>
      </c>
      <c r="G16" t="e">
        <f ca="1"/>
        <v>#NAME?</v>
      </c>
      <c r="H16" t="e">
        <f ca="1"/>
        <v>#NAME?</v>
      </c>
      <c r="I16" t="e">
        <f ca="1"/>
        <v>#NAME?</v>
      </c>
      <c r="J16" t="e">
        <f ca="1"/>
        <v>#NAME?</v>
      </c>
      <c r="K16" t="e">
        <f ca="1"/>
        <v>#NAME?</v>
      </c>
      <c r="L16" s="2" t="e">
        <f ca="1"/>
        <v>#NAME?</v>
      </c>
      <c r="N16" s="15"/>
      <c r="O16" s="15" t="s">
        <v>37</v>
      </c>
      <c r="P16" s="15" t="s">
        <v>36</v>
      </c>
      <c r="Q16" s="15" t="s">
        <v>38</v>
      </c>
      <c r="R16" s="15" t="s">
        <v>26</v>
      </c>
      <c r="S16" s="15" t="s">
        <v>39</v>
      </c>
      <c r="T16" s="15" t="s">
        <v>40</v>
      </c>
      <c r="U16" s="15" t="s">
        <v>41</v>
      </c>
      <c r="W16" s="16" t="e">
        <f t="array" aca="1" ref="W16:X20" ca="1">UnStdRegCoeff(A2:D19,E2:E19,O17:P20)</f>
        <v>#NAME?</v>
      </c>
      <c r="X16" s="16" t="e">
        <f ca="1"/>
        <v>#NAME?</v>
      </c>
    </row>
    <row r="17" spans="1:24" x14ac:dyDescent="0.35">
      <c r="A17" s="2">
        <v>89</v>
      </c>
      <c r="B17" s="2">
        <v>51</v>
      </c>
      <c r="C17" s="2">
        <v>51</v>
      </c>
      <c r="D17" s="2">
        <v>23</v>
      </c>
      <c r="E17" s="2">
        <v>71</v>
      </c>
      <c r="G17" t="e">
        <f ca="1"/>
        <v>#NAME?</v>
      </c>
      <c r="H17" t="e">
        <f ca="1"/>
        <v>#NAME?</v>
      </c>
      <c r="I17" t="e">
        <f ca="1"/>
        <v>#NAME?</v>
      </c>
      <c r="J17" t="e">
        <f ca="1"/>
        <v>#NAME?</v>
      </c>
      <c r="K17" t="e">
        <f ca="1"/>
        <v>#NAME?</v>
      </c>
      <c r="L17" s="2" t="e">
        <f ca="1"/>
        <v>#NAME?</v>
      </c>
      <c r="N17" t="str">
        <f t="array" ref="N17:N20">TRANSPOSE(G5:J5)</f>
        <v>X1</v>
      </c>
      <c r="O17" t="e">
        <f t="array" aca="1" ref="O17:P20" ca="1">RidgeRegCoeff(A2:D19,E2:E19,H3)</f>
        <v>#NAME?</v>
      </c>
      <c r="P17" t="e">
        <f ca="1"/>
        <v>#NAME?</v>
      </c>
      <c r="Q17" t="e">
        <f ca="1">O17/P17</f>
        <v>#NAME?</v>
      </c>
      <c r="R17" t="e">
        <f ca="1">TDIST(ABS(Q17),$O$13,2)</f>
        <v>#NAME?</v>
      </c>
      <c r="S17" t="e">
        <f ca="1">O17-TINV(S$10,$O$13)*P17</f>
        <v>#NAME?</v>
      </c>
      <c r="T17" t="e">
        <f ca="1">O17+TINV(S$10,$O$13)*P17</f>
        <v>#NAME?</v>
      </c>
      <c r="U17" t="e">
        <f t="array" aca="1" ref="U17:U20" ca="1">RidgeVIF(A2:D19,H3)</f>
        <v>#NAME?</v>
      </c>
      <c r="W17" t="e">
        <f ca="1"/>
        <v>#NAME?</v>
      </c>
      <c r="X17" t="e">
        <f ca="1"/>
        <v>#NAME?</v>
      </c>
    </row>
    <row r="18" spans="1:24" x14ac:dyDescent="0.35">
      <c r="A18" s="2">
        <v>95</v>
      </c>
      <c r="B18" s="2">
        <v>53</v>
      </c>
      <c r="C18" s="2">
        <v>60</v>
      </c>
      <c r="D18" s="2">
        <v>29</v>
      </c>
      <c r="E18" s="2">
        <v>71</v>
      </c>
      <c r="G18" t="e">
        <f ca="1"/>
        <v>#NAME?</v>
      </c>
      <c r="H18" t="e">
        <f ca="1"/>
        <v>#NAME?</v>
      </c>
      <c r="I18" t="e">
        <f ca="1"/>
        <v>#NAME?</v>
      </c>
      <c r="J18" t="e">
        <f ca="1"/>
        <v>#NAME?</v>
      </c>
      <c r="K18" t="e">
        <f ca="1"/>
        <v>#NAME?</v>
      </c>
      <c r="L18" s="2" t="e">
        <f ca="1"/>
        <v>#NAME?</v>
      </c>
      <c r="N18" t="str">
        <v>X2</v>
      </c>
      <c r="O18" t="e">
        <f ca="1"/>
        <v>#NAME?</v>
      </c>
      <c r="P18" t="e">
        <f ca="1"/>
        <v>#NAME?</v>
      </c>
      <c r="Q18" t="e">
        <f ca="1">O18/P18</f>
        <v>#NAME?</v>
      </c>
      <c r="R18" t="e">
        <f ca="1">TDIST(ABS(Q18),$O$13,2)</f>
        <v>#NAME?</v>
      </c>
      <c r="S18" t="e">
        <f ca="1">O18-TINV(S$10,$O$13)*P18</f>
        <v>#NAME?</v>
      </c>
      <c r="T18" t="e">
        <f ca="1">O18+TINV(S$10,$O$13)*P18</f>
        <v>#NAME?</v>
      </c>
      <c r="U18" t="e">
        <f ca="1"/>
        <v>#NAME?</v>
      </c>
      <c r="W18" t="e">
        <f ca="1"/>
        <v>#NAME?</v>
      </c>
      <c r="X18" t="e">
        <f ca="1"/>
        <v>#NAME?</v>
      </c>
    </row>
    <row r="19" spans="1:24" x14ac:dyDescent="0.35">
      <c r="A19" s="21">
        <v>97</v>
      </c>
      <c r="B19" s="21">
        <v>55</v>
      </c>
      <c r="C19" s="21">
        <v>68</v>
      </c>
      <c r="D19" s="21">
        <v>40</v>
      </c>
      <c r="E19" s="21">
        <v>75</v>
      </c>
      <c r="G19" t="e">
        <f ca="1"/>
        <v>#NAME?</v>
      </c>
      <c r="H19" t="e">
        <f ca="1"/>
        <v>#NAME?</v>
      </c>
      <c r="I19" t="e">
        <f ca="1"/>
        <v>#NAME?</v>
      </c>
      <c r="J19" t="e">
        <f ca="1"/>
        <v>#NAME?</v>
      </c>
      <c r="K19" t="e">
        <f ca="1"/>
        <v>#NAME?</v>
      </c>
      <c r="L19" s="2" t="e">
        <f ca="1"/>
        <v>#NAME?</v>
      </c>
      <c r="N19" t="str">
        <v>X3</v>
      </c>
      <c r="O19" t="e">
        <f ca="1"/>
        <v>#NAME?</v>
      </c>
      <c r="P19" t="e">
        <f ca="1"/>
        <v>#NAME?</v>
      </c>
      <c r="Q19" t="e">
        <f ca="1">O19/P19</f>
        <v>#NAME?</v>
      </c>
      <c r="R19" t="e">
        <f ca="1">TDIST(ABS(Q19),$O$13,2)</f>
        <v>#NAME?</v>
      </c>
      <c r="S19" t="e">
        <f ca="1">O19-TINV(S$10,$O$13)*P19</f>
        <v>#NAME?</v>
      </c>
      <c r="T19" t="e">
        <f ca="1">O19+TINV(S$10,$O$13)*P19</f>
        <v>#NAME?</v>
      </c>
      <c r="U19" t="e">
        <f ca="1"/>
        <v>#NAME?</v>
      </c>
      <c r="W19" t="e">
        <f ca="1"/>
        <v>#NAME?</v>
      </c>
      <c r="X19" t="e">
        <f ca="1"/>
        <v>#NAME?</v>
      </c>
    </row>
    <row r="20" spans="1:24" x14ac:dyDescent="0.35">
      <c r="G20" t="e">
        <f ca="1"/>
        <v>#NAME?</v>
      </c>
      <c r="H20" t="e">
        <f ca="1"/>
        <v>#NAME?</v>
      </c>
      <c r="I20" t="e">
        <f ca="1"/>
        <v>#NAME?</v>
      </c>
      <c r="J20" t="e">
        <f ca="1"/>
        <v>#NAME?</v>
      </c>
      <c r="K20" t="e">
        <f ca="1"/>
        <v>#NAME?</v>
      </c>
      <c r="L20" s="2" t="e">
        <f ca="1"/>
        <v>#NAME?</v>
      </c>
      <c r="N20" s="14" t="str">
        <v>X4</v>
      </c>
      <c r="O20" s="14" t="e">
        <f ca="1"/>
        <v>#NAME?</v>
      </c>
      <c r="P20" s="14" t="e">
        <f ca="1"/>
        <v>#NAME?</v>
      </c>
      <c r="Q20" s="14" t="e">
        <f ca="1">O20/P20</f>
        <v>#NAME?</v>
      </c>
      <c r="R20" s="14" t="e">
        <f ca="1">TDIST(ABS(Q20),$O$13,2)</f>
        <v>#NAME?</v>
      </c>
      <c r="S20" s="14" t="e">
        <f ca="1">O20-TINV(S$10,$O$13)*P20</f>
        <v>#NAME?</v>
      </c>
      <c r="T20" s="14" t="e">
        <f ca="1">O20+TINV(S$10,$O$13)*P20</f>
        <v>#NAME?</v>
      </c>
      <c r="U20" s="14" t="e">
        <f ca="1"/>
        <v>#NAME?</v>
      </c>
      <c r="W20" s="14" t="e">
        <f ca="1"/>
        <v>#NAME?</v>
      </c>
      <c r="X20" s="14" t="e">
        <f ca="1"/>
        <v>#NAME?</v>
      </c>
    </row>
    <row r="21" spans="1:24" x14ac:dyDescent="0.35">
      <c r="G21" t="e">
        <f ca="1"/>
        <v>#NAME?</v>
      </c>
      <c r="H21" t="e">
        <f ca="1"/>
        <v>#NAME?</v>
      </c>
      <c r="I21" t="e">
        <f ca="1"/>
        <v>#NAME?</v>
      </c>
      <c r="J21" t="e">
        <f ca="1"/>
        <v>#NAME?</v>
      </c>
      <c r="K21" t="e">
        <f ca="1"/>
        <v>#NAME?</v>
      </c>
      <c r="L21" s="2" t="e">
        <f ca="1"/>
        <v>#NAME?</v>
      </c>
    </row>
    <row r="22" spans="1:24" x14ac:dyDescent="0.35">
      <c r="G22" t="e">
        <f ca="1"/>
        <v>#NAME?</v>
      </c>
      <c r="H22" t="e">
        <f ca="1"/>
        <v>#NAME?</v>
      </c>
      <c r="I22" t="e">
        <f ca="1"/>
        <v>#NAME?</v>
      </c>
      <c r="J22" t="e">
        <f ca="1"/>
        <v>#NAME?</v>
      </c>
      <c r="K22" t="e">
        <f ca="1"/>
        <v>#NAME?</v>
      </c>
      <c r="L22" s="2" t="e">
        <f ca="1"/>
        <v>#NAME?</v>
      </c>
      <c r="N22" t="s">
        <v>13</v>
      </c>
      <c r="O22" s="22" t="e">
        <f ca="1">RidgeRSQ(A2:D19,O17:O20,H3)</f>
        <v>#NAME?</v>
      </c>
    </row>
    <row r="23" spans="1:24" x14ac:dyDescent="0.35">
      <c r="G23" t="e">
        <f ca="1"/>
        <v>#NAME?</v>
      </c>
      <c r="H23" t="e">
        <f ca="1"/>
        <v>#NAME?</v>
      </c>
      <c r="I23" t="e">
        <f ca="1"/>
        <v>#NAME?</v>
      </c>
      <c r="J23" t="e">
        <f ca="1"/>
        <v>#NAME?</v>
      </c>
      <c r="K23" t="e">
        <f ca="1"/>
        <v>#NAME?</v>
      </c>
      <c r="L23" s="2" t="e">
        <f ca="1"/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2025-10-11T13:09:07Z</dcterms:created>
  <dcterms:modified xsi:type="dcterms:W3CDTF">2025-10-11T13:33:56Z</dcterms:modified>
</cp:coreProperties>
</file>