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1BB8EF47-6E13-4458-8705-69E5B6A4009B}" xr6:coauthVersionLast="47" xr6:coauthVersionMax="47" xr10:uidLastSave="{0E828F0A-F2DB-4FA1-80F2-CCA01F2ACC27}"/>
  <bookViews>
    <workbookView xWindow="-110" yWindow="-110" windowWidth="19420" windowHeight="10300" xr2:uid="{B6A9C746-77CE-4A61-A7A1-86CBD3BA9ACC}"/>
  </bookViews>
  <sheets>
    <sheet name="Title" sheetId="2" r:id="rId1"/>
    <sheet name="QDA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1" l="1"/>
  <c r="J31" i="1"/>
  <c r="I31" i="1"/>
  <c r="H31" i="1"/>
  <c r="G31" i="1"/>
  <c r="G30" i="1" a="1"/>
  <c r="J33" i="1" s="1"/>
  <c r="G24" i="1" a="1"/>
  <c r="G26" i="1" s="1"/>
  <c r="R22" i="1"/>
  <c r="J21" i="1"/>
  <c r="I20" i="1"/>
  <c r="H20" i="1"/>
  <c r="G20" i="1"/>
  <c r="I19" i="1"/>
  <c r="H19" i="1"/>
  <c r="G19" i="1"/>
  <c r="J18" i="1"/>
  <c r="G18" i="1" a="1"/>
  <c r="I21" i="1" s="1"/>
  <c r="AM14" i="1" a="1"/>
  <c r="AM18" i="1" s="1"/>
  <c r="J15" i="1"/>
  <c r="I15" i="1"/>
  <c r="H14" i="1"/>
  <c r="G14" i="1"/>
  <c r="J13" i="1"/>
  <c r="H13" i="1"/>
  <c r="G13" i="1"/>
  <c r="J12" i="1"/>
  <c r="I12" i="1"/>
  <c r="G12" i="1" a="1"/>
  <c r="H15" i="1" s="1"/>
  <c r="I9" i="1"/>
  <c r="H9" i="1"/>
  <c r="G9" i="1"/>
  <c r="I8" i="1"/>
  <c r="H8" i="1"/>
  <c r="G8" i="1"/>
  <c r="J7" i="1"/>
  <c r="I6" i="1"/>
  <c r="H6" i="1"/>
  <c r="G6" i="1"/>
  <c r="G6" i="1" a="1"/>
  <c r="I7" i="1" s="1"/>
  <c r="Z51" i="1"/>
  <c r="Z44" i="1"/>
  <c r="Z50" i="1" s="1"/>
  <c r="AJ41" i="1"/>
  <c r="AD41" i="1"/>
  <c r="AC41" i="1"/>
  <c r="AB41" i="1"/>
  <c r="AA41" i="1"/>
  <c r="AD39" i="1"/>
  <c r="AC39" i="1"/>
  <c r="AB39" i="1"/>
  <c r="AA39" i="1"/>
  <c r="Z39" i="1"/>
  <c r="AD38" i="1"/>
  <c r="AC38" i="1"/>
  <c r="AB38" i="1"/>
  <c r="AA38" i="1"/>
  <c r="Z38" i="1"/>
  <c r="AD37" i="1"/>
  <c r="AC37" i="1"/>
  <c r="AB37" i="1"/>
  <c r="AA37" i="1"/>
  <c r="Z37" i="1"/>
  <c r="AD36" i="1"/>
  <c r="AC36" i="1"/>
  <c r="AB36" i="1"/>
  <c r="AA36" i="1"/>
  <c r="Z36" i="1"/>
  <c r="AD35" i="1"/>
  <c r="AC35" i="1"/>
  <c r="AB35" i="1"/>
  <c r="AA35" i="1"/>
  <c r="Z35" i="1"/>
  <c r="AD34" i="1"/>
  <c r="AC34" i="1"/>
  <c r="AB34" i="1"/>
  <c r="AA34" i="1"/>
  <c r="Z34" i="1"/>
  <c r="AD33" i="1"/>
  <c r="AC33" i="1"/>
  <c r="AB33" i="1"/>
  <c r="AA33" i="1"/>
  <c r="Z33" i="1"/>
  <c r="AD32" i="1"/>
  <c r="AC32" i="1"/>
  <c r="AB32" i="1"/>
  <c r="AA32" i="1"/>
  <c r="Z32" i="1"/>
  <c r="AD31" i="1"/>
  <c r="AC31" i="1"/>
  <c r="AB31" i="1"/>
  <c r="AA31" i="1"/>
  <c r="Z31" i="1"/>
  <c r="AD30" i="1"/>
  <c r="AC30" i="1"/>
  <c r="AB30" i="1"/>
  <c r="AA30" i="1"/>
  <c r="Z30" i="1"/>
  <c r="AD29" i="1"/>
  <c r="AC29" i="1"/>
  <c r="AB29" i="1"/>
  <c r="AA29" i="1"/>
  <c r="Z29" i="1"/>
  <c r="G29" i="1"/>
  <c r="Q10" i="1" s="1"/>
  <c r="AD28" i="1"/>
  <c r="AC28" i="1"/>
  <c r="AB28" i="1"/>
  <c r="AA28" i="1"/>
  <c r="Z28" i="1"/>
  <c r="AD27" i="1"/>
  <c r="AC27" i="1"/>
  <c r="AB27" i="1"/>
  <c r="AA27" i="1"/>
  <c r="Z27" i="1"/>
  <c r="AD26" i="1"/>
  <c r="AC26" i="1"/>
  <c r="AB26" i="1"/>
  <c r="AA26" i="1"/>
  <c r="Z26" i="1"/>
  <c r="AD25" i="1"/>
  <c r="AC25" i="1"/>
  <c r="AB25" i="1"/>
  <c r="AA25" i="1"/>
  <c r="Z25" i="1"/>
  <c r="AD24" i="1"/>
  <c r="AC24" i="1"/>
  <c r="AB24" i="1"/>
  <c r="AA24" i="1"/>
  <c r="Z24" i="1"/>
  <c r="AD23" i="1"/>
  <c r="AC23" i="1"/>
  <c r="AB23" i="1"/>
  <c r="AA23" i="1"/>
  <c r="Z23" i="1"/>
  <c r="G23" i="1"/>
  <c r="AD22" i="1"/>
  <c r="AC22" i="1"/>
  <c r="AB22" i="1"/>
  <c r="AA22" i="1"/>
  <c r="Z22" i="1"/>
  <c r="AD21" i="1"/>
  <c r="AC21" i="1"/>
  <c r="AB21" i="1"/>
  <c r="AA21" i="1"/>
  <c r="Z21" i="1"/>
  <c r="AD20" i="1"/>
  <c r="AC20" i="1"/>
  <c r="AB20" i="1"/>
  <c r="AA20" i="1"/>
  <c r="Z20" i="1"/>
  <c r="AD19" i="1"/>
  <c r="AC19" i="1"/>
  <c r="AB19" i="1"/>
  <c r="AA19" i="1"/>
  <c r="Z19" i="1"/>
  <c r="AD18" i="1"/>
  <c r="AC18" i="1"/>
  <c r="AB18" i="1"/>
  <c r="AA18" i="1"/>
  <c r="Z18" i="1"/>
  <c r="AD17" i="1"/>
  <c r="AC17" i="1"/>
  <c r="AB17" i="1"/>
  <c r="AA17" i="1"/>
  <c r="Z17" i="1"/>
  <c r="G17" i="1"/>
  <c r="AD16" i="1"/>
  <c r="AC16" i="1"/>
  <c r="AB16" i="1"/>
  <c r="AA16" i="1"/>
  <c r="Z16" i="1"/>
  <c r="Q16" i="1"/>
  <c r="U16" i="1" s="1"/>
  <c r="AD15" i="1"/>
  <c r="AC15" i="1"/>
  <c r="AB15" i="1"/>
  <c r="AA15" i="1"/>
  <c r="Z15" i="1"/>
  <c r="AD14" i="1"/>
  <c r="AC14" i="1"/>
  <c r="AB14" i="1"/>
  <c r="AA14" i="1"/>
  <c r="Z14" i="1"/>
  <c r="AD13" i="1"/>
  <c r="AC13" i="1"/>
  <c r="AB13" i="1"/>
  <c r="AA13" i="1"/>
  <c r="Z13" i="1"/>
  <c r="AD12" i="1"/>
  <c r="AC12" i="1"/>
  <c r="AB12" i="1"/>
  <c r="AA12" i="1"/>
  <c r="Z12" i="1"/>
  <c r="AD11" i="1"/>
  <c r="AC11" i="1"/>
  <c r="AB11" i="1"/>
  <c r="AA11" i="1"/>
  <c r="Z11" i="1"/>
  <c r="G11" i="1"/>
  <c r="AD10" i="1"/>
  <c r="AC10" i="1"/>
  <c r="AB10" i="1"/>
  <c r="AA10" i="1"/>
  <c r="Z10" i="1"/>
  <c r="AD9" i="1"/>
  <c r="AC9" i="1"/>
  <c r="AB9" i="1"/>
  <c r="AA9" i="1"/>
  <c r="Z9" i="1"/>
  <c r="U9" i="1"/>
  <c r="AD45" i="1" s="1"/>
  <c r="AD51" i="1" s="1"/>
  <c r="Q9" i="1"/>
  <c r="Z45" i="1" s="1"/>
  <c r="AD8" i="1"/>
  <c r="AC8" i="1"/>
  <c r="AB8" i="1"/>
  <c r="AA8" i="1"/>
  <c r="Z8" i="1"/>
  <c r="R8" i="1"/>
  <c r="AA44" i="1" s="1"/>
  <c r="AA50" i="1" s="1"/>
  <c r="Q8" i="1"/>
  <c r="AD7" i="1"/>
  <c r="AC7" i="1"/>
  <c r="AB7" i="1"/>
  <c r="AA7" i="1"/>
  <c r="Z7" i="1"/>
  <c r="U7" i="1"/>
  <c r="AD43" i="1" s="1"/>
  <c r="AD49" i="1" s="1"/>
  <c r="T7" i="1"/>
  <c r="AC43" i="1" s="1"/>
  <c r="AC49" i="1" s="1"/>
  <c r="Q7" i="1"/>
  <c r="AD6" i="1"/>
  <c r="AC6" i="1"/>
  <c r="AB6" i="1"/>
  <c r="AA6" i="1"/>
  <c r="Z6" i="1"/>
  <c r="T6" i="1"/>
  <c r="AC42" i="1" s="1"/>
  <c r="AC48" i="1" s="1"/>
  <c r="Q6" i="1"/>
  <c r="AD5" i="1"/>
  <c r="AC5" i="1"/>
  <c r="AB5" i="1"/>
  <c r="AA5" i="1"/>
  <c r="Z5" i="1"/>
  <c r="G5" i="1"/>
  <c r="AL4" i="1"/>
  <c r="AD4" i="1"/>
  <c r="AC4" i="1"/>
  <c r="AB4" i="1"/>
  <c r="AA4" i="1"/>
  <c r="Z4" i="1"/>
  <c r="J26" i="1" l="1"/>
  <c r="H26" i="1"/>
  <c r="AM14" i="1"/>
  <c r="G24" i="1"/>
  <c r="J8" i="1"/>
  <c r="I13" i="1"/>
  <c r="AM15" i="1"/>
  <c r="J19" i="1"/>
  <c r="H24" i="1"/>
  <c r="H27" i="1"/>
  <c r="G32" i="1"/>
  <c r="H32" i="1"/>
  <c r="I24" i="1"/>
  <c r="J14" i="1"/>
  <c r="G18" i="1"/>
  <c r="G21" i="1"/>
  <c r="I25" i="1"/>
  <c r="H30" i="1"/>
  <c r="H33" i="1"/>
  <c r="I26" i="1"/>
  <c r="G27" i="1"/>
  <c r="J27" i="1"/>
  <c r="H25" i="1"/>
  <c r="G30" i="1"/>
  <c r="G7" i="1"/>
  <c r="H7" i="1"/>
  <c r="G12" i="1"/>
  <c r="G15" i="1"/>
  <c r="H18" i="1"/>
  <c r="H21" i="1"/>
  <c r="J25" i="1"/>
  <c r="I30" i="1"/>
  <c r="I33" i="1"/>
  <c r="AM16" i="1"/>
  <c r="I27" i="1"/>
  <c r="AM17" i="1"/>
  <c r="J24" i="1"/>
  <c r="G25" i="1"/>
  <c r="J32" i="1"/>
  <c r="J6" i="1"/>
  <c r="J9" i="1"/>
  <c r="I14" i="1"/>
  <c r="J20" i="1"/>
  <c r="G33" i="1"/>
  <c r="H12" i="1"/>
  <c r="I18" i="1"/>
  <c r="J30" i="1"/>
  <c r="R16" i="1"/>
  <c r="S16" i="1" s="1"/>
  <c r="R18" i="1"/>
  <c r="S18" i="1" s="1"/>
  <c r="S10" i="1"/>
  <c r="AB46" i="1" s="1"/>
  <c r="AB52" i="1" s="1"/>
  <c r="AL8" i="1"/>
  <c r="R10" i="1"/>
  <c r="AA46" i="1" s="1"/>
  <c r="AA52" i="1" s="1"/>
  <c r="Q19" i="1"/>
  <c r="U19" i="1" s="1"/>
  <c r="T10" i="1"/>
  <c r="AC46" i="1" s="1"/>
  <c r="AC52" i="1" s="1"/>
  <c r="Z46" i="1"/>
  <c r="Z52" i="1" s="1"/>
  <c r="U10" i="1"/>
  <c r="AD46" i="1" s="1"/>
  <c r="AD52" i="1" s="1"/>
  <c r="AL14" i="1"/>
  <c r="Z42" i="1"/>
  <c r="Z48" i="1" s="1"/>
  <c r="AE3" i="1" a="1"/>
  <c r="R6" i="1"/>
  <c r="AA42" i="1" s="1"/>
  <c r="AA48" i="1" s="1"/>
  <c r="S6" i="1"/>
  <c r="AB42" i="1" s="1"/>
  <c r="AB48" i="1" s="1"/>
  <c r="U8" i="1"/>
  <c r="AD44" i="1" s="1"/>
  <c r="AD50" i="1" s="1"/>
  <c r="AL6" i="1"/>
  <c r="T8" i="1"/>
  <c r="AC44" i="1" s="1"/>
  <c r="AC50" i="1" s="1"/>
  <c r="Q17" i="1"/>
  <c r="U17" i="1" s="1"/>
  <c r="S8" i="1"/>
  <c r="AB44" i="1" s="1"/>
  <c r="AB50" i="1" s="1"/>
  <c r="U6" i="1"/>
  <c r="AD42" i="1" s="1"/>
  <c r="AD48" i="1" s="1"/>
  <c r="Q15" i="1"/>
  <c r="U15" i="1" s="1"/>
  <c r="R7" i="1"/>
  <c r="AA43" i="1" s="1"/>
  <c r="AA49" i="1" s="1"/>
  <c r="AL5" i="1"/>
  <c r="Z43" i="1"/>
  <c r="Z49" i="1" s="1"/>
  <c r="S7" i="1"/>
  <c r="AB43" i="1" s="1"/>
  <c r="AB49" i="1" s="1"/>
  <c r="Q18" i="1"/>
  <c r="U18" i="1" s="1"/>
  <c r="R9" i="1"/>
  <c r="AA45" i="1" s="1"/>
  <c r="AA51" i="1" s="1"/>
  <c r="S9" i="1"/>
  <c r="AB45" i="1" s="1"/>
  <c r="AB51" i="1" s="1"/>
  <c r="AL7" i="1"/>
  <c r="T9" i="1"/>
  <c r="AC45" i="1" s="1"/>
  <c r="AC51" i="1" s="1"/>
  <c r="L12" i="1" l="1" a="1"/>
  <c r="M13" i="1" s="1"/>
  <c r="R17" i="1"/>
  <c r="S17" i="1" s="1"/>
  <c r="L18" i="1" a="1"/>
  <c r="L24" i="1" a="1"/>
  <c r="M27" i="1" s="1"/>
  <c r="AE3" i="1"/>
  <c r="AI3" i="1"/>
  <c r="AH3" i="1"/>
  <c r="AG3" i="1"/>
  <c r="AF3" i="1"/>
  <c r="R19" i="1"/>
  <c r="S19" i="1" s="1"/>
  <c r="L30" i="1" a="1"/>
  <c r="AM19" i="1"/>
  <c r="U20" i="1"/>
  <c r="V16" i="1" s="1"/>
  <c r="W16" i="1" s="1"/>
  <c r="L6" i="1" a="1"/>
  <c r="R15" i="1"/>
  <c r="S15" i="1" s="1"/>
  <c r="AL15" i="1"/>
  <c r="AL16" i="1"/>
  <c r="AL18" i="1"/>
  <c r="AL17" i="1"/>
  <c r="N13" i="1" l="1"/>
  <c r="O12" i="1"/>
  <c r="O13" i="1"/>
  <c r="O14" i="1"/>
  <c r="M14" i="1"/>
  <c r="M15" i="1"/>
  <c r="L13" i="1"/>
  <c r="M12" i="1"/>
  <c r="L15" i="1"/>
  <c r="N14" i="1"/>
  <c r="N15" i="1"/>
  <c r="N12" i="1"/>
  <c r="L12" i="1"/>
  <c r="AF9" i="1" s="1" a="1"/>
  <c r="AF9" i="1" s="1"/>
  <c r="O15" i="1"/>
  <c r="L14" i="1"/>
  <c r="O24" i="1"/>
  <c r="L25" i="1"/>
  <c r="N27" i="1"/>
  <c r="L24" i="1"/>
  <c r="M26" i="1"/>
  <c r="L26" i="1"/>
  <c r="N26" i="1"/>
  <c r="N24" i="1"/>
  <c r="M24" i="1"/>
  <c r="M25" i="1"/>
  <c r="O25" i="1"/>
  <c r="O26" i="1"/>
  <c r="O27" i="1"/>
  <c r="L27" i="1"/>
  <c r="N25" i="1"/>
  <c r="N20" i="1"/>
  <c r="L20" i="1"/>
  <c r="M20" i="1"/>
  <c r="N21" i="1"/>
  <c r="M21" i="1"/>
  <c r="L21" i="1"/>
  <c r="O21" i="1"/>
  <c r="O20" i="1"/>
  <c r="O18" i="1"/>
  <c r="O19" i="1"/>
  <c r="N19" i="1"/>
  <c r="M18" i="1"/>
  <c r="M19" i="1"/>
  <c r="L18" i="1"/>
  <c r="L19" i="1"/>
  <c r="N18" i="1"/>
  <c r="AN3" i="1"/>
  <c r="AF41" i="1"/>
  <c r="AG41" i="1"/>
  <c r="AO3" i="1"/>
  <c r="V15" i="1"/>
  <c r="W15" i="1" s="1"/>
  <c r="AI41" i="1"/>
  <c r="AQ3" i="1"/>
  <c r="V17" i="1"/>
  <c r="W17" i="1" s="1"/>
  <c r="V18" i="1"/>
  <c r="W18" i="1" s="1"/>
  <c r="V19" i="1"/>
  <c r="W19" i="1" s="1"/>
  <c r="O31" i="1"/>
  <c r="O30" i="1"/>
  <c r="O33" i="1"/>
  <c r="N30" i="1"/>
  <c r="N33" i="1"/>
  <c r="M30" i="1"/>
  <c r="M33" i="1"/>
  <c r="L30" i="1"/>
  <c r="N32" i="1"/>
  <c r="M32" i="1"/>
  <c r="L32" i="1"/>
  <c r="N31" i="1"/>
  <c r="M31" i="1"/>
  <c r="L31" i="1"/>
  <c r="L33" i="1"/>
  <c r="O32" i="1"/>
  <c r="M8" i="1"/>
  <c r="N9" i="1"/>
  <c r="M6" i="1"/>
  <c r="M9" i="1"/>
  <c r="L6" i="1"/>
  <c r="L9" i="1"/>
  <c r="O8" i="1"/>
  <c r="O9" i="1"/>
  <c r="N8" i="1"/>
  <c r="L7" i="1"/>
  <c r="O6" i="1"/>
  <c r="N6" i="1"/>
  <c r="N7" i="1"/>
  <c r="M7" i="1"/>
  <c r="L8" i="1"/>
  <c r="O7" i="1"/>
  <c r="AF4" i="1" a="1"/>
  <c r="AF4" i="1" s="1"/>
  <c r="AF13" i="1" a="1"/>
  <c r="AF13" i="1" s="1"/>
  <c r="AH41" i="1"/>
  <c r="AP3" i="1"/>
  <c r="AM3" i="1"/>
  <c r="AE41" i="1"/>
  <c r="AF15" i="1" l="1" a="1"/>
  <c r="AF15" i="1" s="1"/>
  <c r="AF23" i="1" a="1"/>
  <c r="AF23" i="1" s="1"/>
  <c r="AF43" i="1" a="1"/>
  <c r="AF43" i="1" s="1"/>
  <c r="AF16" i="1" a="1"/>
  <c r="AF16" i="1" s="1"/>
  <c r="AF34" i="1" a="1"/>
  <c r="AF34" i="1" s="1"/>
  <c r="AF39" i="1" a="1"/>
  <c r="AF39" i="1" s="1"/>
  <c r="AF32" i="1" a="1"/>
  <c r="AF32" i="1" s="1"/>
  <c r="AF6" i="1" a="1"/>
  <c r="AF6" i="1" s="1"/>
  <c r="AF24" i="1" a="1"/>
  <c r="AF24" i="1" s="1"/>
  <c r="AF18" i="1" a="1"/>
  <c r="AF18" i="1" s="1"/>
  <c r="AF21" i="1" a="1"/>
  <c r="AF21" i="1" s="1"/>
  <c r="AF10" i="1" a="1"/>
  <c r="AF10" i="1" s="1"/>
  <c r="AF30" i="1" a="1"/>
  <c r="AF30" i="1" s="1"/>
  <c r="AF35" i="1" a="1"/>
  <c r="AF35" i="1" s="1"/>
  <c r="AF42" i="1" a="1"/>
  <c r="AF42" i="1" s="1"/>
  <c r="AF38" i="1" a="1"/>
  <c r="AF38" i="1" s="1"/>
  <c r="AF7" i="1" a="1"/>
  <c r="AF7" i="1" s="1"/>
  <c r="AF8" i="1" a="1"/>
  <c r="AF8" i="1" s="1"/>
  <c r="AF12" i="1" a="1"/>
  <c r="AF12" i="1" s="1"/>
  <c r="AF5" i="1" a="1"/>
  <c r="AF5" i="1" s="1"/>
  <c r="AF14" i="1" a="1"/>
  <c r="AF14" i="1" s="1"/>
  <c r="AF29" i="1" a="1"/>
  <c r="AF29" i="1" s="1"/>
  <c r="AF25" i="1" a="1"/>
  <c r="AF25" i="1" s="1"/>
  <c r="AF19" i="1" a="1"/>
  <c r="AF19" i="1" s="1"/>
  <c r="AF45" i="1" a="1"/>
  <c r="AF45" i="1" s="1"/>
  <c r="AF37" i="1" a="1"/>
  <c r="AF37" i="1" s="1"/>
  <c r="AF26" i="1" a="1"/>
  <c r="AF26" i="1" s="1"/>
  <c r="AF11" i="1" a="1"/>
  <c r="AF11" i="1" s="1"/>
  <c r="AF17" i="1" a="1"/>
  <c r="AF17" i="1" s="1"/>
  <c r="AF31" i="1" a="1"/>
  <c r="AF31" i="1" s="1"/>
  <c r="AF22" i="1" a="1"/>
  <c r="AF22" i="1" s="1"/>
  <c r="AF20" i="1" a="1"/>
  <c r="AF20" i="1" s="1"/>
  <c r="AF28" i="1" a="1"/>
  <c r="AF28" i="1" s="1"/>
  <c r="AF46" i="1" a="1"/>
  <c r="AF46" i="1" s="1"/>
  <c r="AF27" i="1" a="1"/>
  <c r="AF27" i="1" s="1"/>
  <c r="AF33" i="1" a="1"/>
  <c r="AF33" i="1" s="1"/>
  <c r="AF44" i="1" a="1"/>
  <c r="AF44" i="1" s="1"/>
  <c r="AF36" i="1" a="1"/>
  <c r="AF36" i="1" s="1"/>
  <c r="AI45" i="1" a="1"/>
  <c r="AI45" i="1" s="1"/>
  <c r="AI42" i="1" a="1"/>
  <c r="AI42" i="1" s="1"/>
  <c r="AI44" i="1" a="1"/>
  <c r="AI44" i="1" s="1"/>
  <c r="AI39" i="1" a="1"/>
  <c r="AI39" i="1" s="1"/>
  <c r="AI34" i="1" a="1"/>
  <c r="AI34" i="1" s="1"/>
  <c r="AI8" i="1" a="1"/>
  <c r="AI8" i="1" s="1"/>
  <c r="AI7" i="1" a="1"/>
  <c r="AI7" i="1" s="1"/>
  <c r="AI24" i="1" a="1"/>
  <c r="AI24" i="1" s="1"/>
  <c r="AI23" i="1" a="1"/>
  <c r="AI23" i="1" s="1"/>
  <c r="AI20" i="1" a="1"/>
  <c r="AI20" i="1" s="1"/>
  <c r="AI4" i="1" a="1"/>
  <c r="AI4" i="1" s="1"/>
  <c r="AI43" i="1" a="1"/>
  <c r="AI43" i="1" s="1"/>
  <c r="AI33" i="1" a="1"/>
  <c r="AI33" i="1" s="1"/>
  <c r="AI28" i="1" a="1"/>
  <c r="AI28" i="1" s="1"/>
  <c r="AI13" i="1" a="1"/>
  <c r="AI13" i="1" s="1"/>
  <c r="AI5" i="1" a="1"/>
  <c r="AI5" i="1" s="1"/>
  <c r="AI25" i="1" a="1"/>
  <c r="AI25" i="1" s="1"/>
  <c r="AI15" i="1" a="1"/>
  <c r="AI15" i="1" s="1"/>
  <c r="AI11" i="1" a="1"/>
  <c r="AI11" i="1" s="1"/>
  <c r="AI22" i="1" a="1"/>
  <c r="AI22" i="1" s="1"/>
  <c r="AI29" i="1" a="1"/>
  <c r="AI29" i="1" s="1"/>
  <c r="AI26" i="1" a="1"/>
  <c r="AI26" i="1" s="1"/>
  <c r="AI30" i="1" a="1"/>
  <c r="AI30" i="1" s="1"/>
  <c r="AI10" i="1" a="1"/>
  <c r="AI10" i="1" s="1"/>
  <c r="AI32" i="1" a="1"/>
  <c r="AI32" i="1" s="1"/>
  <c r="AI12" i="1" a="1"/>
  <c r="AI12" i="1" s="1"/>
  <c r="AI31" i="1" a="1"/>
  <c r="AI31" i="1" s="1"/>
  <c r="AI21" i="1" a="1"/>
  <c r="AI21" i="1" s="1"/>
  <c r="AI18" i="1" a="1"/>
  <c r="AI18" i="1" s="1"/>
  <c r="AI9" i="1" a="1"/>
  <c r="AI9" i="1" s="1"/>
  <c r="AI35" i="1" a="1"/>
  <c r="AI35" i="1" s="1"/>
  <c r="AI36" i="1" a="1"/>
  <c r="AI36" i="1" s="1"/>
  <c r="AI6" i="1" a="1"/>
  <c r="AI6" i="1" s="1"/>
  <c r="AI17" i="1" a="1"/>
  <c r="AI17" i="1" s="1"/>
  <c r="AI14" i="1" a="1"/>
  <c r="AI14" i="1" s="1"/>
  <c r="AI38" i="1" a="1"/>
  <c r="AI38" i="1" s="1"/>
  <c r="AI46" i="1" a="1"/>
  <c r="AI46" i="1" s="1"/>
  <c r="AI27" i="1" a="1"/>
  <c r="AI27" i="1" s="1"/>
  <c r="AI16" i="1" a="1"/>
  <c r="AI16" i="1" s="1"/>
  <c r="AI19" i="1" a="1"/>
  <c r="AI19" i="1" s="1"/>
  <c r="AI37" i="1" a="1"/>
  <c r="AI37" i="1" s="1"/>
  <c r="AH37" i="1" a="1"/>
  <c r="AH37" i="1" s="1"/>
  <c r="AH34" i="1" a="1"/>
  <c r="AH34" i="1" s="1"/>
  <c r="AH31" i="1" a="1"/>
  <c r="AH31" i="1" s="1"/>
  <c r="AH46" i="1" a="1"/>
  <c r="AH46" i="1" s="1"/>
  <c r="AH45" i="1" a="1"/>
  <c r="AH45" i="1" s="1"/>
  <c r="AH35" i="1" a="1"/>
  <c r="AH35" i="1" s="1"/>
  <c r="AH29" i="1" a="1"/>
  <c r="AH29" i="1" s="1"/>
  <c r="AH30" i="1" a="1"/>
  <c r="AH30" i="1" s="1"/>
  <c r="AH25" i="1" a="1"/>
  <c r="AH25" i="1" s="1"/>
  <c r="AH14" i="1" a="1"/>
  <c r="AH14" i="1" s="1"/>
  <c r="AH44" i="1" a="1"/>
  <c r="AH44" i="1" s="1"/>
  <c r="AH39" i="1" a="1"/>
  <c r="AH39" i="1" s="1"/>
  <c r="AH8" i="1" a="1"/>
  <c r="AH8" i="1" s="1"/>
  <c r="AH24" i="1" a="1"/>
  <c r="AH24" i="1" s="1"/>
  <c r="AH23" i="1" a="1"/>
  <c r="AH23" i="1" s="1"/>
  <c r="AH20" i="1" a="1"/>
  <c r="AH20" i="1" s="1"/>
  <c r="AH27" i="1" a="1"/>
  <c r="AH27" i="1" s="1"/>
  <c r="AH5" i="1" a="1"/>
  <c r="AH5" i="1" s="1"/>
  <c r="AH15" i="1" a="1"/>
  <c r="AH15" i="1" s="1"/>
  <c r="AH11" i="1" a="1"/>
  <c r="AH11" i="1" s="1"/>
  <c r="AH28" i="1" a="1"/>
  <c r="AH28" i="1" s="1"/>
  <c r="AH7" i="1" a="1"/>
  <c r="AH7" i="1" s="1"/>
  <c r="AH19" i="1" a="1"/>
  <c r="AH19" i="1" s="1"/>
  <c r="AH16" i="1" a="1"/>
  <c r="AH16" i="1" s="1"/>
  <c r="AH10" i="1" a="1"/>
  <c r="AH10" i="1" s="1"/>
  <c r="AH32" i="1" a="1"/>
  <c r="AH32" i="1" s="1"/>
  <c r="AH12" i="1" a="1"/>
  <c r="AH12" i="1" s="1"/>
  <c r="AH43" i="1" a="1"/>
  <c r="AH43" i="1" s="1"/>
  <c r="AH22" i="1" a="1"/>
  <c r="AH22" i="1" s="1"/>
  <c r="AH21" i="1" a="1"/>
  <c r="AH21" i="1" s="1"/>
  <c r="AH18" i="1" a="1"/>
  <c r="AH18" i="1" s="1"/>
  <c r="AH6" i="1" a="1"/>
  <c r="AH6" i="1" s="1"/>
  <c r="AH36" i="1" a="1"/>
  <c r="AH36" i="1" s="1"/>
  <c r="AH26" i="1" a="1"/>
  <c r="AH26" i="1" s="1"/>
  <c r="AH42" i="1" a="1"/>
  <c r="AH42" i="1" s="1"/>
  <c r="AH38" i="1" a="1"/>
  <c r="AH38" i="1" s="1"/>
  <c r="AH17" i="1" a="1"/>
  <c r="AH17" i="1" s="1"/>
  <c r="AH9" i="1" a="1"/>
  <c r="AH9" i="1" s="1"/>
  <c r="AH13" i="1" a="1"/>
  <c r="AH13" i="1" s="1"/>
  <c r="AH4" i="1" a="1"/>
  <c r="AH4" i="1" s="1"/>
  <c r="AH33" i="1" a="1"/>
  <c r="AH33" i="1" s="1"/>
  <c r="AG46" i="1" a="1"/>
  <c r="AG46" i="1" s="1"/>
  <c r="AG43" i="1" a="1"/>
  <c r="AG43" i="1" s="1"/>
  <c r="AG22" i="1" a="1"/>
  <c r="AG22" i="1" s="1"/>
  <c r="AG10" i="1" a="1"/>
  <c r="AG10" i="1" s="1"/>
  <c r="AG31" i="1" a="1"/>
  <c r="AG31" i="1" s="1"/>
  <c r="AG26" i="1" a="1"/>
  <c r="AG26" i="1" s="1"/>
  <c r="AG19" i="1" a="1"/>
  <c r="AG19" i="1" s="1"/>
  <c r="AG21" i="1" a="1"/>
  <c r="AG21" i="1" s="1"/>
  <c r="AG18" i="1" a="1"/>
  <c r="AG18" i="1" s="1"/>
  <c r="AG9" i="1" a="1"/>
  <c r="AG9" i="1" s="1"/>
  <c r="AG45" i="1" a="1"/>
  <c r="AG45" i="1" s="1"/>
  <c r="AG35" i="1" a="1"/>
  <c r="AG35" i="1" s="1"/>
  <c r="AG29" i="1" a="1"/>
  <c r="AG29" i="1" s="1"/>
  <c r="AG25" i="1" a="1"/>
  <c r="AG25" i="1" s="1"/>
  <c r="AG34" i="1" a="1"/>
  <c r="AG34" i="1" s="1"/>
  <c r="AG30" i="1" a="1"/>
  <c r="AG30" i="1" s="1"/>
  <c r="AG14" i="1" a="1"/>
  <c r="AG14" i="1" s="1"/>
  <c r="AG44" i="1" a="1"/>
  <c r="AG44" i="1" s="1"/>
  <c r="AG36" i="1" a="1"/>
  <c r="AG36" i="1" s="1"/>
  <c r="AG28" i="1" a="1"/>
  <c r="AG28" i="1" s="1"/>
  <c r="AG17" i="1" a="1"/>
  <c r="AG17" i="1" s="1"/>
  <c r="AG27" i="1" a="1"/>
  <c r="AG27" i="1" s="1"/>
  <c r="AG23" i="1" a="1"/>
  <c r="AG23" i="1" s="1"/>
  <c r="AG7" i="1" a="1"/>
  <c r="AG7" i="1" s="1"/>
  <c r="AG42" i="1" a="1"/>
  <c r="AG42" i="1" s="1"/>
  <c r="AG39" i="1" a="1"/>
  <c r="AG39" i="1" s="1"/>
  <c r="AG38" i="1" a="1"/>
  <c r="AG38" i="1" s="1"/>
  <c r="AG33" i="1" a="1"/>
  <c r="AG33" i="1" s="1"/>
  <c r="AG20" i="1" a="1"/>
  <c r="AG20" i="1" s="1"/>
  <c r="AG11" i="1" a="1"/>
  <c r="AG11" i="1" s="1"/>
  <c r="AG4" i="1" a="1"/>
  <c r="AG4" i="1" s="1"/>
  <c r="AG16" i="1" a="1"/>
  <c r="AG16" i="1" s="1"/>
  <c r="AG32" i="1" a="1"/>
  <c r="AG32" i="1" s="1"/>
  <c r="AG15" i="1" a="1"/>
  <c r="AG15" i="1" s="1"/>
  <c r="AG13" i="1" a="1"/>
  <c r="AG13" i="1" s="1"/>
  <c r="AG12" i="1" a="1"/>
  <c r="AG12" i="1" s="1"/>
  <c r="AG5" i="1" a="1"/>
  <c r="AG5" i="1" s="1"/>
  <c r="AG8" i="1" a="1"/>
  <c r="AG8" i="1" s="1"/>
  <c r="AG37" i="1" a="1"/>
  <c r="AG37" i="1" s="1"/>
  <c r="AG24" i="1" a="1"/>
  <c r="AG24" i="1" s="1"/>
  <c r="AG6" i="1" a="1"/>
  <c r="AG6" i="1" s="1"/>
  <c r="AE44" i="1" a="1"/>
  <c r="AE44" i="1" s="1"/>
  <c r="AE29" i="1" a="1"/>
  <c r="AE29" i="1" s="1"/>
  <c r="AJ29" i="1" s="1"/>
  <c r="AE18" i="1" a="1"/>
  <c r="AE18" i="1" s="1"/>
  <c r="AJ18" i="1" s="1"/>
  <c r="AE17" i="1" a="1"/>
  <c r="AE17" i="1" s="1"/>
  <c r="AJ17" i="1" s="1"/>
  <c r="AE37" i="1" a="1"/>
  <c r="AE37" i="1" s="1"/>
  <c r="AJ37" i="1" s="1"/>
  <c r="AE27" i="1" a="1"/>
  <c r="AE27" i="1" s="1"/>
  <c r="AJ27" i="1" s="1"/>
  <c r="AE12" i="1" a="1"/>
  <c r="AE12" i="1" s="1"/>
  <c r="AJ12" i="1" s="1"/>
  <c r="AE11" i="1" a="1"/>
  <c r="AE11" i="1" s="1"/>
  <c r="AJ11" i="1" s="1"/>
  <c r="AE6" i="1" a="1"/>
  <c r="AE6" i="1" s="1"/>
  <c r="AJ6" i="1" s="1"/>
  <c r="AE32" i="1" a="1"/>
  <c r="AE32" i="1" s="1"/>
  <c r="AJ32" i="1" s="1"/>
  <c r="AE22" i="1" a="1"/>
  <c r="AE22" i="1" s="1"/>
  <c r="AJ22" i="1" s="1"/>
  <c r="AE16" i="1" a="1"/>
  <c r="AE16" i="1" s="1"/>
  <c r="AJ16" i="1" s="1"/>
  <c r="AE15" i="1" a="1"/>
  <c r="AE15" i="1" s="1"/>
  <c r="AJ15" i="1" s="1"/>
  <c r="AE36" i="1" a="1"/>
  <c r="AE36" i="1" s="1"/>
  <c r="AJ36" i="1" s="1"/>
  <c r="AE26" i="1" a="1"/>
  <c r="AE26" i="1" s="1"/>
  <c r="AJ26" i="1" s="1"/>
  <c r="AE43" i="1" a="1"/>
  <c r="AE43" i="1" s="1"/>
  <c r="AF49" i="1" s="1"/>
  <c r="AE9" i="1" a="1"/>
  <c r="AE9" i="1" s="1"/>
  <c r="AJ9" i="1" s="1"/>
  <c r="AE24" i="1" a="1"/>
  <c r="AE24" i="1" s="1"/>
  <c r="AJ24" i="1" s="1"/>
  <c r="AE14" i="1" a="1"/>
  <c r="AE14" i="1" s="1"/>
  <c r="AJ14" i="1" s="1"/>
  <c r="AE39" i="1" a="1"/>
  <c r="AE39" i="1" s="1"/>
  <c r="AJ39" i="1" s="1"/>
  <c r="AE38" i="1" a="1"/>
  <c r="AE38" i="1" s="1"/>
  <c r="AJ38" i="1" s="1"/>
  <c r="AE13" i="1" a="1"/>
  <c r="AE13" i="1" s="1"/>
  <c r="AJ13" i="1" s="1"/>
  <c r="AE28" i="1" a="1"/>
  <c r="AE28" i="1" s="1"/>
  <c r="AJ28" i="1" s="1"/>
  <c r="AE19" i="1" a="1"/>
  <c r="AE19" i="1" s="1"/>
  <c r="AJ19" i="1" s="1"/>
  <c r="AE10" i="1" a="1"/>
  <c r="AE10" i="1" s="1"/>
  <c r="AJ10" i="1" s="1"/>
  <c r="AE7" i="1" a="1"/>
  <c r="AE7" i="1" s="1"/>
  <c r="AJ7" i="1" s="1"/>
  <c r="AE4" i="1" a="1"/>
  <c r="AE4" i="1" s="1"/>
  <c r="AJ4" i="1" s="1"/>
  <c r="AE42" i="1" a="1"/>
  <c r="AE42" i="1" s="1"/>
  <c r="AF48" i="1" s="1"/>
  <c r="AE30" i="1" a="1"/>
  <c r="AE30" i="1" s="1"/>
  <c r="AJ30" i="1" s="1"/>
  <c r="AE25" i="1" a="1"/>
  <c r="AE25" i="1" s="1"/>
  <c r="AJ25" i="1" s="1"/>
  <c r="AE20" i="1" a="1"/>
  <c r="AE20" i="1" s="1"/>
  <c r="AJ20" i="1" s="1"/>
  <c r="AE34" i="1" a="1"/>
  <c r="AE34" i="1" s="1"/>
  <c r="AJ34" i="1" s="1"/>
  <c r="AE33" i="1" a="1"/>
  <c r="AE33" i="1" s="1"/>
  <c r="AJ33" i="1" s="1"/>
  <c r="AE31" i="1" a="1"/>
  <c r="AE31" i="1" s="1"/>
  <c r="AJ31" i="1" s="1"/>
  <c r="AE45" i="1" a="1"/>
  <c r="AE45" i="1" s="1"/>
  <c r="AE35" i="1" a="1"/>
  <c r="AE35" i="1" s="1"/>
  <c r="AJ35" i="1" s="1"/>
  <c r="AE21" i="1" a="1"/>
  <c r="AE21" i="1" s="1"/>
  <c r="AJ21" i="1" s="1"/>
  <c r="AE23" i="1" a="1"/>
  <c r="AE23" i="1" s="1"/>
  <c r="AJ23" i="1" s="1"/>
  <c r="AE8" i="1" a="1"/>
  <c r="AE8" i="1" s="1"/>
  <c r="AJ8" i="1" s="1"/>
  <c r="AE46" i="1" a="1"/>
  <c r="AE46" i="1" s="1"/>
  <c r="AE5" i="1" a="1"/>
  <c r="AE5" i="1" s="1"/>
  <c r="AJ5" i="1" s="1"/>
  <c r="AM7" i="1" l="1"/>
  <c r="AG48" i="1"/>
  <c r="AG52" i="1"/>
  <c r="AH51" i="1"/>
  <c r="AM8" i="1"/>
  <c r="AM6" i="1"/>
  <c r="AN7" i="1"/>
  <c r="AN5" i="1"/>
  <c r="AP4" i="1"/>
  <c r="AH49" i="1"/>
  <c r="AH52" i="1"/>
  <c r="AN4" i="1"/>
  <c r="AO8" i="1"/>
  <c r="AP6" i="1"/>
  <c r="AO7" i="1"/>
  <c r="AQ7" i="1"/>
  <c r="AP8" i="1"/>
  <c r="AQ5" i="1"/>
  <c r="AH48" i="1"/>
  <c r="AO4" i="1"/>
  <c r="AP5" i="1"/>
  <c r="AM5" i="1"/>
  <c r="AE50" i="1"/>
  <c r="AJ50" i="1" s="1"/>
  <c r="AJ44" i="1"/>
  <c r="AM4" i="1"/>
  <c r="AJ45" i="1"/>
  <c r="AE51" i="1"/>
  <c r="AJ51" i="1" s="1"/>
  <c r="AG51" i="1"/>
  <c r="AQ6" i="1"/>
  <c r="AF51" i="1"/>
  <c r="AP7" i="1"/>
  <c r="AO6" i="1"/>
  <c r="AQ4" i="1"/>
  <c r="AG50" i="1"/>
  <c r="AH50" i="1"/>
  <c r="AI50" i="1"/>
  <c r="AE52" i="1"/>
  <c r="AJ52" i="1" s="1"/>
  <c r="AJ46" i="1"/>
  <c r="AE48" i="1"/>
  <c r="AJ48" i="1" s="1"/>
  <c r="AJ42" i="1"/>
  <c r="AN6" i="1"/>
  <c r="AI52" i="1"/>
  <c r="AI51" i="1"/>
  <c r="AF50" i="1"/>
  <c r="AO5" i="1"/>
  <c r="AQ8" i="1"/>
  <c r="AE49" i="1"/>
  <c r="AJ49" i="1" s="1"/>
  <c r="AJ43" i="1"/>
  <c r="AI48" i="1"/>
  <c r="AN8" i="1"/>
  <c r="AG49" i="1"/>
  <c r="AI49" i="1"/>
  <c r="AF52" i="1"/>
  <c r="AR7" i="1" l="1"/>
  <c r="AN17" i="1" s="1"/>
  <c r="AO17" i="1" s="1"/>
  <c r="AP17" i="1" s="1"/>
  <c r="AP9" i="1"/>
  <c r="AR8" i="1"/>
  <c r="AN18" i="1" s="1"/>
  <c r="AO18" i="1" s="1"/>
  <c r="AP18" i="1" s="1"/>
  <c r="AO9" i="1"/>
  <c r="AR6" i="1"/>
  <c r="AN16" i="1" s="1"/>
  <c r="AO16" i="1" s="1"/>
  <c r="AP16" i="1" s="1"/>
  <c r="AM9" i="1"/>
  <c r="AR4" i="1"/>
  <c r="AQ9" i="1"/>
  <c r="AR5" i="1"/>
  <c r="AN15" i="1" s="1"/>
  <c r="AO15" i="1" s="1"/>
  <c r="AP15" i="1" s="1"/>
  <c r="AN9" i="1"/>
  <c r="AN14" i="1" l="1"/>
  <c r="AR9" i="1"/>
  <c r="AN19" i="1" l="1"/>
  <c r="AO19" i="1" s="1"/>
  <c r="AP19" i="1" s="1"/>
  <c r="AO14" i="1"/>
  <c r="AP14" i="1" s="1"/>
</calcChain>
</file>

<file path=xl/sharedStrings.xml><?xml version="1.0" encoding="utf-8"?>
<sst xmlns="http://schemas.openxmlformats.org/spreadsheetml/2006/main" count="73" uniqueCount="32">
  <si>
    <t>Quadratic Discriminant Analysis</t>
  </si>
  <si>
    <t>Predictions</t>
  </si>
  <si>
    <t>Classification (Confusion) Table</t>
  </si>
  <si>
    <t>A</t>
  </si>
  <si>
    <t>B</t>
  </si>
  <si>
    <t>C</t>
  </si>
  <si>
    <t>D</t>
  </si>
  <si>
    <t>Group Covariance Matrices</t>
  </si>
  <si>
    <t>Inverses of Cov Matrices</t>
  </si>
  <si>
    <t>Means</t>
  </si>
  <si>
    <t>category</t>
  </si>
  <si>
    <t>Iron</t>
  </si>
  <si>
    <t>Copper</t>
  </si>
  <si>
    <t>Misclassification probabilities</t>
  </si>
  <si>
    <t>Determinants</t>
  </si>
  <si>
    <t>Prior probabilities</t>
  </si>
  <si>
    <t>correct</t>
  </si>
  <si>
    <t>total</t>
  </si>
  <si>
    <t>% correct</t>
  </si>
  <si>
    <t>% missed</t>
  </si>
  <si>
    <t>det</t>
  </si>
  <si>
    <t>LN|det|</t>
  </si>
  <si>
    <t>n</t>
  </si>
  <si>
    <t>π</t>
  </si>
  <si>
    <t>LN(π)</t>
  </si>
  <si>
    <t>Zinc</t>
  </si>
  <si>
    <t>Box Test</t>
  </si>
  <si>
    <t>Nickel</t>
  </si>
  <si>
    <t>Tin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</si>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</sst>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7" xfId="0" applyBorder="1" applyAlignment="1">
      <alignment horizontal="center"/>
    </xf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3" fillId="0" borderId="0" xfId="0" applyFont="1" applyAlignment="1">
      <alignment horizontal="center"/>
    </xf>
    <xf numFmtId="164" fontId="0" fillId="0" borderId="2" xfId="1" applyNumberFormat="1" applyFont="1" applyBorder="1"/>
    <xf numFmtId="164" fontId="0" fillId="0" borderId="3" xfId="1" applyNumberFormat="1" applyFont="1" applyBorder="1"/>
    <xf numFmtId="164" fontId="0" fillId="0" borderId="0" xfId="1" applyNumberFormat="1" applyFont="1" applyBorder="1"/>
    <xf numFmtId="164" fontId="0" fillId="0" borderId="6" xfId="1" applyNumberFormat="1" applyFont="1" applyBorder="1"/>
    <xf numFmtId="164" fontId="0" fillId="0" borderId="9" xfId="1" applyNumberFormat="1" applyFont="1" applyBorder="1"/>
    <xf numFmtId="164" fontId="0" fillId="0" borderId="10" xfId="1" applyNumberFormat="1" applyFont="1" applyBorder="1"/>
    <xf numFmtId="0" fontId="0" fillId="0" borderId="8" xfId="0" applyBorder="1" applyAlignment="1">
      <alignment horizontal="center"/>
    </xf>
    <xf numFmtId="164" fontId="0" fillId="0" borderId="0" xfId="1" applyNumberFormat="1" applyFont="1"/>
    <xf numFmtId="0" fontId="0" fillId="0" borderId="11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164" fontId="0" fillId="0" borderId="4" xfId="1" applyNumberFormat="1" applyFont="1" applyFill="1" applyBorder="1" applyAlignment="1">
      <alignment horizontal="center"/>
    </xf>
    <xf numFmtId="164" fontId="0" fillId="0" borderId="7" xfId="1" applyNumberFormat="1" applyFont="1" applyFill="1" applyBorder="1" applyAlignment="1">
      <alignment horizontal="center"/>
    </xf>
    <xf numFmtId="164" fontId="0" fillId="0" borderId="12" xfId="1" applyNumberFormat="1" applyFont="1" applyFill="1" applyBorder="1" applyAlignment="1">
      <alignment horizontal="center"/>
    </xf>
    <xf numFmtId="15" fontId="0" fillId="0" borderId="0" xfId="0" applyNumberForma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E4A77-BF24-4627-A200-AB94D45387DA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29</v>
      </c>
    </row>
    <row r="2" spans="1:2" x14ac:dyDescent="0.35">
      <c r="A2" t="s">
        <v>0</v>
      </c>
    </row>
    <row r="4" spans="1:2" x14ac:dyDescent="0.35">
      <c r="A4" t="s">
        <v>30</v>
      </c>
      <c r="B4" s="34">
        <v>45957</v>
      </c>
    </row>
    <row r="6" spans="1:2" x14ac:dyDescent="0.35">
      <c r="A6" s="35" t="s">
        <v>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75063-5F65-4E39-8815-9EBE0C952B88}">
  <dimension ref="A1:AR52"/>
  <sheetViews>
    <sheetView workbookViewId="0"/>
  </sheetViews>
  <sheetFormatPr defaultRowHeight="14.5" x14ac:dyDescent="0.35"/>
  <cols>
    <col min="2" max="5" width="5.81640625" style="2" customWidth="1"/>
    <col min="6" max="6" width="2.81640625" customWidth="1"/>
    <col min="11" max="11" width="3.7265625" customWidth="1"/>
    <col min="16" max="16" width="3.81640625" customWidth="1"/>
    <col min="18" max="18" width="9.1796875" customWidth="1"/>
    <col min="26" max="26" width="8" customWidth="1"/>
    <col min="27" max="30" width="5.81640625" style="2" customWidth="1"/>
    <col min="31" max="35" width="9.1796875" customWidth="1"/>
    <col min="36" max="36" width="8.453125" customWidth="1"/>
    <col min="37" max="37" width="3.81640625" customWidth="1"/>
    <col min="38" max="38" width="8.1796875" customWidth="1"/>
    <col min="39" max="43" width="9" customWidth="1"/>
    <col min="44" max="44" width="6" customWidth="1"/>
  </cols>
  <sheetData>
    <row r="1" spans="1:44" x14ac:dyDescent="0.35">
      <c r="A1" s="1" t="s">
        <v>0</v>
      </c>
      <c r="Z1" t="s">
        <v>1</v>
      </c>
      <c r="AL1" t="s">
        <v>2</v>
      </c>
    </row>
    <row r="3" spans="1:44" x14ac:dyDescent="0.35">
      <c r="B3" s="2" t="s">
        <v>3</v>
      </c>
      <c r="C3" s="2" t="s">
        <v>4</v>
      </c>
      <c r="D3" s="2" t="s">
        <v>5</v>
      </c>
      <c r="E3" s="2" t="s">
        <v>6</v>
      </c>
      <c r="G3" t="s">
        <v>7</v>
      </c>
      <c r="L3" t="s">
        <v>8</v>
      </c>
      <c r="Q3" t="s">
        <v>9</v>
      </c>
      <c r="AA3" s="2" t="s">
        <v>3</v>
      </c>
      <c r="AB3" s="2" t="s">
        <v>4</v>
      </c>
      <c r="AC3" s="2" t="s">
        <v>5</v>
      </c>
      <c r="AD3" s="2" t="s">
        <v>6</v>
      </c>
      <c r="AE3" s="2" t="str">
        <f t="array" ref="AE3:AI3">TRANSPOSE(Q6:Q10)</f>
        <v>Iron</v>
      </c>
      <c r="AF3" s="2" t="str">
        <v>Copper</v>
      </c>
      <c r="AG3" s="2" t="str">
        <v>Zinc</v>
      </c>
      <c r="AH3" s="2" t="str">
        <v>Nickel</v>
      </c>
      <c r="AI3" s="2" t="str">
        <v>Tin</v>
      </c>
      <c r="AJ3" s="2" t="s">
        <v>10</v>
      </c>
      <c r="AM3" s="2" t="str">
        <f>AE3</f>
        <v>Iron</v>
      </c>
      <c r="AN3" s="2" t="str">
        <f t="shared" ref="AN3:AQ3" si="0">AF3</f>
        <v>Copper</v>
      </c>
      <c r="AO3" s="2" t="str">
        <f t="shared" si="0"/>
        <v>Zinc</v>
      </c>
      <c r="AP3" s="2" t="str">
        <f t="shared" si="0"/>
        <v>Nickel</v>
      </c>
      <c r="AQ3" s="2" t="str">
        <f t="shared" si="0"/>
        <v>Tin</v>
      </c>
    </row>
    <row r="4" spans="1:44" x14ac:dyDescent="0.35">
      <c r="A4" t="s">
        <v>11</v>
      </c>
      <c r="B4" s="3">
        <v>31</v>
      </c>
      <c r="C4" s="4">
        <v>23</v>
      </c>
      <c r="D4" s="4">
        <v>38</v>
      </c>
      <c r="E4" s="5">
        <v>29</v>
      </c>
      <c r="Z4" t="str">
        <f>A4</f>
        <v>Iron</v>
      </c>
      <c r="AA4" s="3">
        <f t="shared" ref="AA4:AD19" si="1">B4</f>
        <v>31</v>
      </c>
      <c r="AB4" s="4">
        <f t="shared" si="1"/>
        <v>23</v>
      </c>
      <c r="AC4" s="4">
        <f t="shared" si="1"/>
        <v>38</v>
      </c>
      <c r="AD4" s="5">
        <f t="shared" si="1"/>
        <v>29</v>
      </c>
      <c r="AE4" s="6" t="e">
        <f t="array" aca="1" ref="AE4" ca="1">$W$15-$S$15/2-MMULT(AA4:AD4-$R$6:$U$6,MMULT($L$6:$O$9,TRANSPOSE(AA4:AD4-$R$6:$U$6)))/2</f>
        <v>#NAME?</v>
      </c>
      <c r="AF4" s="7" t="e">
        <f t="array" aca="1" ref="AF4" ca="1">$W$16-$S$16/2-MMULT(AA4:AD4-$R$7:$U$7,MMULT($L$12:$O$15,TRANSPOSE(AA4:AD4-$R$7:$U$7)))/2</f>
        <v>#NAME?</v>
      </c>
      <c r="AG4" s="7" t="e">
        <f t="array" aca="1" ref="AG4" ca="1">$W$17-$S$17/2-MMULT(AA4:AD4-$R$8:$U$8,MMULT($L$18:$O$21,TRANSPOSE(AA4:AD4-$R$8:$U$8)))/2</f>
        <v>#NAME?</v>
      </c>
      <c r="AH4" s="7" t="e">
        <f t="array" aca="1" ref="AH4" ca="1">$W$18-$S$18/2-MMULT(AA4:AD4-$R$9:$U$9,MMULT($L$24:$O$27,TRANSPOSE(AA4:AD4-$R$9:$U$9)))/2</f>
        <v>#NAME?</v>
      </c>
      <c r="AI4" s="7" t="e">
        <f t="array" aca="1" ref="AI4" ca="1">$W$19-$S$19/2-MMULT(AA4:AD4-$R$10:$U$10,MMULT($L$30:$O$33,TRANSPOSE(AA4:AD4-$R$10:$U$10)))/2</f>
        <v>#NAME?</v>
      </c>
      <c r="AJ4" s="8" t="e">
        <f ca="1">INDEX($AE$3:$AI$3,,MATCH(MAX(AE4:AI4),AE4:AI4,0))</f>
        <v>#NAME?</v>
      </c>
      <c r="AL4" t="str">
        <f>Q6</f>
        <v>Iron</v>
      </c>
      <c r="AM4" s="6">
        <f ca="1">COUNTIFS($Z$4:$Z$39,$AL4,$AJ$4:$AJ$39,AM$3)</f>
        <v>0</v>
      </c>
      <c r="AN4" s="7">
        <f t="shared" ref="AN4:AQ8" ca="1" si="2">COUNTIFS($Z$4:$Z$39,$AL4,$AJ$4:$AJ$39,AN$3)</f>
        <v>0</v>
      </c>
      <c r="AO4" s="7">
        <f t="shared" ca="1" si="2"/>
        <v>0</v>
      </c>
      <c r="AP4" s="7">
        <f t="shared" ca="1" si="2"/>
        <v>0</v>
      </c>
      <c r="AQ4" s="9">
        <f t="shared" ca="1" si="2"/>
        <v>0</v>
      </c>
      <c r="AR4">
        <f ca="1">SUM(AM4:AQ4)</f>
        <v>0</v>
      </c>
    </row>
    <row r="5" spans="1:44" x14ac:dyDescent="0.35">
      <c r="A5" t="s">
        <v>11</v>
      </c>
      <c r="B5" s="10">
        <v>29</v>
      </c>
      <c r="C5" s="2">
        <v>19</v>
      </c>
      <c r="D5" s="2">
        <v>37</v>
      </c>
      <c r="E5" s="11">
        <v>25</v>
      </c>
      <c r="G5" t="str">
        <f>A4</f>
        <v>Iron</v>
      </c>
      <c r="R5" s="2" t="s">
        <v>3</v>
      </c>
      <c r="S5" s="2" t="s">
        <v>4</v>
      </c>
      <c r="T5" s="2" t="s">
        <v>5</v>
      </c>
      <c r="U5" s="2" t="s">
        <v>6</v>
      </c>
      <c r="Z5" t="str">
        <f t="shared" ref="Z5:AD39" si="3">A5</f>
        <v>Iron</v>
      </c>
      <c r="AA5" s="10">
        <f t="shared" si="1"/>
        <v>29</v>
      </c>
      <c r="AB5" s="2">
        <f t="shared" si="1"/>
        <v>19</v>
      </c>
      <c r="AC5" s="2">
        <f t="shared" si="1"/>
        <v>37</v>
      </c>
      <c r="AD5" s="11">
        <f t="shared" si="1"/>
        <v>25</v>
      </c>
      <c r="AE5" s="12" t="e">
        <f t="array" aca="1" ref="AE5" ca="1">$W$15-$S$15/2-MMULT(AA5:AD5-$R$6:$U$6,MMULT($L$6:$O$9,TRANSPOSE(AA5:AD5-$R$6:$U$6)))/2</f>
        <v>#NAME?</v>
      </c>
      <c r="AF5" t="e">
        <f t="array" aca="1" ref="AF5" ca="1">$W$16-$S$16/2-MMULT(AA5:AD5-$R$7:$U$7,MMULT($L$12:$O$15,TRANSPOSE(AA5:AD5-$R$7:$U$7)))/2</f>
        <v>#NAME?</v>
      </c>
      <c r="AG5" t="e">
        <f t="array" aca="1" ref="AG5" ca="1">$W$17-$S$17/2-MMULT(AA5:AD5-$R$8:$U$8,MMULT($L$18:$O$21,TRANSPOSE(AA5:AD5-$R$8:$U$8)))/2</f>
        <v>#NAME?</v>
      </c>
      <c r="AH5" t="e">
        <f t="array" aca="1" ref="AH5" ca="1">$W$18-$S$18/2-MMULT(AA5:AD5-$R$9:$U$9,MMULT($L$24:$O$27,TRANSPOSE(AA5:AD5-$R$9:$U$9)))/2</f>
        <v>#NAME?</v>
      </c>
      <c r="AI5" t="e">
        <f t="array" aca="1" ref="AI5" ca="1">$W$19-$S$19/2-MMULT(AA5:AD5-$R$10:$U$10,MMULT($L$30:$O$33,TRANSPOSE(AA5:AD5-$R$10:$U$10)))/2</f>
        <v>#NAME?</v>
      </c>
      <c r="AJ5" s="13" t="e">
        <f t="shared" ref="AJ5:AJ39" ca="1" si="4">INDEX($AE$3:$AI$3,,MATCH(MAX(AE5:AI5),AE5:AI5,0))</f>
        <v>#NAME?</v>
      </c>
      <c r="AL5" t="str">
        <f t="shared" ref="AL5:AL8" si="5">Q7</f>
        <v>Copper</v>
      </c>
      <c r="AM5" s="12">
        <f t="shared" ref="AM5:AM8" ca="1" si="6">COUNTIFS($Z$4:$Z$39,$AL5,$AJ$4:$AJ$39,AM$3)</f>
        <v>0</v>
      </c>
      <c r="AN5">
        <f t="shared" ca="1" si="2"/>
        <v>0</v>
      </c>
      <c r="AO5">
        <f t="shared" ca="1" si="2"/>
        <v>0</v>
      </c>
      <c r="AP5">
        <f t="shared" ca="1" si="2"/>
        <v>0</v>
      </c>
      <c r="AQ5" s="14">
        <f t="shared" ca="1" si="2"/>
        <v>0</v>
      </c>
      <c r="AR5">
        <f t="shared" ref="AR5:AR8" ca="1" si="7">SUM(AM5:AQ5)</f>
        <v>0</v>
      </c>
    </row>
    <row r="6" spans="1:44" x14ac:dyDescent="0.35">
      <c r="A6" t="s">
        <v>11</v>
      </c>
      <c r="B6" s="10">
        <v>32</v>
      </c>
      <c r="C6" s="2">
        <v>22</v>
      </c>
      <c r="D6" s="2">
        <v>34</v>
      </c>
      <c r="E6" s="11">
        <v>23</v>
      </c>
      <c r="G6" s="6" t="e">
        <f t="array" aca="1" ref="G6:J9" ca="1">ExtractCov($A$4:$E$39,G5)</f>
        <v>#NAME?</v>
      </c>
      <c r="H6" s="7" t="e">
        <f ca="1"/>
        <v>#NAME?</v>
      </c>
      <c r="I6" s="7" t="e">
        <f ca="1"/>
        <v>#NAME?</v>
      </c>
      <c r="J6" s="9" t="e">
        <f ca="1"/>
        <v>#NAME?</v>
      </c>
      <c r="L6" s="6" t="e">
        <f t="array" aca="1" ref="L6:O9" ca="1">MINVERSE(G6:J9)</f>
        <v>#NAME?</v>
      </c>
      <c r="M6" s="7" t="e">
        <f ca="1"/>
        <v>#NAME?</v>
      </c>
      <c r="N6" s="7" t="e">
        <f ca="1"/>
        <v>#NAME?</v>
      </c>
      <c r="O6" s="9" t="e">
        <f ca="1"/>
        <v>#NAME?</v>
      </c>
      <c r="Q6" t="str">
        <f>G5</f>
        <v>Iron</v>
      </c>
      <c r="R6" s="6">
        <f>AVERAGEIF($A$4:$A$39,$Q6,B$4:B$39)</f>
        <v>29.714285714285715</v>
      </c>
      <c r="S6" s="7">
        <f t="shared" ref="S6:U10" si="8">AVERAGEIF($A$4:$A$39,$Q6,C$4:C$39)</f>
        <v>19</v>
      </c>
      <c r="T6" s="7">
        <f t="shared" si="8"/>
        <v>34.428571428571431</v>
      </c>
      <c r="U6" s="9">
        <f t="shared" si="8"/>
        <v>26.714285714285715</v>
      </c>
      <c r="Z6" t="str">
        <f t="shared" si="3"/>
        <v>Iron</v>
      </c>
      <c r="AA6" s="10">
        <f t="shared" si="1"/>
        <v>32</v>
      </c>
      <c r="AB6" s="2">
        <f t="shared" si="1"/>
        <v>22</v>
      </c>
      <c r="AC6" s="2">
        <f t="shared" si="1"/>
        <v>34</v>
      </c>
      <c r="AD6" s="11">
        <f t="shared" si="1"/>
        <v>23</v>
      </c>
      <c r="AE6" s="12" t="e">
        <f t="array" aca="1" ref="AE6" ca="1">$W$15-$S$15/2-MMULT(AA6:AD6-$R$6:$U$6,MMULT($L$6:$O$9,TRANSPOSE(AA6:AD6-$R$6:$U$6)))/2</f>
        <v>#NAME?</v>
      </c>
      <c r="AF6" t="e">
        <f t="array" aca="1" ref="AF6" ca="1">$W$16-$S$16/2-MMULT(AA6:AD6-$R$7:$U$7,MMULT($L$12:$O$15,TRANSPOSE(AA6:AD6-$R$7:$U$7)))/2</f>
        <v>#NAME?</v>
      </c>
      <c r="AG6" t="e">
        <f t="array" aca="1" ref="AG6" ca="1">$W$17-$S$17/2-MMULT(AA6:AD6-$R$8:$U$8,MMULT($L$18:$O$21,TRANSPOSE(AA6:AD6-$R$8:$U$8)))/2</f>
        <v>#NAME?</v>
      </c>
      <c r="AH6" t="e">
        <f t="array" aca="1" ref="AH6" ca="1">$W$18-$S$18/2-MMULT(AA6:AD6-$R$9:$U$9,MMULT($L$24:$O$27,TRANSPOSE(AA6:AD6-$R$9:$U$9)))/2</f>
        <v>#NAME?</v>
      </c>
      <c r="AI6" t="e">
        <f t="array" aca="1" ref="AI6" ca="1">$W$19-$S$19/2-MMULT(AA6:AD6-$R$10:$U$10,MMULT($L$30:$O$33,TRANSPOSE(AA6:AD6-$R$10:$U$10)))/2</f>
        <v>#NAME?</v>
      </c>
      <c r="AJ6" s="13" t="e">
        <f t="shared" ca="1" si="4"/>
        <v>#NAME?</v>
      </c>
      <c r="AL6" t="str">
        <f t="shared" si="5"/>
        <v>Zinc</v>
      </c>
      <c r="AM6" s="12">
        <f t="shared" ca="1" si="6"/>
        <v>0</v>
      </c>
      <c r="AN6">
        <f t="shared" ca="1" si="2"/>
        <v>0</v>
      </c>
      <c r="AO6">
        <f t="shared" ca="1" si="2"/>
        <v>0</v>
      </c>
      <c r="AP6">
        <f t="shared" ca="1" si="2"/>
        <v>0</v>
      </c>
      <c r="AQ6" s="14">
        <f t="shared" ca="1" si="2"/>
        <v>0</v>
      </c>
      <c r="AR6">
        <f t="shared" ca="1" si="7"/>
        <v>0</v>
      </c>
    </row>
    <row r="7" spans="1:44" x14ac:dyDescent="0.35">
      <c r="A7" t="s">
        <v>11</v>
      </c>
      <c r="B7" s="10">
        <v>35</v>
      </c>
      <c r="C7" s="2">
        <v>17</v>
      </c>
      <c r="D7" s="2">
        <v>32</v>
      </c>
      <c r="E7" s="11">
        <v>21</v>
      </c>
      <c r="G7" s="12" t="e">
        <f ca="1"/>
        <v>#NAME?</v>
      </c>
      <c r="H7" t="e">
        <f ca="1"/>
        <v>#NAME?</v>
      </c>
      <c r="I7" t="e">
        <f ca="1"/>
        <v>#NAME?</v>
      </c>
      <c r="J7" s="14" t="e">
        <f ca="1"/>
        <v>#NAME?</v>
      </c>
      <c r="L7" s="12" t="e">
        <f ca="1"/>
        <v>#NAME?</v>
      </c>
      <c r="M7" t="e">
        <f ca="1"/>
        <v>#NAME?</v>
      </c>
      <c r="N7" t="e">
        <f ca="1"/>
        <v>#NAME?</v>
      </c>
      <c r="O7" s="14" t="e">
        <f ca="1"/>
        <v>#NAME?</v>
      </c>
      <c r="Q7" t="str">
        <f>G11</f>
        <v>Copper</v>
      </c>
      <c r="R7" s="12">
        <f t="shared" ref="R7:R10" si="9">AVERAGEIF($A$4:$A$39,$Q7,B$4:B$39)</f>
        <v>41</v>
      </c>
      <c r="S7">
        <f t="shared" si="8"/>
        <v>23</v>
      </c>
      <c r="T7">
        <f t="shared" si="8"/>
        <v>30.5</v>
      </c>
      <c r="U7" s="14">
        <f t="shared" si="8"/>
        <v>24.666666666666668</v>
      </c>
      <c r="Z7" t="str">
        <f t="shared" si="3"/>
        <v>Iron</v>
      </c>
      <c r="AA7" s="10">
        <f t="shared" si="1"/>
        <v>35</v>
      </c>
      <c r="AB7" s="2">
        <f t="shared" si="1"/>
        <v>17</v>
      </c>
      <c r="AC7" s="2">
        <f t="shared" si="1"/>
        <v>32</v>
      </c>
      <c r="AD7" s="11">
        <f t="shared" si="1"/>
        <v>21</v>
      </c>
      <c r="AE7" s="12" t="e">
        <f t="array" aca="1" ref="AE7" ca="1">$W$15-$S$15/2-MMULT(AA7:AD7-$R$6:$U$6,MMULT($L$6:$O$9,TRANSPOSE(AA7:AD7-$R$6:$U$6)))/2</f>
        <v>#NAME?</v>
      </c>
      <c r="AF7" t="e">
        <f t="array" aca="1" ref="AF7" ca="1">$W$16-$S$16/2-MMULT(AA7:AD7-$R$7:$U$7,MMULT($L$12:$O$15,TRANSPOSE(AA7:AD7-$R$7:$U$7)))/2</f>
        <v>#NAME?</v>
      </c>
      <c r="AG7" t="e">
        <f t="array" aca="1" ref="AG7" ca="1">$W$17-$S$17/2-MMULT(AA7:AD7-$R$8:$U$8,MMULT($L$18:$O$21,TRANSPOSE(AA7:AD7-$R$8:$U$8)))/2</f>
        <v>#NAME?</v>
      </c>
      <c r="AH7" t="e">
        <f t="array" aca="1" ref="AH7" ca="1">$W$18-$S$18/2-MMULT(AA7:AD7-$R$9:$U$9,MMULT($L$24:$O$27,TRANSPOSE(AA7:AD7-$R$9:$U$9)))/2</f>
        <v>#NAME?</v>
      </c>
      <c r="AI7" t="e">
        <f t="array" aca="1" ref="AI7" ca="1">$W$19-$S$19/2-MMULT(AA7:AD7-$R$10:$U$10,MMULT($L$30:$O$33,TRANSPOSE(AA7:AD7-$R$10:$U$10)))/2</f>
        <v>#NAME?</v>
      </c>
      <c r="AJ7" s="13" t="e">
        <f t="shared" ca="1" si="4"/>
        <v>#NAME?</v>
      </c>
      <c r="AL7" t="str">
        <f t="shared" si="5"/>
        <v>Nickel</v>
      </c>
      <c r="AM7" s="12">
        <f t="shared" ca="1" si="6"/>
        <v>0</v>
      </c>
      <c r="AN7">
        <f t="shared" ca="1" si="2"/>
        <v>0</v>
      </c>
      <c r="AO7">
        <f t="shared" ca="1" si="2"/>
        <v>0</v>
      </c>
      <c r="AP7">
        <f t="shared" ca="1" si="2"/>
        <v>0</v>
      </c>
      <c r="AQ7" s="14">
        <f t="shared" ca="1" si="2"/>
        <v>0</v>
      </c>
      <c r="AR7">
        <f t="shared" ca="1" si="7"/>
        <v>0</v>
      </c>
    </row>
    <row r="8" spans="1:44" x14ac:dyDescent="0.35">
      <c r="A8" t="s">
        <v>11</v>
      </c>
      <c r="B8" s="10">
        <v>29</v>
      </c>
      <c r="C8" s="2">
        <v>13</v>
      </c>
      <c r="D8" s="2">
        <v>38</v>
      </c>
      <c r="E8" s="11">
        <v>26</v>
      </c>
      <c r="G8" s="12" t="e">
        <f ca="1"/>
        <v>#NAME?</v>
      </c>
      <c r="H8" t="e">
        <f ca="1"/>
        <v>#NAME?</v>
      </c>
      <c r="I8" t="e">
        <f ca="1"/>
        <v>#NAME?</v>
      </c>
      <c r="J8" s="14" t="e">
        <f ca="1"/>
        <v>#NAME?</v>
      </c>
      <c r="L8" s="12" t="e">
        <f ca="1"/>
        <v>#NAME?</v>
      </c>
      <c r="M8" t="e">
        <f ca="1"/>
        <v>#NAME?</v>
      </c>
      <c r="N8" t="e">
        <f ca="1"/>
        <v>#NAME?</v>
      </c>
      <c r="O8" s="14" t="e">
        <f ca="1"/>
        <v>#NAME?</v>
      </c>
      <c r="Q8" t="str">
        <f>G17</f>
        <v>Zinc</v>
      </c>
      <c r="R8" s="12">
        <f t="shared" si="9"/>
        <v>66.333333333333329</v>
      </c>
      <c r="S8">
        <f t="shared" si="8"/>
        <v>26.5</v>
      </c>
      <c r="T8">
        <f t="shared" si="8"/>
        <v>42</v>
      </c>
      <c r="U8" s="14">
        <f t="shared" si="8"/>
        <v>29.5</v>
      </c>
      <c r="Z8" t="str">
        <f t="shared" si="3"/>
        <v>Iron</v>
      </c>
      <c r="AA8" s="10">
        <f t="shared" si="1"/>
        <v>29</v>
      </c>
      <c r="AB8" s="2">
        <f t="shared" si="1"/>
        <v>13</v>
      </c>
      <c r="AC8" s="2">
        <f t="shared" si="1"/>
        <v>38</v>
      </c>
      <c r="AD8" s="11">
        <f t="shared" si="1"/>
        <v>26</v>
      </c>
      <c r="AE8" s="12" t="e">
        <f t="array" aca="1" ref="AE8" ca="1">$W$15-$S$15/2-MMULT(AA8:AD8-$R$6:$U$6,MMULT($L$6:$O$9,TRANSPOSE(AA8:AD8-$R$6:$U$6)))/2</f>
        <v>#NAME?</v>
      </c>
      <c r="AF8" t="e">
        <f t="array" aca="1" ref="AF8" ca="1">$W$16-$S$16/2-MMULT(AA8:AD8-$R$7:$U$7,MMULT($L$12:$O$15,TRANSPOSE(AA8:AD8-$R$7:$U$7)))/2</f>
        <v>#NAME?</v>
      </c>
      <c r="AG8" t="e">
        <f t="array" aca="1" ref="AG8" ca="1">$W$17-$S$17/2-MMULT(AA8:AD8-$R$8:$U$8,MMULT($L$18:$O$21,TRANSPOSE(AA8:AD8-$R$8:$U$8)))/2</f>
        <v>#NAME?</v>
      </c>
      <c r="AH8" t="e">
        <f t="array" aca="1" ref="AH8" ca="1">$W$18-$S$18/2-MMULT(AA8:AD8-$R$9:$U$9,MMULT($L$24:$O$27,TRANSPOSE(AA8:AD8-$R$9:$U$9)))/2</f>
        <v>#NAME?</v>
      </c>
      <c r="AI8" t="e">
        <f t="array" aca="1" ref="AI8" ca="1">$W$19-$S$19/2-MMULT(AA8:AD8-$R$10:$U$10,MMULT($L$30:$O$33,TRANSPOSE(AA8:AD8-$R$10:$U$10)))/2</f>
        <v>#NAME?</v>
      </c>
      <c r="AJ8" s="13" t="e">
        <f t="shared" ca="1" si="4"/>
        <v>#NAME?</v>
      </c>
      <c r="AL8" t="str">
        <f t="shared" si="5"/>
        <v>Tin</v>
      </c>
      <c r="AM8" s="15">
        <f t="shared" ca="1" si="6"/>
        <v>0</v>
      </c>
      <c r="AN8" s="16">
        <f t="shared" ca="1" si="2"/>
        <v>0</v>
      </c>
      <c r="AO8" s="16">
        <f t="shared" ca="1" si="2"/>
        <v>0</v>
      </c>
      <c r="AP8" s="16">
        <f t="shared" ca="1" si="2"/>
        <v>0</v>
      </c>
      <c r="AQ8" s="17">
        <f t="shared" ca="1" si="2"/>
        <v>0</v>
      </c>
      <c r="AR8">
        <f t="shared" ca="1" si="7"/>
        <v>0</v>
      </c>
    </row>
    <row r="9" spans="1:44" x14ac:dyDescent="0.35">
      <c r="A9" t="s">
        <v>11</v>
      </c>
      <c r="B9" s="10">
        <v>29</v>
      </c>
      <c r="C9" s="2">
        <v>26</v>
      </c>
      <c r="D9" s="2">
        <v>39</v>
      </c>
      <c r="E9" s="11">
        <v>17</v>
      </c>
      <c r="G9" s="15" t="e">
        <f ca="1"/>
        <v>#NAME?</v>
      </c>
      <c r="H9" s="16" t="e">
        <f ca="1"/>
        <v>#NAME?</v>
      </c>
      <c r="I9" s="16" t="e">
        <f ca="1"/>
        <v>#NAME?</v>
      </c>
      <c r="J9" s="17" t="e">
        <f ca="1"/>
        <v>#NAME?</v>
      </c>
      <c r="L9" s="15" t="e">
        <f ca="1"/>
        <v>#NAME?</v>
      </c>
      <c r="M9" s="16" t="e">
        <f ca="1"/>
        <v>#NAME?</v>
      </c>
      <c r="N9" s="16" t="e">
        <f ca="1"/>
        <v>#NAME?</v>
      </c>
      <c r="O9" s="17" t="e">
        <f ca="1"/>
        <v>#NAME?</v>
      </c>
      <c r="Q9" t="str">
        <f>G23</f>
        <v>Nickel</v>
      </c>
      <c r="R9" s="12">
        <f t="shared" si="9"/>
        <v>51.714285714285715</v>
      </c>
      <c r="S9">
        <f t="shared" si="8"/>
        <v>28</v>
      </c>
      <c r="T9">
        <f t="shared" si="8"/>
        <v>28.571428571428573</v>
      </c>
      <c r="U9" s="14">
        <f t="shared" si="8"/>
        <v>31.142857142857142</v>
      </c>
      <c r="Z9" t="str">
        <f t="shared" si="3"/>
        <v>Iron</v>
      </c>
      <c r="AA9" s="10">
        <f t="shared" si="1"/>
        <v>29</v>
      </c>
      <c r="AB9" s="2">
        <f t="shared" si="1"/>
        <v>26</v>
      </c>
      <c r="AC9" s="2">
        <f t="shared" si="1"/>
        <v>39</v>
      </c>
      <c r="AD9" s="11">
        <f t="shared" si="1"/>
        <v>17</v>
      </c>
      <c r="AE9" s="12" t="e">
        <f t="array" aca="1" ref="AE9" ca="1">$W$15-$S$15/2-MMULT(AA9:AD9-$R$6:$U$6,MMULT($L$6:$O$9,TRANSPOSE(AA9:AD9-$R$6:$U$6)))/2</f>
        <v>#NAME?</v>
      </c>
      <c r="AF9" t="e">
        <f t="array" aca="1" ref="AF9" ca="1">$W$16-$S$16/2-MMULT(AA9:AD9-$R$7:$U$7,MMULT($L$12:$O$15,TRANSPOSE(AA9:AD9-$R$7:$U$7)))/2</f>
        <v>#NAME?</v>
      </c>
      <c r="AG9" t="e">
        <f t="array" aca="1" ref="AG9" ca="1">$W$17-$S$17/2-MMULT(AA9:AD9-$R$8:$U$8,MMULT($L$18:$O$21,TRANSPOSE(AA9:AD9-$R$8:$U$8)))/2</f>
        <v>#NAME?</v>
      </c>
      <c r="AH9" t="e">
        <f t="array" aca="1" ref="AH9" ca="1">$W$18-$S$18/2-MMULT(AA9:AD9-$R$9:$U$9,MMULT($L$24:$O$27,TRANSPOSE(AA9:AD9-$R$9:$U$9)))/2</f>
        <v>#NAME?</v>
      </c>
      <c r="AI9" t="e">
        <f t="array" aca="1" ref="AI9" ca="1">$W$19-$S$19/2-MMULT(AA9:AD9-$R$10:$U$10,MMULT($L$30:$O$33,TRANSPOSE(AA9:AD9-$R$10:$U$10)))/2</f>
        <v>#NAME?</v>
      </c>
      <c r="AJ9" s="13" t="e">
        <f t="shared" ca="1" si="4"/>
        <v>#NAME?</v>
      </c>
      <c r="AM9">
        <f t="shared" ref="AM9:AR9" ca="1" si="10">SUM(AM4:AM8)</f>
        <v>0</v>
      </c>
      <c r="AN9">
        <f t="shared" ca="1" si="10"/>
        <v>0</v>
      </c>
      <c r="AO9">
        <f t="shared" ca="1" si="10"/>
        <v>0</v>
      </c>
      <c r="AP9">
        <f t="shared" ca="1" si="10"/>
        <v>0</v>
      </c>
      <c r="AQ9">
        <f t="shared" ca="1" si="10"/>
        <v>0</v>
      </c>
      <c r="AR9">
        <f t="shared" ca="1" si="10"/>
        <v>0</v>
      </c>
    </row>
    <row r="10" spans="1:44" x14ac:dyDescent="0.35">
      <c r="A10" t="s">
        <v>11</v>
      </c>
      <c r="B10" s="10">
        <v>23</v>
      </c>
      <c r="C10" s="2">
        <v>13</v>
      </c>
      <c r="D10" s="2">
        <v>23</v>
      </c>
      <c r="E10" s="11">
        <v>46</v>
      </c>
      <c r="Q10" t="str">
        <f>G29</f>
        <v>Tin</v>
      </c>
      <c r="R10" s="15">
        <f t="shared" si="9"/>
        <v>84.1</v>
      </c>
      <c r="S10" s="16">
        <f t="shared" si="8"/>
        <v>25.6</v>
      </c>
      <c r="T10" s="16">
        <f t="shared" si="8"/>
        <v>44.1</v>
      </c>
      <c r="U10" s="17">
        <f t="shared" si="8"/>
        <v>26.8</v>
      </c>
      <c r="Z10" t="str">
        <f t="shared" si="3"/>
        <v>Iron</v>
      </c>
      <c r="AA10" s="10">
        <f t="shared" si="1"/>
        <v>23</v>
      </c>
      <c r="AB10" s="2">
        <f t="shared" si="1"/>
        <v>13</v>
      </c>
      <c r="AC10" s="2">
        <f t="shared" si="1"/>
        <v>23</v>
      </c>
      <c r="AD10" s="11">
        <f t="shared" si="1"/>
        <v>46</v>
      </c>
      <c r="AE10" s="12" t="e">
        <f t="array" aca="1" ref="AE10" ca="1">$W$15-$S$15/2-MMULT(AA10:AD10-$R$6:$U$6,MMULT($L$6:$O$9,TRANSPOSE(AA10:AD10-$R$6:$U$6)))/2</f>
        <v>#NAME?</v>
      </c>
      <c r="AF10" t="e">
        <f t="array" aca="1" ref="AF10" ca="1">$W$16-$S$16/2-MMULT(AA10:AD10-$R$7:$U$7,MMULT($L$12:$O$15,TRANSPOSE(AA10:AD10-$R$7:$U$7)))/2</f>
        <v>#NAME?</v>
      </c>
      <c r="AG10" t="e">
        <f t="array" aca="1" ref="AG10" ca="1">$W$17-$S$17/2-MMULT(AA10:AD10-$R$8:$U$8,MMULT($L$18:$O$21,TRANSPOSE(AA10:AD10-$R$8:$U$8)))/2</f>
        <v>#NAME?</v>
      </c>
      <c r="AH10" t="e">
        <f t="array" aca="1" ref="AH10" ca="1">$W$18-$S$18/2-MMULT(AA10:AD10-$R$9:$U$9,MMULT($L$24:$O$27,TRANSPOSE(AA10:AD10-$R$9:$U$9)))/2</f>
        <v>#NAME?</v>
      </c>
      <c r="AI10" t="e">
        <f t="array" aca="1" ref="AI10" ca="1">$W$19-$S$19/2-MMULT(AA10:AD10-$R$10:$U$10,MMULT($L$30:$O$33,TRANSPOSE(AA10:AD10-$R$10:$U$10)))/2</f>
        <v>#NAME?</v>
      </c>
      <c r="AJ10" s="13" t="e">
        <f t="shared" ca="1" si="4"/>
        <v>#NAME?</v>
      </c>
    </row>
    <row r="11" spans="1:44" x14ac:dyDescent="0.35">
      <c r="A11" t="s">
        <v>12</v>
      </c>
      <c r="B11" s="10">
        <v>39</v>
      </c>
      <c r="C11" s="2">
        <v>19</v>
      </c>
      <c r="D11" s="2">
        <v>30</v>
      </c>
      <c r="E11" s="11">
        <v>22</v>
      </c>
      <c r="G11" t="str">
        <f>A11</f>
        <v>Copper</v>
      </c>
      <c r="Z11" t="str">
        <f t="shared" si="3"/>
        <v>Copper</v>
      </c>
      <c r="AA11" s="10">
        <f t="shared" si="1"/>
        <v>39</v>
      </c>
      <c r="AB11" s="2">
        <f t="shared" si="1"/>
        <v>19</v>
      </c>
      <c r="AC11" s="2">
        <f t="shared" si="1"/>
        <v>30</v>
      </c>
      <c r="AD11" s="11">
        <f t="shared" si="1"/>
        <v>22</v>
      </c>
      <c r="AE11" s="12" t="e">
        <f t="array" aca="1" ref="AE11" ca="1">$W$15-$S$15/2-MMULT(AA11:AD11-$R$6:$U$6,MMULT($L$6:$O$9,TRANSPOSE(AA11:AD11-$R$6:$U$6)))/2</f>
        <v>#NAME?</v>
      </c>
      <c r="AF11" t="e">
        <f t="array" aca="1" ref="AF11" ca="1">$W$16-$S$16/2-MMULT(AA11:AD11-$R$7:$U$7,MMULT($L$12:$O$15,TRANSPOSE(AA11:AD11-$R$7:$U$7)))/2</f>
        <v>#NAME?</v>
      </c>
      <c r="AG11" t="e">
        <f t="array" aca="1" ref="AG11" ca="1">$W$17-$S$17/2-MMULT(AA11:AD11-$R$8:$U$8,MMULT($L$18:$O$21,TRANSPOSE(AA11:AD11-$R$8:$U$8)))/2</f>
        <v>#NAME?</v>
      </c>
      <c r="AH11" t="e">
        <f t="array" aca="1" ref="AH11" ca="1">$W$18-$S$18/2-MMULT(AA11:AD11-$R$9:$U$9,MMULT($L$24:$O$27,TRANSPOSE(AA11:AD11-$R$9:$U$9)))/2</f>
        <v>#NAME?</v>
      </c>
      <c r="AI11" t="e">
        <f t="array" aca="1" ref="AI11" ca="1">$W$19-$S$19/2-MMULT(AA11:AD11-$R$10:$U$10,MMULT($L$30:$O$33,TRANSPOSE(AA11:AD11-$R$10:$U$10)))/2</f>
        <v>#NAME?</v>
      </c>
      <c r="AJ11" s="13" t="e">
        <f t="shared" ca="1" si="4"/>
        <v>#NAME?</v>
      </c>
      <c r="AL11" t="s">
        <v>13</v>
      </c>
    </row>
    <row r="12" spans="1:44" x14ac:dyDescent="0.35">
      <c r="A12" t="s">
        <v>12</v>
      </c>
      <c r="B12" s="10">
        <v>47</v>
      </c>
      <c r="C12" s="2">
        <v>20</v>
      </c>
      <c r="D12" s="2">
        <v>32</v>
      </c>
      <c r="E12" s="11">
        <v>26</v>
      </c>
      <c r="G12" s="6" t="e">
        <f t="array" aca="1" ref="G12:J15" ca="1">ExtractCov($A$4:$E$39,G11)</f>
        <v>#NAME?</v>
      </c>
      <c r="H12" s="7" t="e">
        <f ca="1"/>
        <v>#NAME?</v>
      </c>
      <c r="I12" s="7" t="e">
        <f ca="1"/>
        <v>#NAME?</v>
      </c>
      <c r="J12" s="9" t="e">
        <f ca="1"/>
        <v>#NAME?</v>
      </c>
      <c r="L12" s="6" t="e">
        <f t="array" aca="1" ref="L12:O15" ca="1">MINVERSE(G12:J15)</f>
        <v>#NAME?</v>
      </c>
      <c r="M12" s="7" t="e">
        <f ca="1"/>
        <v>#NAME?</v>
      </c>
      <c r="N12" s="7" t="e">
        <f ca="1"/>
        <v>#NAME?</v>
      </c>
      <c r="O12" s="9" t="e">
        <f ca="1"/>
        <v>#NAME?</v>
      </c>
      <c r="Q12" t="s">
        <v>14</v>
      </c>
      <c r="U12" t="s">
        <v>15</v>
      </c>
      <c r="Z12" t="str">
        <f t="shared" si="3"/>
        <v>Copper</v>
      </c>
      <c r="AA12" s="10">
        <f t="shared" si="1"/>
        <v>47</v>
      </c>
      <c r="AB12" s="2">
        <f t="shared" si="1"/>
        <v>20</v>
      </c>
      <c r="AC12" s="2">
        <f t="shared" si="1"/>
        <v>32</v>
      </c>
      <c r="AD12" s="11">
        <f t="shared" si="1"/>
        <v>26</v>
      </c>
      <c r="AE12" s="12" t="e">
        <f t="array" aca="1" ref="AE12" ca="1">$W$15-$S$15/2-MMULT(AA12:AD12-$R$6:$U$6,MMULT($L$6:$O$9,TRANSPOSE(AA12:AD12-$R$6:$U$6)))/2</f>
        <v>#NAME?</v>
      </c>
      <c r="AF12" t="e">
        <f t="array" aca="1" ref="AF12" ca="1">$W$16-$S$16/2-MMULT(AA12:AD12-$R$7:$U$7,MMULT($L$12:$O$15,TRANSPOSE(AA12:AD12-$R$7:$U$7)))/2</f>
        <v>#NAME?</v>
      </c>
      <c r="AG12" t="e">
        <f t="array" aca="1" ref="AG12" ca="1">$W$17-$S$17/2-MMULT(AA12:AD12-$R$8:$U$8,MMULT($L$18:$O$21,TRANSPOSE(AA12:AD12-$R$8:$U$8)))/2</f>
        <v>#NAME?</v>
      </c>
      <c r="AH12" t="e">
        <f t="array" aca="1" ref="AH12" ca="1">$W$18-$S$18/2-MMULT(AA12:AD12-$R$9:$U$9,MMULT($L$24:$O$27,TRANSPOSE(AA12:AD12-$R$9:$U$9)))/2</f>
        <v>#NAME?</v>
      </c>
      <c r="AI12" t="e">
        <f t="array" aca="1" ref="AI12" ca="1">$W$19-$S$19/2-MMULT(AA12:AD12-$R$10:$U$10,MMULT($L$30:$O$33,TRANSPOSE(AA12:AD12-$R$10:$U$10)))/2</f>
        <v>#NAME?</v>
      </c>
      <c r="AJ12" s="13" t="e">
        <f t="shared" ca="1" si="4"/>
        <v>#NAME?</v>
      </c>
    </row>
    <row r="13" spans="1:44" x14ac:dyDescent="0.35">
      <c r="A13" t="s">
        <v>12</v>
      </c>
      <c r="B13" s="10">
        <v>41</v>
      </c>
      <c r="C13" s="2">
        <v>23</v>
      </c>
      <c r="D13" s="2">
        <v>30</v>
      </c>
      <c r="E13" s="11">
        <v>22</v>
      </c>
      <c r="G13" s="12" t="e">
        <f ca="1"/>
        <v>#NAME?</v>
      </c>
      <c r="H13" t="e">
        <f ca="1"/>
        <v>#NAME?</v>
      </c>
      <c r="I13" t="e">
        <f ca="1"/>
        <v>#NAME?</v>
      </c>
      <c r="J13" s="14" t="e">
        <f ca="1"/>
        <v>#NAME?</v>
      </c>
      <c r="L13" s="12" t="e">
        <f ca="1"/>
        <v>#NAME?</v>
      </c>
      <c r="M13" t="e">
        <f ca="1"/>
        <v>#NAME?</v>
      </c>
      <c r="N13" t="e">
        <f ca="1"/>
        <v>#NAME?</v>
      </c>
      <c r="O13" s="14" t="e">
        <f ca="1"/>
        <v>#NAME?</v>
      </c>
      <c r="Z13" t="str">
        <f t="shared" si="3"/>
        <v>Copper</v>
      </c>
      <c r="AA13" s="10">
        <f t="shared" si="1"/>
        <v>41</v>
      </c>
      <c r="AB13" s="2">
        <f t="shared" si="1"/>
        <v>23</v>
      </c>
      <c r="AC13" s="2">
        <f t="shared" si="1"/>
        <v>30</v>
      </c>
      <c r="AD13" s="11">
        <f t="shared" si="1"/>
        <v>22</v>
      </c>
      <c r="AE13" s="12" t="e">
        <f t="array" aca="1" ref="AE13" ca="1">$W$15-$S$15/2-MMULT(AA13:AD13-$R$6:$U$6,MMULT($L$6:$O$9,TRANSPOSE(AA13:AD13-$R$6:$U$6)))/2</f>
        <v>#NAME?</v>
      </c>
      <c r="AF13" t="e">
        <f t="array" aca="1" ref="AF13" ca="1">$W$16-$S$16/2-MMULT(AA13:AD13-$R$7:$U$7,MMULT($L$12:$O$15,TRANSPOSE(AA13:AD13-$R$7:$U$7)))/2</f>
        <v>#NAME?</v>
      </c>
      <c r="AG13" t="e">
        <f t="array" aca="1" ref="AG13" ca="1">$W$17-$S$17/2-MMULT(AA13:AD13-$R$8:$U$8,MMULT($L$18:$O$21,TRANSPOSE(AA13:AD13-$R$8:$U$8)))/2</f>
        <v>#NAME?</v>
      </c>
      <c r="AH13" t="e">
        <f t="array" aca="1" ref="AH13" ca="1">$W$18-$S$18/2-MMULT(AA13:AD13-$R$9:$U$9,MMULT($L$24:$O$27,TRANSPOSE(AA13:AD13-$R$9:$U$9)))/2</f>
        <v>#NAME?</v>
      </c>
      <c r="AI13" t="e">
        <f t="array" aca="1" ref="AI13" ca="1">$W$19-$S$19/2-MMULT(AA13:AD13-$R$10:$U$10,MMULT($L$30:$O$33,TRANSPOSE(AA13:AD13-$R$10:$U$10)))/2</f>
        <v>#NAME?</v>
      </c>
      <c r="AJ13" s="13" t="e">
        <f t="shared" ca="1" si="4"/>
        <v>#NAME?</v>
      </c>
      <c r="AM13" s="2" t="s">
        <v>16</v>
      </c>
      <c r="AN13" s="2" t="s">
        <v>17</v>
      </c>
      <c r="AO13" s="2" t="s">
        <v>18</v>
      </c>
      <c r="AP13" s="2" t="s">
        <v>19</v>
      </c>
    </row>
    <row r="14" spans="1:44" x14ac:dyDescent="0.35">
      <c r="A14" t="s">
        <v>12</v>
      </c>
      <c r="B14" s="10">
        <v>53</v>
      </c>
      <c r="C14" s="2">
        <v>37</v>
      </c>
      <c r="D14" s="2">
        <v>31</v>
      </c>
      <c r="E14" s="11">
        <v>16</v>
      </c>
      <c r="G14" s="12" t="e">
        <f ca="1"/>
        <v>#NAME?</v>
      </c>
      <c r="H14" t="e">
        <f ca="1"/>
        <v>#NAME?</v>
      </c>
      <c r="I14" t="e">
        <f ca="1"/>
        <v>#NAME?</v>
      </c>
      <c r="J14" s="14" t="e">
        <f ca="1"/>
        <v>#NAME?</v>
      </c>
      <c r="L14" s="12" t="e">
        <f ca="1"/>
        <v>#NAME?</v>
      </c>
      <c r="M14" t="e">
        <f ca="1"/>
        <v>#NAME?</v>
      </c>
      <c r="N14" t="e">
        <f ca="1"/>
        <v>#NAME?</v>
      </c>
      <c r="O14" s="14" t="e">
        <f ca="1"/>
        <v>#NAME?</v>
      </c>
      <c r="R14" s="2" t="s">
        <v>20</v>
      </c>
      <c r="S14" s="2" t="s">
        <v>21</v>
      </c>
      <c r="U14" s="2" t="s">
        <v>22</v>
      </c>
      <c r="V14" s="18" t="s">
        <v>23</v>
      </c>
      <c r="W14" s="2" t="s">
        <v>24</v>
      </c>
      <c r="Z14" t="str">
        <f t="shared" si="3"/>
        <v>Copper</v>
      </c>
      <c r="AA14" s="10">
        <f t="shared" si="1"/>
        <v>53</v>
      </c>
      <c r="AB14" s="2">
        <f t="shared" si="1"/>
        <v>37</v>
      </c>
      <c r="AC14" s="2">
        <f t="shared" si="1"/>
        <v>31</v>
      </c>
      <c r="AD14" s="11">
        <f t="shared" si="1"/>
        <v>16</v>
      </c>
      <c r="AE14" s="12" t="e">
        <f t="array" aca="1" ref="AE14" ca="1">$W$15-$S$15/2-MMULT(AA14:AD14-$R$6:$U$6,MMULT($L$6:$O$9,TRANSPOSE(AA14:AD14-$R$6:$U$6)))/2</f>
        <v>#NAME?</v>
      </c>
      <c r="AF14" t="e">
        <f t="array" aca="1" ref="AF14" ca="1">$W$16-$S$16/2-MMULT(AA14:AD14-$R$7:$U$7,MMULT($L$12:$O$15,TRANSPOSE(AA14:AD14-$R$7:$U$7)))/2</f>
        <v>#NAME?</v>
      </c>
      <c r="AG14" t="e">
        <f t="array" aca="1" ref="AG14" ca="1">$W$17-$S$17/2-MMULT(AA14:AD14-$R$8:$U$8,MMULT($L$18:$O$21,TRANSPOSE(AA14:AD14-$R$8:$U$8)))/2</f>
        <v>#NAME?</v>
      </c>
      <c r="AH14" t="e">
        <f t="array" aca="1" ref="AH14" ca="1">$W$18-$S$18/2-MMULT(AA14:AD14-$R$9:$U$9,MMULT($L$24:$O$27,TRANSPOSE(AA14:AD14-$R$9:$U$9)))/2</f>
        <v>#NAME?</v>
      </c>
      <c r="AI14" t="e">
        <f t="array" aca="1" ref="AI14" ca="1">$W$19-$S$19/2-MMULT(AA14:AD14-$R$10:$U$10,MMULT($L$30:$O$33,TRANSPOSE(AA14:AD14-$R$10:$U$10)))/2</f>
        <v>#NAME?</v>
      </c>
      <c r="AJ14" s="13" t="e">
        <f t="shared" ca="1" si="4"/>
        <v>#NAME?</v>
      </c>
      <c r="AL14" t="str">
        <f>AL4</f>
        <v>Iron</v>
      </c>
      <c r="AM14" s="6" t="e">
        <f t="array" aca="1" ref="AM14:AM18" ca="1">DIAG(AM4:AQ8)</f>
        <v>#NAME?</v>
      </c>
      <c r="AN14" s="7">
        <f ca="1">AR4</f>
        <v>0</v>
      </c>
      <c r="AO14" s="19" t="e">
        <f t="shared" ref="AO14:AO19" ca="1" si="11">AM14/AN14</f>
        <v>#NAME?</v>
      </c>
      <c r="AP14" s="20" t="e">
        <f ca="1">1-AO14</f>
        <v>#NAME?</v>
      </c>
    </row>
    <row r="15" spans="1:44" x14ac:dyDescent="0.35">
      <c r="A15" t="s">
        <v>12</v>
      </c>
      <c r="B15" s="10">
        <v>23</v>
      </c>
      <c r="C15" s="2">
        <v>13</v>
      </c>
      <c r="D15" s="2">
        <v>22</v>
      </c>
      <c r="E15" s="11">
        <v>31</v>
      </c>
      <c r="G15" s="15" t="e">
        <f ca="1"/>
        <v>#NAME?</v>
      </c>
      <c r="H15" s="16" t="e">
        <f ca="1"/>
        <v>#NAME?</v>
      </c>
      <c r="I15" s="16" t="e">
        <f ca="1"/>
        <v>#NAME?</v>
      </c>
      <c r="J15" s="17" t="e">
        <f ca="1"/>
        <v>#NAME?</v>
      </c>
      <c r="L15" s="15" t="e">
        <f ca="1"/>
        <v>#NAME?</v>
      </c>
      <c r="M15" s="16" t="e">
        <f ca="1"/>
        <v>#NAME?</v>
      </c>
      <c r="N15" s="16" t="e">
        <f ca="1"/>
        <v>#NAME?</v>
      </c>
      <c r="O15" s="17" t="e">
        <f ca="1"/>
        <v>#NAME?</v>
      </c>
      <c r="Q15" t="str">
        <f>Q6</f>
        <v>Iron</v>
      </c>
      <c r="R15" s="6" t="e">
        <f ca="1">MDETERM(G6:J9)</f>
        <v>#NAME?</v>
      </c>
      <c r="S15" s="9" t="e">
        <f ca="1">LN(ABS(R15))</f>
        <v>#NAME?</v>
      </c>
      <c r="U15" s="3">
        <f>COUNTIF($A$4:$A$39,Q15)</f>
        <v>7</v>
      </c>
      <c r="V15" s="7">
        <f>U15/U$20</f>
        <v>0.19444444444444445</v>
      </c>
      <c r="W15" s="9">
        <f>LN(V15)</f>
        <v>-1.6376087894007967</v>
      </c>
      <c r="Z15" t="str">
        <f t="shared" si="3"/>
        <v>Copper</v>
      </c>
      <c r="AA15" s="10">
        <f t="shared" si="1"/>
        <v>23</v>
      </c>
      <c r="AB15" s="2">
        <f t="shared" si="1"/>
        <v>13</v>
      </c>
      <c r="AC15" s="2">
        <f t="shared" si="1"/>
        <v>22</v>
      </c>
      <c r="AD15" s="11">
        <f t="shared" si="1"/>
        <v>31</v>
      </c>
      <c r="AE15" s="12" t="e">
        <f t="array" aca="1" ref="AE15" ca="1">$W$15-$S$15/2-MMULT(AA15:AD15-$R$6:$U$6,MMULT($L$6:$O$9,TRANSPOSE(AA15:AD15-$R$6:$U$6)))/2</f>
        <v>#NAME?</v>
      </c>
      <c r="AF15" t="e">
        <f t="array" aca="1" ref="AF15" ca="1">$W$16-$S$16/2-MMULT(AA15:AD15-$R$7:$U$7,MMULT($L$12:$O$15,TRANSPOSE(AA15:AD15-$R$7:$U$7)))/2</f>
        <v>#NAME?</v>
      </c>
      <c r="AG15" t="e">
        <f t="array" aca="1" ref="AG15" ca="1">$W$17-$S$17/2-MMULT(AA15:AD15-$R$8:$U$8,MMULT($L$18:$O$21,TRANSPOSE(AA15:AD15-$R$8:$U$8)))/2</f>
        <v>#NAME?</v>
      </c>
      <c r="AH15" t="e">
        <f t="array" aca="1" ref="AH15" ca="1">$W$18-$S$18/2-MMULT(AA15:AD15-$R$9:$U$9,MMULT($L$24:$O$27,TRANSPOSE(AA15:AD15-$R$9:$U$9)))/2</f>
        <v>#NAME?</v>
      </c>
      <c r="AI15" t="e">
        <f t="array" aca="1" ref="AI15" ca="1">$W$19-$S$19/2-MMULT(AA15:AD15-$R$10:$U$10,MMULT($L$30:$O$33,TRANSPOSE(AA15:AD15-$R$10:$U$10)))/2</f>
        <v>#NAME?</v>
      </c>
      <c r="AJ15" s="13" t="e">
        <f t="shared" ca="1" si="4"/>
        <v>#NAME?</v>
      </c>
      <c r="AL15" t="str">
        <f>AL5</f>
        <v>Copper</v>
      </c>
      <c r="AM15" s="12" t="e">
        <f ca="1"/>
        <v>#NAME?</v>
      </c>
      <c r="AN15">
        <f t="shared" ref="AN15:AN18" ca="1" si="12">AR5</f>
        <v>0</v>
      </c>
      <c r="AO15" s="21" t="e">
        <f t="shared" ca="1" si="11"/>
        <v>#NAME?</v>
      </c>
      <c r="AP15" s="22" t="e">
        <f t="shared" ref="AP15:AP17" ca="1" si="13">1-AO15</f>
        <v>#NAME?</v>
      </c>
    </row>
    <row r="16" spans="1:44" x14ac:dyDescent="0.35">
      <c r="A16" t="s">
        <v>12</v>
      </c>
      <c r="B16" s="10">
        <v>43</v>
      </c>
      <c r="C16" s="2">
        <v>26</v>
      </c>
      <c r="D16" s="2">
        <v>38</v>
      </c>
      <c r="E16" s="11">
        <v>31</v>
      </c>
      <c r="Q16" t="str">
        <f t="shared" ref="Q16:Q19" si="14">Q7</f>
        <v>Copper</v>
      </c>
      <c r="R16" s="12" t="e">
        <f ca="1">MDETERM(G12:J15)</f>
        <v>#NAME?</v>
      </c>
      <c r="S16" s="14" t="e">
        <f t="shared" ref="S16:S19" ca="1" si="15">LN(ABS(R16))</f>
        <v>#NAME?</v>
      </c>
      <c r="U16" s="10">
        <f t="shared" ref="U16:U19" si="16">COUNTIF($A$4:$A$39,Q16)</f>
        <v>6</v>
      </c>
      <c r="V16">
        <f t="shared" ref="V16:V19" si="17">U16/U$20</f>
        <v>0.16666666666666666</v>
      </c>
      <c r="W16" s="14">
        <f t="shared" ref="W16:W18" si="18">LN(V16)</f>
        <v>-1.791759469228055</v>
      </c>
      <c r="Z16" t="str">
        <f t="shared" si="3"/>
        <v>Copper</v>
      </c>
      <c r="AA16" s="10">
        <f t="shared" si="1"/>
        <v>43</v>
      </c>
      <c r="AB16" s="2">
        <f t="shared" si="1"/>
        <v>26</v>
      </c>
      <c r="AC16" s="2">
        <f t="shared" si="1"/>
        <v>38</v>
      </c>
      <c r="AD16" s="11">
        <f t="shared" si="1"/>
        <v>31</v>
      </c>
      <c r="AE16" s="12" t="e">
        <f t="array" aca="1" ref="AE16" ca="1">$W$15-$S$15/2-MMULT(AA16:AD16-$R$6:$U$6,MMULT($L$6:$O$9,TRANSPOSE(AA16:AD16-$R$6:$U$6)))/2</f>
        <v>#NAME?</v>
      </c>
      <c r="AF16" t="e">
        <f t="array" aca="1" ref="AF16" ca="1">$W$16-$S$16/2-MMULT(AA16:AD16-$R$7:$U$7,MMULT($L$12:$O$15,TRANSPOSE(AA16:AD16-$R$7:$U$7)))/2</f>
        <v>#NAME?</v>
      </c>
      <c r="AG16" t="e">
        <f t="array" aca="1" ref="AG16" ca="1">$W$17-$S$17/2-MMULT(AA16:AD16-$R$8:$U$8,MMULT($L$18:$O$21,TRANSPOSE(AA16:AD16-$R$8:$U$8)))/2</f>
        <v>#NAME?</v>
      </c>
      <c r="AH16" t="e">
        <f t="array" aca="1" ref="AH16" ca="1">$W$18-$S$18/2-MMULT(AA16:AD16-$R$9:$U$9,MMULT($L$24:$O$27,TRANSPOSE(AA16:AD16-$R$9:$U$9)))/2</f>
        <v>#NAME?</v>
      </c>
      <c r="AI16" t="e">
        <f t="array" aca="1" ref="AI16" ca="1">$W$19-$S$19/2-MMULT(AA16:AD16-$R$10:$U$10,MMULT($L$30:$O$33,TRANSPOSE(AA16:AD16-$R$10:$U$10)))/2</f>
        <v>#NAME?</v>
      </c>
      <c r="AJ16" s="13" t="e">
        <f t="shared" ca="1" si="4"/>
        <v>#NAME?</v>
      </c>
      <c r="AL16" t="str">
        <f>AL6</f>
        <v>Zinc</v>
      </c>
      <c r="AM16" s="12" t="e">
        <f ca="1"/>
        <v>#NAME?</v>
      </c>
      <c r="AN16">
        <f t="shared" ca="1" si="12"/>
        <v>0</v>
      </c>
      <c r="AO16" s="21" t="e">
        <f t="shared" ca="1" si="11"/>
        <v>#NAME?</v>
      </c>
      <c r="AP16" s="22" t="e">
        <f t="shared" ca="1" si="13"/>
        <v>#NAME?</v>
      </c>
    </row>
    <row r="17" spans="1:42" x14ac:dyDescent="0.35">
      <c r="A17" t="s">
        <v>25</v>
      </c>
      <c r="B17" s="10">
        <v>61</v>
      </c>
      <c r="C17" s="2">
        <v>26</v>
      </c>
      <c r="D17" s="2">
        <v>40</v>
      </c>
      <c r="E17" s="11">
        <v>27</v>
      </c>
      <c r="G17" t="str">
        <f>A17</f>
        <v>Zinc</v>
      </c>
      <c r="Q17" t="str">
        <f t="shared" si="14"/>
        <v>Zinc</v>
      </c>
      <c r="R17" s="12" t="e">
        <f ca="1">MDETERM(G18:J21)</f>
        <v>#NAME?</v>
      </c>
      <c r="S17" s="14" t="e">
        <f t="shared" ca="1" si="15"/>
        <v>#NAME?</v>
      </c>
      <c r="U17" s="10">
        <f t="shared" si="16"/>
        <v>6</v>
      </c>
      <c r="V17">
        <f t="shared" si="17"/>
        <v>0.16666666666666666</v>
      </c>
      <c r="W17" s="14">
        <f t="shared" si="18"/>
        <v>-1.791759469228055</v>
      </c>
      <c r="Z17" t="str">
        <f t="shared" si="3"/>
        <v>Zinc</v>
      </c>
      <c r="AA17" s="10">
        <f t="shared" si="1"/>
        <v>61</v>
      </c>
      <c r="AB17" s="2">
        <f t="shared" si="1"/>
        <v>26</v>
      </c>
      <c r="AC17" s="2">
        <f t="shared" si="1"/>
        <v>40</v>
      </c>
      <c r="AD17" s="11">
        <f t="shared" si="1"/>
        <v>27</v>
      </c>
      <c r="AE17" s="12" t="e">
        <f t="array" aca="1" ref="AE17" ca="1">$W$15-$S$15/2-MMULT(AA17:AD17-$R$6:$U$6,MMULT($L$6:$O$9,TRANSPOSE(AA17:AD17-$R$6:$U$6)))/2</f>
        <v>#NAME?</v>
      </c>
      <c r="AF17" t="e">
        <f t="array" aca="1" ref="AF17" ca="1">$W$16-$S$16/2-MMULT(AA17:AD17-$R$7:$U$7,MMULT($L$12:$O$15,TRANSPOSE(AA17:AD17-$R$7:$U$7)))/2</f>
        <v>#NAME?</v>
      </c>
      <c r="AG17" t="e">
        <f t="array" aca="1" ref="AG17" ca="1">$W$17-$S$17/2-MMULT(AA17:AD17-$R$8:$U$8,MMULT($L$18:$O$21,TRANSPOSE(AA17:AD17-$R$8:$U$8)))/2</f>
        <v>#NAME?</v>
      </c>
      <c r="AH17" t="e">
        <f t="array" aca="1" ref="AH17" ca="1">$W$18-$S$18/2-MMULT(AA17:AD17-$R$9:$U$9,MMULT($L$24:$O$27,TRANSPOSE(AA17:AD17-$R$9:$U$9)))/2</f>
        <v>#NAME?</v>
      </c>
      <c r="AI17" t="e">
        <f t="array" aca="1" ref="AI17" ca="1">$W$19-$S$19/2-MMULT(AA17:AD17-$R$10:$U$10,MMULT($L$30:$O$33,TRANSPOSE(AA17:AD17-$R$10:$U$10)))/2</f>
        <v>#NAME?</v>
      </c>
      <c r="AJ17" s="13" t="e">
        <f t="shared" ca="1" si="4"/>
        <v>#NAME?</v>
      </c>
      <c r="AL17" t="str">
        <f t="shared" ref="AL17:AL18" si="19">AL7</f>
        <v>Nickel</v>
      </c>
      <c r="AM17" s="12" t="e">
        <f ca="1"/>
        <v>#NAME?</v>
      </c>
      <c r="AN17">
        <f t="shared" ca="1" si="12"/>
        <v>0</v>
      </c>
      <c r="AO17" s="21" t="e">
        <f t="shared" ca="1" si="11"/>
        <v>#NAME?</v>
      </c>
      <c r="AP17" s="22" t="e">
        <f t="shared" ca="1" si="13"/>
        <v>#NAME?</v>
      </c>
    </row>
    <row r="18" spans="1:42" x14ac:dyDescent="0.35">
      <c r="A18" t="s">
        <v>25</v>
      </c>
      <c r="B18" s="10">
        <v>57</v>
      </c>
      <c r="C18" s="2">
        <v>19</v>
      </c>
      <c r="D18" s="2">
        <v>33</v>
      </c>
      <c r="E18" s="11">
        <v>24</v>
      </c>
      <c r="G18" s="6" t="e">
        <f t="array" aca="1" ref="G18:J21" ca="1">ExtractCov($A$4:$E$39,G17)</f>
        <v>#NAME?</v>
      </c>
      <c r="H18" s="7" t="e">
        <f ca="1"/>
        <v>#NAME?</v>
      </c>
      <c r="I18" s="7" t="e">
        <f ca="1"/>
        <v>#NAME?</v>
      </c>
      <c r="J18" s="9" t="e">
        <f ca="1"/>
        <v>#NAME?</v>
      </c>
      <c r="L18" s="6" t="e">
        <f t="array" aca="1" ref="L18:O21" ca="1">MINVERSE(G18:J21)</f>
        <v>#NAME?</v>
      </c>
      <c r="M18" s="7" t="e">
        <f ca="1"/>
        <v>#NAME?</v>
      </c>
      <c r="N18" s="7" t="e">
        <f ca="1"/>
        <v>#NAME?</v>
      </c>
      <c r="O18" s="9" t="e">
        <f ca="1"/>
        <v>#NAME?</v>
      </c>
      <c r="Q18" t="str">
        <f t="shared" si="14"/>
        <v>Nickel</v>
      </c>
      <c r="R18" s="12" t="e">
        <f ca="1">MDETERM(G24:J27)</f>
        <v>#NAME?</v>
      </c>
      <c r="S18" s="14" t="e">
        <f t="shared" ca="1" si="15"/>
        <v>#NAME?</v>
      </c>
      <c r="U18" s="10">
        <f t="shared" si="16"/>
        <v>7</v>
      </c>
      <c r="V18">
        <f t="shared" si="17"/>
        <v>0.19444444444444445</v>
      </c>
      <c r="W18" s="14">
        <f t="shared" si="18"/>
        <v>-1.6376087894007967</v>
      </c>
      <c r="Z18" t="str">
        <f t="shared" si="3"/>
        <v>Zinc</v>
      </c>
      <c r="AA18" s="10">
        <f t="shared" si="1"/>
        <v>57</v>
      </c>
      <c r="AB18" s="2">
        <f t="shared" si="1"/>
        <v>19</v>
      </c>
      <c r="AC18" s="2">
        <f t="shared" si="1"/>
        <v>33</v>
      </c>
      <c r="AD18" s="11">
        <f t="shared" si="1"/>
        <v>24</v>
      </c>
      <c r="AE18" s="12" t="e">
        <f t="array" aca="1" ref="AE18" ca="1">$W$15-$S$15/2-MMULT(AA18:AD18-$R$6:$U$6,MMULT($L$6:$O$9,TRANSPOSE(AA18:AD18-$R$6:$U$6)))/2</f>
        <v>#NAME?</v>
      </c>
      <c r="AF18" t="e">
        <f t="array" aca="1" ref="AF18" ca="1">$W$16-$S$16/2-MMULT(AA18:AD18-$R$7:$U$7,MMULT($L$12:$O$15,TRANSPOSE(AA18:AD18-$R$7:$U$7)))/2</f>
        <v>#NAME?</v>
      </c>
      <c r="AG18" t="e">
        <f t="array" aca="1" ref="AG18" ca="1">$W$17-$S$17/2-MMULT(AA18:AD18-$R$8:$U$8,MMULT($L$18:$O$21,TRANSPOSE(AA18:AD18-$R$8:$U$8)))/2</f>
        <v>#NAME?</v>
      </c>
      <c r="AH18" t="e">
        <f t="array" aca="1" ref="AH18" ca="1">$W$18-$S$18/2-MMULT(AA18:AD18-$R$9:$U$9,MMULT($L$24:$O$27,TRANSPOSE(AA18:AD18-$R$9:$U$9)))/2</f>
        <v>#NAME?</v>
      </c>
      <c r="AI18" t="e">
        <f t="array" aca="1" ref="AI18" ca="1">$W$19-$S$19/2-MMULT(AA18:AD18-$R$10:$U$10,MMULT($L$30:$O$33,TRANSPOSE(AA18:AD18-$R$10:$U$10)))/2</f>
        <v>#NAME?</v>
      </c>
      <c r="AJ18" s="13" t="e">
        <f t="shared" ca="1" si="4"/>
        <v>#NAME?</v>
      </c>
      <c r="AL18" t="str">
        <f t="shared" si="19"/>
        <v>Tin</v>
      </c>
      <c r="AM18" s="15" t="e">
        <f ca="1"/>
        <v>#NAME?</v>
      </c>
      <c r="AN18" s="16">
        <f t="shared" ca="1" si="12"/>
        <v>0</v>
      </c>
      <c r="AO18" s="23" t="e">
        <f t="shared" ca="1" si="11"/>
        <v>#NAME?</v>
      </c>
      <c r="AP18" s="24" t="e">
        <f ca="1">1-AO18</f>
        <v>#NAME?</v>
      </c>
    </row>
    <row r="19" spans="1:42" x14ac:dyDescent="0.35">
      <c r="A19" t="s">
        <v>25</v>
      </c>
      <c r="B19" s="10">
        <v>67</v>
      </c>
      <c r="C19" s="2">
        <v>26</v>
      </c>
      <c r="D19" s="2">
        <v>35</v>
      </c>
      <c r="E19" s="11">
        <v>32</v>
      </c>
      <c r="G19" s="12" t="e">
        <f ca="1"/>
        <v>#NAME?</v>
      </c>
      <c r="H19" t="e">
        <f ca="1"/>
        <v>#NAME?</v>
      </c>
      <c r="I19" t="e">
        <f ca="1"/>
        <v>#NAME?</v>
      </c>
      <c r="J19" s="14" t="e">
        <f ca="1"/>
        <v>#NAME?</v>
      </c>
      <c r="L19" s="12" t="e">
        <f ca="1"/>
        <v>#NAME?</v>
      </c>
      <c r="M19" t="e">
        <f ca="1"/>
        <v>#NAME?</v>
      </c>
      <c r="N19" t="e">
        <f ca="1"/>
        <v>#NAME?</v>
      </c>
      <c r="O19" s="14" t="e">
        <f ca="1"/>
        <v>#NAME?</v>
      </c>
      <c r="Q19" t="str">
        <f t="shared" si="14"/>
        <v>Tin</v>
      </c>
      <c r="R19" s="15" t="e">
        <f ca="1">MDETERM(G30:J33)</f>
        <v>#NAME?</v>
      </c>
      <c r="S19" s="17" t="e">
        <f t="shared" ca="1" si="15"/>
        <v>#NAME?</v>
      </c>
      <c r="U19" s="25">
        <f t="shared" si="16"/>
        <v>10</v>
      </c>
      <c r="V19" s="16">
        <f t="shared" si="17"/>
        <v>0.27777777777777779</v>
      </c>
      <c r="W19" s="17">
        <f>LN(V19)</f>
        <v>-1.2809338454620642</v>
      </c>
      <c r="Z19" t="str">
        <f t="shared" si="3"/>
        <v>Zinc</v>
      </c>
      <c r="AA19" s="10">
        <f t="shared" si="1"/>
        <v>67</v>
      </c>
      <c r="AB19" s="2">
        <f t="shared" si="1"/>
        <v>26</v>
      </c>
      <c r="AC19" s="2">
        <f t="shared" si="1"/>
        <v>35</v>
      </c>
      <c r="AD19" s="11">
        <f t="shared" si="1"/>
        <v>32</v>
      </c>
      <c r="AE19" s="12" t="e">
        <f t="array" aca="1" ref="AE19" ca="1">$W$15-$S$15/2-MMULT(AA19:AD19-$R$6:$U$6,MMULT($L$6:$O$9,TRANSPOSE(AA19:AD19-$R$6:$U$6)))/2</f>
        <v>#NAME?</v>
      </c>
      <c r="AF19" t="e">
        <f t="array" aca="1" ref="AF19" ca="1">$W$16-$S$16/2-MMULT(AA19:AD19-$R$7:$U$7,MMULT($L$12:$O$15,TRANSPOSE(AA19:AD19-$R$7:$U$7)))/2</f>
        <v>#NAME?</v>
      </c>
      <c r="AG19" t="e">
        <f t="array" aca="1" ref="AG19" ca="1">$W$17-$S$17/2-MMULT(AA19:AD19-$R$8:$U$8,MMULT($L$18:$O$21,TRANSPOSE(AA19:AD19-$R$8:$U$8)))/2</f>
        <v>#NAME?</v>
      </c>
      <c r="AH19" t="e">
        <f t="array" aca="1" ref="AH19" ca="1">$W$18-$S$18/2-MMULT(AA19:AD19-$R$9:$U$9,MMULT($L$24:$O$27,TRANSPOSE(AA19:AD19-$R$9:$U$9)))/2</f>
        <v>#NAME?</v>
      </c>
      <c r="AI19" t="e">
        <f t="array" aca="1" ref="AI19" ca="1">$W$19-$S$19/2-MMULT(AA19:AD19-$R$10:$U$10,MMULT($L$30:$O$33,TRANSPOSE(AA19:AD19-$R$10:$U$10)))/2</f>
        <v>#NAME?</v>
      </c>
      <c r="AJ19" s="13" t="e">
        <f t="shared" ca="1" si="4"/>
        <v>#NAME?</v>
      </c>
      <c r="AL19" t="s">
        <v>17</v>
      </c>
      <c r="AM19" t="e">
        <f ca="1">SUM(AM14:AM18)</f>
        <v>#NAME?</v>
      </c>
      <c r="AN19">
        <f ca="1">SUM(AN14:AN18)</f>
        <v>0</v>
      </c>
      <c r="AO19" s="26" t="e">
        <f t="shared" ca="1" si="11"/>
        <v>#NAME?</v>
      </c>
      <c r="AP19" s="26" t="e">
        <f ca="1">1-AO19</f>
        <v>#NAME?</v>
      </c>
    </row>
    <row r="20" spans="1:42" x14ac:dyDescent="0.35">
      <c r="A20" t="s">
        <v>25</v>
      </c>
      <c r="B20" s="10">
        <v>51</v>
      </c>
      <c r="C20" s="2">
        <v>21</v>
      </c>
      <c r="D20" s="2">
        <v>30</v>
      </c>
      <c r="E20" s="11">
        <v>22</v>
      </c>
      <c r="G20" s="12" t="e">
        <f ca="1"/>
        <v>#NAME?</v>
      </c>
      <c r="H20" t="e">
        <f ca="1"/>
        <v>#NAME?</v>
      </c>
      <c r="I20" t="e">
        <f ca="1"/>
        <v>#NAME?</v>
      </c>
      <c r="J20" s="14" t="e">
        <f ca="1"/>
        <v>#NAME?</v>
      </c>
      <c r="L20" s="12" t="e">
        <f ca="1"/>
        <v>#NAME?</v>
      </c>
      <c r="M20" t="e">
        <f ca="1"/>
        <v>#NAME?</v>
      </c>
      <c r="N20" t="e">
        <f ca="1"/>
        <v>#NAME?</v>
      </c>
      <c r="O20" s="14" t="e">
        <f ca="1"/>
        <v>#NAME?</v>
      </c>
      <c r="U20" s="2">
        <f>SUM(U15:U19)</f>
        <v>36</v>
      </c>
      <c r="Z20" t="str">
        <f t="shared" si="3"/>
        <v>Zinc</v>
      </c>
      <c r="AA20" s="10">
        <f t="shared" si="3"/>
        <v>51</v>
      </c>
      <c r="AB20" s="2">
        <f t="shared" si="3"/>
        <v>21</v>
      </c>
      <c r="AC20" s="2">
        <f t="shared" si="3"/>
        <v>30</v>
      </c>
      <c r="AD20" s="11">
        <f t="shared" si="3"/>
        <v>22</v>
      </c>
      <c r="AE20" s="12" t="e">
        <f t="array" aca="1" ref="AE20" ca="1">$W$15-$S$15/2-MMULT(AA20:AD20-$R$6:$U$6,MMULT($L$6:$O$9,TRANSPOSE(AA20:AD20-$R$6:$U$6)))/2</f>
        <v>#NAME?</v>
      </c>
      <c r="AF20" t="e">
        <f t="array" aca="1" ref="AF20" ca="1">$W$16-$S$16/2-MMULT(AA20:AD20-$R$7:$U$7,MMULT($L$12:$O$15,TRANSPOSE(AA20:AD20-$R$7:$U$7)))/2</f>
        <v>#NAME?</v>
      </c>
      <c r="AG20" t="e">
        <f t="array" aca="1" ref="AG20" ca="1">$W$17-$S$17/2-MMULT(AA20:AD20-$R$8:$U$8,MMULT($L$18:$O$21,TRANSPOSE(AA20:AD20-$R$8:$U$8)))/2</f>
        <v>#NAME?</v>
      </c>
      <c r="AH20" t="e">
        <f t="array" aca="1" ref="AH20" ca="1">$W$18-$S$18/2-MMULT(AA20:AD20-$R$9:$U$9,MMULT($L$24:$O$27,TRANSPOSE(AA20:AD20-$R$9:$U$9)))/2</f>
        <v>#NAME?</v>
      </c>
      <c r="AI20" t="e">
        <f t="array" aca="1" ref="AI20" ca="1">$W$19-$S$19/2-MMULT(AA20:AD20-$R$10:$U$10,MMULT($L$30:$O$33,TRANSPOSE(AA20:AD20-$R$10:$U$10)))/2</f>
        <v>#NAME?</v>
      </c>
      <c r="AJ20" s="13" t="e">
        <f t="shared" ca="1" si="4"/>
        <v>#NAME?</v>
      </c>
    </row>
    <row r="21" spans="1:42" x14ac:dyDescent="0.35">
      <c r="A21" t="s">
        <v>25</v>
      </c>
      <c r="B21" s="10">
        <v>95</v>
      </c>
      <c r="C21" s="2">
        <v>38</v>
      </c>
      <c r="D21" s="2">
        <v>82</v>
      </c>
      <c r="E21" s="11">
        <v>23</v>
      </c>
      <c r="G21" s="15" t="e">
        <f ca="1"/>
        <v>#NAME?</v>
      </c>
      <c r="H21" s="16" t="e">
        <f ca="1"/>
        <v>#NAME?</v>
      </c>
      <c r="I21" s="16" t="e">
        <f ca="1"/>
        <v>#NAME?</v>
      </c>
      <c r="J21" s="17" t="e">
        <f ca="1"/>
        <v>#NAME?</v>
      </c>
      <c r="L21" s="15" t="e">
        <f ca="1"/>
        <v>#NAME?</v>
      </c>
      <c r="M21" s="16" t="e">
        <f ca="1"/>
        <v>#NAME?</v>
      </c>
      <c r="N21" s="16" t="e">
        <f ca="1"/>
        <v>#NAME?</v>
      </c>
      <c r="O21" s="17" t="e">
        <f ca="1"/>
        <v>#NAME?</v>
      </c>
      <c r="Z21" t="str">
        <f t="shared" si="3"/>
        <v>Zinc</v>
      </c>
      <c r="AA21" s="10">
        <f t="shared" si="3"/>
        <v>95</v>
      </c>
      <c r="AB21" s="2">
        <f t="shared" si="3"/>
        <v>38</v>
      </c>
      <c r="AC21" s="2">
        <f t="shared" si="3"/>
        <v>82</v>
      </c>
      <c r="AD21" s="11">
        <f t="shared" si="3"/>
        <v>23</v>
      </c>
      <c r="AE21" s="12" t="e">
        <f t="array" aca="1" ref="AE21" ca="1">$W$15-$S$15/2-MMULT(AA21:AD21-$R$6:$U$6,MMULT($L$6:$O$9,TRANSPOSE(AA21:AD21-$R$6:$U$6)))/2</f>
        <v>#NAME?</v>
      </c>
      <c r="AF21" t="e">
        <f t="array" aca="1" ref="AF21" ca="1">$W$16-$S$16/2-MMULT(AA21:AD21-$R$7:$U$7,MMULT($L$12:$O$15,TRANSPOSE(AA21:AD21-$R$7:$U$7)))/2</f>
        <v>#NAME?</v>
      </c>
      <c r="AG21" t="e">
        <f t="array" aca="1" ref="AG21" ca="1">$W$17-$S$17/2-MMULT(AA21:AD21-$R$8:$U$8,MMULT($L$18:$O$21,TRANSPOSE(AA21:AD21-$R$8:$U$8)))/2</f>
        <v>#NAME?</v>
      </c>
      <c r="AH21" t="e">
        <f t="array" aca="1" ref="AH21" ca="1">$W$18-$S$18/2-MMULT(AA21:AD21-$R$9:$U$9,MMULT($L$24:$O$27,TRANSPOSE(AA21:AD21-$R$9:$U$9)))/2</f>
        <v>#NAME?</v>
      </c>
      <c r="AI21" t="e">
        <f t="array" aca="1" ref="AI21" ca="1">$W$19-$S$19/2-MMULT(AA21:AD21-$R$10:$U$10,MMULT($L$30:$O$33,TRANSPOSE(AA21:AD21-$R$10:$U$10)))/2</f>
        <v>#NAME?</v>
      </c>
      <c r="AJ21" s="13" t="e">
        <f t="shared" ca="1" si="4"/>
        <v>#NAME?</v>
      </c>
    </row>
    <row r="22" spans="1:42" x14ac:dyDescent="0.35">
      <c r="A22" t="s">
        <v>25</v>
      </c>
      <c r="B22" s="10">
        <v>67</v>
      </c>
      <c r="C22" s="2">
        <v>29</v>
      </c>
      <c r="D22" s="2">
        <v>32</v>
      </c>
      <c r="E22" s="11">
        <v>49</v>
      </c>
      <c r="Q22" t="s">
        <v>26</v>
      </c>
      <c r="R22" s="27" t="e">
        <f ca="1">BOXTEST(A4:E39)</f>
        <v>#NAME?</v>
      </c>
      <c r="Z22" t="str">
        <f t="shared" si="3"/>
        <v>Zinc</v>
      </c>
      <c r="AA22" s="10">
        <f t="shared" si="3"/>
        <v>67</v>
      </c>
      <c r="AB22" s="2">
        <f t="shared" si="3"/>
        <v>29</v>
      </c>
      <c r="AC22" s="2">
        <f t="shared" si="3"/>
        <v>32</v>
      </c>
      <c r="AD22" s="11">
        <f t="shared" si="3"/>
        <v>49</v>
      </c>
      <c r="AE22" s="12" t="e">
        <f t="array" aca="1" ref="AE22" ca="1">$W$15-$S$15/2-MMULT(AA22:AD22-$R$6:$U$6,MMULT($L$6:$O$9,TRANSPOSE(AA22:AD22-$R$6:$U$6)))/2</f>
        <v>#NAME?</v>
      </c>
      <c r="AF22" t="e">
        <f t="array" aca="1" ref="AF22" ca="1">$W$16-$S$16/2-MMULT(AA22:AD22-$R$7:$U$7,MMULT($L$12:$O$15,TRANSPOSE(AA22:AD22-$R$7:$U$7)))/2</f>
        <v>#NAME?</v>
      </c>
      <c r="AG22" t="e">
        <f t="array" aca="1" ref="AG22" ca="1">$W$17-$S$17/2-MMULT(AA22:AD22-$R$8:$U$8,MMULT($L$18:$O$21,TRANSPOSE(AA22:AD22-$R$8:$U$8)))/2</f>
        <v>#NAME?</v>
      </c>
      <c r="AH22" t="e">
        <f t="array" aca="1" ref="AH22" ca="1">$W$18-$S$18/2-MMULT(AA22:AD22-$R$9:$U$9,MMULT($L$24:$O$27,TRANSPOSE(AA22:AD22-$R$9:$U$9)))/2</f>
        <v>#NAME?</v>
      </c>
      <c r="AI22" t="e">
        <f t="array" aca="1" ref="AI22" ca="1">$W$19-$S$19/2-MMULT(AA22:AD22-$R$10:$U$10,MMULT($L$30:$O$33,TRANSPOSE(AA22:AD22-$R$10:$U$10)))/2</f>
        <v>#NAME?</v>
      </c>
      <c r="AJ22" s="13" t="e">
        <f t="shared" ca="1" si="4"/>
        <v>#NAME?</v>
      </c>
    </row>
    <row r="23" spans="1:42" x14ac:dyDescent="0.35">
      <c r="A23" t="s">
        <v>27</v>
      </c>
      <c r="B23" s="10">
        <v>43</v>
      </c>
      <c r="C23" s="2">
        <v>19</v>
      </c>
      <c r="D23" s="2">
        <v>32</v>
      </c>
      <c r="E23" s="11">
        <v>31</v>
      </c>
      <c r="G23" t="str">
        <f>A23</f>
        <v>Nickel</v>
      </c>
      <c r="Z23" t="str">
        <f t="shared" si="3"/>
        <v>Nickel</v>
      </c>
      <c r="AA23" s="10">
        <f t="shared" si="3"/>
        <v>43</v>
      </c>
      <c r="AB23" s="2">
        <f t="shared" si="3"/>
        <v>19</v>
      </c>
      <c r="AC23" s="2">
        <f t="shared" si="3"/>
        <v>32</v>
      </c>
      <c r="AD23" s="11">
        <f t="shared" si="3"/>
        <v>31</v>
      </c>
      <c r="AE23" s="12" t="e">
        <f t="array" aca="1" ref="AE23" ca="1">$W$15-$S$15/2-MMULT(AA23:AD23-$R$6:$U$6,MMULT($L$6:$O$9,TRANSPOSE(AA23:AD23-$R$6:$U$6)))/2</f>
        <v>#NAME?</v>
      </c>
      <c r="AF23" t="e">
        <f t="array" aca="1" ref="AF23" ca="1">$W$16-$S$16/2-MMULT(AA23:AD23-$R$7:$U$7,MMULT($L$12:$O$15,TRANSPOSE(AA23:AD23-$R$7:$U$7)))/2</f>
        <v>#NAME?</v>
      </c>
      <c r="AG23" t="e">
        <f t="array" aca="1" ref="AG23" ca="1">$W$17-$S$17/2-MMULT(AA23:AD23-$R$8:$U$8,MMULT($L$18:$O$21,TRANSPOSE(AA23:AD23-$R$8:$U$8)))/2</f>
        <v>#NAME?</v>
      </c>
      <c r="AH23" t="e">
        <f t="array" aca="1" ref="AH23" ca="1">$W$18-$S$18/2-MMULT(AA23:AD23-$R$9:$U$9,MMULT($L$24:$O$27,TRANSPOSE(AA23:AD23-$R$9:$U$9)))/2</f>
        <v>#NAME?</v>
      </c>
      <c r="AI23" t="e">
        <f t="array" aca="1" ref="AI23" ca="1">$W$19-$S$19/2-MMULT(AA23:AD23-$R$10:$U$10,MMULT($L$30:$O$33,TRANSPOSE(AA23:AD23-$R$10:$U$10)))/2</f>
        <v>#NAME?</v>
      </c>
      <c r="AJ23" s="13" t="e">
        <f t="shared" ca="1" si="4"/>
        <v>#NAME?</v>
      </c>
    </row>
    <row r="24" spans="1:42" x14ac:dyDescent="0.35">
      <c r="A24" t="s">
        <v>27</v>
      </c>
      <c r="B24" s="10">
        <v>49</v>
      </c>
      <c r="C24" s="2">
        <v>21</v>
      </c>
      <c r="D24" s="2">
        <v>31</v>
      </c>
      <c r="E24" s="11">
        <v>23</v>
      </c>
      <c r="G24" s="6" t="e">
        <f t="array" aca="1" ref="G24:J27" ca="1">ExtractCov($A$4:$E$39,G23)</f>
        <v>#NAME?</v>
      </c>
      <c r="H24" s="7" t="e">
        <f ca="1"/>
        <v>#NAME?</v>
      </c>
      <c r="I24" s="7" t="e">
        <f ca="1"/>
        <v>#NAME?</v>
      </c>
      <c r="J24" s="9" t="e">
        <f ca="1"/>
        <v>#NAME?</v>
      </c>
      <c r="L24" s="6" t="e">
        <f t="array" aca="1" ref="L24:O27" ca="1">MINVERSE(G24:J27)</f>
        <v>#NAME?</v>
      </c>
      <c r="M24" s="7" t="e">
        <f ca="1"/>
        <v>#NAME?</v>
      </c>
      <c r="N24" s="7" t="e">
        <f ca="1"/>
        <v>#NAME?</v>
      </c>
      <c r="O24" s="9" t="e">
        <f ca="1"/>
        <v>#NAME?</v>
      </c>
      <c r="Z24" t="str">
        <f t="shared" si="3"/>
        <v>Nickel</v>
      </c>
      <c r="AA24" s="10">
        <f t="shared" si="3"/>
        <v>49</v>
      </c>
      <c r="AB24" s="2">
        <f t="shared" si="3"/>
        <v>21</v>
      </c>
      <c r="AC24" s="2">
        <f t="shared" si="3"/>
        <v>31</v>
      </c>
      <c r="AD24" s="11">
        <f t="shared" si="3"/>
        <v>23</v>
      </c>
      <c r="AE24" s="12" t="e">
        <f t="array" aca="1" ref="AE24" ca="1">$W$15-$S$15/2-MMULT(AA24:AD24-$R$6:$U$6,MMULT($L$6:$O$9,TRANSPOSE(AA24:AD24-$R$6:$U$6)))/2</f>
        <v>#NAME?</v>
      </c>
      <c r="AF24" t="e">
        <f t="array" aca="1" ref="AF24" ca="1">$W$16-$S$16/2-MMULT(AA24:AD24-$R$7:$U$7,MMULT($L$12:$O$15,TRANSPOSE(AA24:AD24-$R$7:$U$7)))/2</f>
        <v>#NAME?</v>
      </c>
      <c r="AG24" t="e">
        <f t="array" aca="1" ref="AG24" ca="1">$W$17-$S$17/2-MMULT(AA24:AD24-$R$8:$U$8,MMULT($L$18:$O$21,TRANSPOSE(AA24:AD24-$R$8:$U$8)))/2</f>
        <v>#NAME?</v>
      </c>
      <c r="AH24" t="e">
        <f t="array" aca="1" ref="AH24" ca="1">$W$18-$S$18/2-MMULT(AA24:AD24-$R$9:$U$9,MMULT($L$24:$O$27,TRANSPOSE(AA24:AD24-$R$9:$U$9)))/2</f>
        <v>#NAME?</v>
      </c>
      <c r="AI24" t="e">
        <f t="array" aca="1" ref="AI24" ca="1">$W$19-$S$19/2-MMULT(AA24:AD24-$R$10:$U$10,MMULT($L$30:$O$33,TRANSPOSE(AA24:AD24-$R$10:$U$10)))/2</f>
        <v>#NAME?</v>
      </c>
      <c r="AJ24" s="13" t="e">
        <f t="shared" ca="1" si="4"/>
        <v>#NAME?</v>
      </c>
    </row>
    <row r="25" spans="1:42" x14ac:dyDescent="0.35">
      <c r="A25" t="s">
        <v>27</v>
      </c>
      <c r="B25" s="10">
        <v>67</v>
      </c>
      <c r="C25" s="2">
        <v>21</v>
      </c>
      <c r="D25" s="2">
        <v>23</v>
      </c>
      <c r="E25" s="11">
        <v>36</v>
      </c>
      <c r="G25" s="12" t="e">
        <f ca="1"/>
        <v>#NAME?</v>
      </c>
      <c r="H25" t="e">
        <f ca="1"/>
        <v>#NAME?</v>
      </c>
      <c r="I25" t="e">
        <f ca="1"/>
        <v>#NAME?</v>
      </c>
      <c r="J25" s="14" t="e">
        <f ca="1"/>
        <v>#NAME?</v>
      </c>
      <c r="L25" s="12" t="e">
        <f ca="1"/>
        <v>#NAME?</v>
      </c>
      <c r="M25" t="e">
        <f ca="1"/>
        <v>#NAME?</v>
      </c>
      <c r="N25" t="e">
        <f ca="1"/>
        <v>#NAME?</v>
      </c>
      <c r="O25" s="14" t="e">
        <f ca="1"/>
        <v>#NAME?</v>
      </c>
      <c r="Z25" t="str">
        <f t="shared" si="3"/>
        <v>Nickel</v>
      </c>
      <c r="AA25" s="10">
        <f t="shared" si="3"/>
        <v>67</v>
      </c>
      <c r="AB25" s="2">
        <f t="shared" si="3"/>
        <v>21</v>
      </c>
      <c r="AC25" s="2">
        <f t="shared" si="3"/>
        <v>23</v>
      </c>
      <c r="AD25" s="11">
        <f t="shared" si="3"/>
        <v>36</v>
      </c>
      <c r="AE25" s="12" t="e">
        <f t="array" aca="1" ref="AE25" ca="1">$W$15-$S$15/2-MMULT(AA25:AD25-$R$6:$U$6,MMULT($L$6:$O$9,TRANSPOSE(AA25:AD25-$R$6:$U$6)))/2</f>
        <v>#NAME?</v>
      </c>
      <c r="AF25" t="e">
        <f t="array" aca="1" ref="AF25" ca="1">$W$16-$S$16/2-MMULT(AA25:AD25-$R$7:$U$7,MMULT($L$12:$O$15,TRANSPOSE(AA25:AD25-$R$7:$U$7)))/2</f>
        <v>#NAME?</v>
      </c>
      <c r="AG25" t="e">
        <f t="array" aca="1" ref="AG25" ca="1">$W$17-$S$17/2-MMULT(AA25:AD25-$R$8:$U$8,MMULT($L$18:$O$21,TRANSPOSE(AA25:AD25-$R$8:$U$8)))/2</f>
        <v>#NAME?</v>
      </c>
      <c r="AH25" t="e">
        <f t="array" aca="1" ref="AH25" ca="1">$W$18-$S$18/2-MMULT(AA25:AD25-$R$9:$U$9,MMULT($L$24:$O$27,TRANSPOSE(AA25:AD25-$R$9:$U$9)))/2</f>
        <v>#NAME?</v>
      </c>
      <c r="AI25" t="e">
        <f t="array" aca="1" ref="AI25" ca="1">$W$19-$S$19/2-MMULT(AA25:AD25-$R$10:$U$10,MMULT($L$30:$O$33,TRANSPOSE(AA25:AD25-$R$10:$U$10)))/2</f>
        <v>#NAME?</v>
      </c>
      <c r="AJ25" s="13" t="e">
        <f t="shared" ca="1" si="4"/>
        <v>#NAME?</v>
      </c>
    </row>
    <row r="26" spans="1:42" x14ac:dyDescent="0.35">
      <c r="A26" t="s">
        <v>27</v>
      </c>
      <c r="B26" s="10">
        <v>80</v>
      </c>
      <c r="C26" s="2">
        <v>19</v>
      </c>
      <c r="D26" s="2">
        <v>28</v>
      </c>
      <c r="E26" s="11">
        <v>37</v>
      </c>
      <c r="G26" s="12" t="e">
        <f ca="1"/>
        <v>#NAME?</v>
      </c>
      <c r="H26" t="e">
        <f ca="1"/>
        <v>#NAME?</v>
      </c>
      <c r="I26" t="e">
        <f ca="1"/>
        <v>#NAME?</v>
      </c>
      <c r="J26" s="14" t="e">
        <f ca="1"/>
        <v>#NAME?</v>
      </c>
      <c r="L26" s="12" t="e">
        <f ca="1"/>
        <v>#NAME?</v>
      </c>
      <c r="M26" t="e">
        <f ca="1"/>
        <v>#NAME?</v>
      </c>
      <c r="N26" t="e">
        <f ca="1"/>
        <v>#NAME?</v>
      </c>
      <c r="O26" s="14" t="e">
        <f ca="1"/>
        <v>#NAME?</v>
      </c>
      <c r="Z26" t="str">
        <f t="shared" si="3"/>
        <v>Nickel</v>
      </c>
      <c r="AA26" s="10">
        <f t="shared" si="3"/>
        <v>80</v>
      </c>
      <c r="AB26" s="2">
        <f t="shared" si="3"/>
        <v>19</v>
      </c>
      <c r="AC26" s="2">
        <f t="shared" si="3"/>
        <v>28</v>
      </c>
      <c r="AD26" s="11">
        <f t="shared" si="3"/>
        <v>37</v>
      </c>
      <c r="AE26" s="12" t="e">
        <f t="array" aca="1" ref="AE26" ca="1">$W$15-$S$15/2-MMULT(AA26:AD26-$R$6:$U$6,MMULT($L$6:$O$9,TRANSPOSE(AA26:AD26-$R$6:$U$6)))/2</f>
        <v>#NAME?</v>
      </c>
      <c r="AF26" t="e">
        <f t="array" aca="1" ref="AF26" ca="1">$W$16-$S$16/2-MMULT(AA26:AD26-$R$7:$U$7,MMULT($L$12:$O$15,TRANSPOSE(AA26:AD26-$R$7:$U$7)))/2</f>
        <v>#NAME?</v>
      </c>
      <c r="AG26" t="e">
        <f t="array" aca="1" ref="AG26" ca="1">$W$17-$S$17/2-MMULT(AA26:AD26-$R$8:$U$8,MMULT($L$18:$O$21,TRANSPOSE(AA26:AD26-$R$8:$U$8)))/2</f>
        <v>#NAME?</v>
      </c>
      <c r="AH26" t="e">
        <f t="array" aca="1" ref="AH26" ca="1">$W$18-$S$18/2-MMULT(AA26:AD26-$R$9:$U$9,MMULT($L$24:$O$27,TRANSPOSE(AA26:AD26-$R$9:$U$9)))/2</f>
        <v>#NAME?</v>
      </c>
      <c r="AI26" t="e">
        <f t="array" aca="1" ref="AI26" ca="1">$W$19-$S$19/2-MMULT(AA26:AD26-$R$10:$U$10,MMULT($L$30:$O$33,TRANSPOSE(AA26:AD26-$R$10:$U$10)))/2</f>
        <v>#NAME?</v>
      </c>
      <c r="AJ26" s="13" t="e">
        <f t="shared" ca="1" si="4"/>
        <v>#NAME?</v>
      </c>
    </row>
    <row r="27" spans="1:42" x14ac:dyDescent="0.35">
      <c r="A27" t="s">
        <v>27</v>
      </c>
      <c r="B27" s="10">
        <v>49</v>
      </c>
      <c r="C27" s="2">
        <v>35</v>
      </c>
      <c r="D27" s="2">
        <v>38</v>
      </c>
      <c r="E27" s="11">
        <v>17</v>
      </c>
      <c r="G27" s="15" t="e">
        <f ca="1"/>
        <v>#NAME?</v>
      </c>
      <c r="H27" s="16" t="e">
        <f ca="1"/>
        <v>#NAME?</v>
      </c>
      <c r="I27" s="16" t="e">
        <f ca="1"/>
        <v>#NAME?</v>
      </c>
      <c r="J27" s="17" t="e">
        <f ca="1"/>
        <v>#NAME?</v>
      </c>
      <c r="L27" s="15" t="e">
        <f ca="1"/>
        <v>#NAME?</v>
      </c>
      <c r="M27" s="16" t="e">
        <f ca="1"/>
        <v>#NAME?</v>
      </c>
      <c r="N27" s="16" t="e">
        <f ca="1"/>
        <v>#NAME?</v>
      </c>
      <c r="O27" s="17" t="e">
        <f ca="1"/>
        <v>#NAME?</v>
      </c>
      <c r="Z27" t="str">
        <f t="shared" si="3"/>
        <v>Nickel</v>
      </c>
      <c r="AA27" s="10">
        <f t="shared" si="3"/>
        <v>49</v>
      </c>
      <c r="AB27" s="2">
        <f t="shared" si="3"/>
        <v>35</v>
      </c>
      <c r="AC27" s="2">
        <f t="shared" si="3"/>
        <v>38</v>
      </c>
      <c r="AD27" s="11">
        <f t="shared" si="3"/>
        <v>17</v>
      </c>
      <c r="AE27" s="12" t="e">
        <f t="array" aca="1" ref="AE27" ca="1">$W$15-$S$15/2-MMULT(AA27:AD27-$R$6:$U$6,MMULT($L$6:$O$9,TRANSPOSE(AA27:AD27-$R$6:$U$6)))/2</f>
        <v>#NAME?</v>
      </c>
      <c r="AF27" t="e">
        <f t="array" aca="1" ref="AF27" ca="1">$W$16-$S$16/2-MMULT(AA27:AD27-$R$7:$U$7,MMULT($L$12:$O$15,TRANSPOSE(AA27:AD27-$R$7:$U$7)))/2</f>
        <v>#NAME?</v>
      </c>
      <c r="AG27" t="e">
        <f t="array" aca="1" ref="AG27" ca="1">$W$17-$S$17/2-MMULT(AA27:AD27-$R$8:$U$8,MMULT($L$18:$O$21,TRANSPOSE(AA27:AD27-$R$8:$U$8)))/2</f>
        <v>#NAME?</v>
      </c>
      <c r="AH27" t="e">
        <f t="array" aca="1" ref="AH27" ca="1">$W$18-$S$18/2-MMULT(AA27:AD27-$R$9:$U$9,MMULT($L$24:$O$27,TRANSPOSE(AA27:AD27-$R$9:$U$9)))/2</f>
        <v>#NAME?</v>
      </c>
      <c r="AI27" t="e">
        <f t="array" aca="1" ref="AI27" ca="1">$W$19-$S$19/2-MMULT(AA27:AD27-$R$10:$U$10,MMULT($L$30:$O$33,TRANSPOSE(AA27:AD27-$R$10:$U$10)))/2</f>
        <v>#NAME?</v>
      </c>
      <c r="AJ27" s="13" t="e">
        <f t="shared" ca="1" si="4"/>
        <v>#NAME?</v>
      </c>
    </row>
    <row r="28" spans="1:42" x14ac:dyDescent="0.35">
      <c r="A28" t="s">
        <v>27</v>
      </c>
      <c r="B28" s="10">
        <v>51</v>
      </c>
      <c r="C28" s="2">
        <v>44</v>
      </c>
      <c r="D28" s="2">
        <v>9</v>
      </c>
      <c r="E28" s="11">
        <v>37</v>
      </c>
      <c r="Z28" t="str">
        <f t="shared" si="3"/>
        <v>Nickel</v>
      </c>
      <c r="AA28" s="10">
        <f t="shared" si="3"/>
        <v>51</v>
      </c>
      <c r="AB28" s="2">
        <f t="shared" si="3"/>
        <v>44</v>
      </c>
      <c r="AC28" s="2">
        <f t="shared" si="3"/>
        <v>9</v>
      </c>
      <c r="AD28" s="11">
        <f t="shared" si="3"/>
        <v>37</v>
      </c>
      <c r="AE28" s="12" t="e">
        <f t="array" aca="1" ref="AE28" ca="1">$W$15-$S$15/2-MMULT(AA28:AD28-$R$6:$U$6,MMULT($L$6:$O$9,TRANSPOSE(AA28:AD28-$R$6:$U$6)))/2</f>
        <v>#NAME?</v>
      </c>
      <c r="AF28" t="e">
        <f t="array" aca="1" ref="AF28" ca="1">$W$16-$S$16/2-MMULT(AA28:AD28-$R$7:$U$7,MMULT($L$12:$O$15,TRANSPOSE(AA28:AD28-$R$7:$U$7)))/2</f>
        <v>#NAME?</v>
      </c>
      <c r="AG28" t="e">
        <f t="array" aca="1" ref="AG28" ca="1">$W$17-$S$17/2-MMULT(AA28:AD28-$R$8:$U$8,MMULT($L$18:$O$21,TRANSPOSE(AA28:AD28-$R$8:$U$8)))/2</f>
        <v>#NAME?</v>
      </c>
      <c r="AH28" t="e">
        <f t="array" aca="1" ref="AH28" ca="1">$W$18-$S$18/2-MMULT(AA28:AD28-$R$9:$U$9,MMULT($L$24:$O$27,TRANSPOSE(AA28:AD28-$R$9:$U$9)))/2</f>
        <v>#NAME?</v>
      </c>
      <c r="AI28" t="e">
        <f t="array" aca="1" ref="AI28" ca="1">$W$19-$S$19/2-MMULT(AA28:AD28-$R$10:$U$10,MMULT($L$30:$O$33,TRANSPOSE(AA28:AD28-$R$10:$U$10)))/2</f>
        <v>#NAME?</v>
      </c>
      <c r="AJ28" s="13" t="e">
        <f t="shared" ca="1" si="4"/>
        <v>#NAME?</v>
      </c>
    </row>
    <row r="29" spans="1:42" x14ac:dyDescent="0.35">
      <c r="A29" t="s">
        <v>27</v>
      </c>
      <c r="B29" s="10">
        <v>23</v>
      </c>
      <c r="C29" s="2">
        <v>37</v>
      </c>
      <c r="D29" s="2">
        <v>39</v>
      </c>
      <c r="E29" s="11">
        <v>37</v>
      </c>
      <c r="G29" t="str">
        <f>A30</f>
        <v>Tin</v>
      </c>
      <c r="Z29" t="str">
        <f t="shared" si="3"/>
        <v>Nickel</v>
      </c>
      <c r="AA29" s="10">
        <f t="shared" si="3"/>
        <v>23</v>
      </c>
      <c r="AB29" s="2">
        <f t="shared" si="3"/>
        <v>37</v>
      </c>
      <c r="AC29" s="2">
        <f t="shared" si="3"/>
        <v>39</v>
      </c>
      <c r="AD29" s="11">
        <f t="shared" si="3"/>
        <v>37</v>
      </c>
      <c r="AE29" s="12" t="e">
        <f t="array" aca="1" ref="AE29" ca="1">$W$15-$S$15/2-MMULT(AA29:AD29-$R$6:$U$6,MMULT($L$6:$O$9,TRANSPOSE(AA29:AD29-$R$6:$U$6)))/2</f>
        <v>#NAME?</v>
      </c>
      <c r="AF29" t="e">
        <f t="array" aca="1" ref="AF29" ca="1">$W$16-$S$16/2-MMULT(AA29:AD29-$R$7:$U$7,MMULT($L$12:$O$15,TRANSPOSE(AA29:AD29-$R$7:$U$7)))/2</f>
        <v>#NAME?</v>
      </c>
      <c r="AG29" t="e">
        <f t="array" aca="1" ref="AG29" ca="1">$W$17-$S$17/2-MMULT(AA29:AD29-$R$8:$U$8,MMULT($L$18:$O$21,TRANSPOSE(AA29:AD29-$R$8:$U$8)))/2</f>
        <v>#NAME?</v>
      </c>
      <c r="AH29" t="e">
        <f t="array" aca="1" ref="AH29" ca="1">$W$18-$S$18/2-MMULT(AA29:AD29-$R$9:$U$9,MMULT($L$24:$O$27,TRANSPOSE(AA29:AD29-$R$9:$U$9)))/2</f>
        <v>#NAME?</v>
      </c>
      <c r="AI29" t="e">
        <f t="array" aca="1" ref="AI29" ca="1">$W$19-$S$19/2-MMULT(AA29:AD29-$R$10:$U$10,MMULT($L$30:$O$33,TRANSPOSE(AA29:AD29-$R$10:$U$10)))/2</f>
        <v>#NAME?</v>
      </c>
      <c r="AJ29" s="13" t="e">
        <f t="shared" ca="1" si="4"/>
        <v>#NAME?</v>
      </c>
    </row>
    <row r="30" spans="1:42" x14ac:dyDescent="0.35">
      <c r="A30" t="s">
        <v>28</v>
      </c>
      <c r="B30" s="10">
        <v>47</v>
      </c>
      <c r="C30" s="2">
        <v>47</v>
      </c>
      <c r="D30" s="2">
        <v>32</v>
      </c>
      <c r="E30" s="11">
        <v>27</v>
      </c>
      <c r="G30" s="6" t="e">
        <f t="array" aca="1" ref="G30:J33" ca="1">ExtractCov($A$4:$E$39,G29)</f>
        <v>#NAME?</v>
      </c>
      <c r="H30" s="7" t="e">
        <f ca="1"/>
        <v>#NAME?</v>
      </c>
      <c r="I30" s="7" t="e">
        <f ca="1"/>
        <v>#NAME?</v>
      </c>
      <c r="J30" s="9" t="e">
        <f ca="1"/>
        <v>#NAME?</v>
      </c>
      <c r="L30" s="6" t="e">
        <f t="array" aca="1" ref="L30:O33" ca="1">MINVERSE(G30:J33)</f>
        <v>#NAME?</v>
      </c>
      <c r="M30" s="7" t="e">
        <f ca="1"/>
        <v>#NAME?</v>
      </c>
      <c r="N30" s="7" t="e">
        <f ca="1"/>
        <v>#NAME?</v>
      </c>
      <c r="O30" s="9" t="e">
        <f ca="1"/>
        <v>#NAME?</v>
      </c>
      <c r="Z30" t="str">
        <f t="shared" si="3"/>
        <v>Tin</v>
      </c>
      <c r="AA30" s="10">
        <f t="shared" si="3"/>
        <v>47</v>
      </c>
      <c r="AB30" s="2">
        <f t="shared" si="3"/>
        <v>47</v>
      </c>
      <c r="AC30" s="2">
        <f t="shared" si="3"/>
        <v>32</v>
      </c>
      <c r="AD30" s="11">
        <f t="shared" si="3"/>
        <v>27</v>
      </c>
      <c r="AE30" s="12" t="e">
        <f t="array" aca="1" ref="AE30" ca="1">$W$15-$S$15/2-MMULT(AA30:AD30-$R$6:$U$6,MMULT($L$6:$O$9,TRANSPOSE(AA30:AD30-$R$6:$U$6)))/2</f>
        <v>#NAME?</v>
      </c>
      <c r="AF30" t="e">
        <f t="array" aca="1" ref="AF30" ca="1">$W$16-$S$16/2-MMULT(AA30:AD30-$R$7:$U$7,MMULT($L$12:$O$15,TRANSPOSE(AA30:AD30-$R$7:$U$7)))/2</f>
        <v>#NAME?</v>
      </c>
      <c r="AG30" t="e">
        <f t="array" aca="1" ref="AG30" ca="1">$W$17-$S$17/2-MMULT(AA30:AD30-$R$8:$U$8,MMULT($L$18:$O$21,TRANSPOSE(AA30:AD30-$R$8:$U$8)))/2</f>
        <v>#NAME?</v>
      </c>
      <c r="AH30" t="e">
        <f t="array" aca="1" ref="AH30" ca="1">$W$18-$S$18/2-MMULT(AA30:AD30-$R$9:$U$9,MMULT($L$24:$O$27,TRANSPOSE(AA30:AD30-$R$9:$U$9)))/2</f>
        <v>#NAME?</v>
      </c>
      <c r="AI30" t="e">
        <f t="array" aca="1" ref="AI30" ca="1">$W$19-$S$19/2-MMULT(AA30:AD30-$R$10:$U$10,MMULT($L$30:$O$33,TRANSPOSE(AA30:AD30-$R$10:$U$10)))/2</f>
        <v>#NAME?</v>
      </c>
      <c r="AJ30" s="13" t="e">
        <f t="shared" ca="1" si="4"/>
        <v>#NAME?</v>
      </c>
    </row>
    <row r="31" spans="1:42" x14ac:dyDescent="0.35">
      <c r="A31" t="s">
        <v>28</v>
      </c>
      <c r="B31" s="10">
        <v>125</v>
      </c>
      <c r="C31" s="2">
        <v>44</v>
      </c>
      <c r="D31" s="2">
        <v>68</v>
      </c>
      <c r="E31" s="11">
        <v>20</v>
      </c>
      <c r="G31" s="12" t="e">
        <f ca="1"/>
        <v>#NAME?</v>
      </c>
      <c r="H31" t="e">
        <f ca="1"/>
        <v>#NAME?</v>
      </c>
      <c r="I31" t="e">
        <f ca="1"/>
        <v>#NAME?</v>
      </c>
      <c r="J31" s="14" t="e">
        <f ca="1"/>
        <v>#NAME?</v>
      </c>
      <c r="L31" s="12" t="e">
        <f ca="1"/>
        <v>#NAME?</v>
      </c>
      <c r="M31" t="e">
        <f ca="1"/>
        <v>#NAME?</v>
      </c>
      <c r="N31" t="e">
        <f ca="1"/>
        <v>#NAME?</v>
      </c>
      <c r="O31" s="14" t="e">
        <f ca="1"/>
        <v>#NAME?</v>
      </c>
      <c r="Z31" t="str">
        <f t="shared" si="3"/>
        <v>Tin</v>
      </c>
      <c r="AA31" s="10">
        <f t="shared" si="3"/>
        <v>125</v>
      </c>
      <c r="AB31" s="2">
        <f t="shared" si="3"/>
        <v>44</v>
      </c>
      <c r="AC31" s="2">
        <f t="shared" si="3"/>
        <v>68</v>
      </c>
      <c r="AD31" s="11">
        <f t="shared" si="3"/>
        <v>20</v>
      </c>
      <c r="AE31" s="12" t="e">
        <f t="array" aca="1" ref="AE31" ca="1">$W$15-$S$15/2-MMULT(AA31:AD31-$R$6:$U$6,MMULT($L$6:$O$9,TRANSPOSE(AA31:AD31-$R$6:$U$6)))/2</f>
        <v>#NAME?</v>
      </c>
      <c r="AF31" t="e">
        <f t="array" aca="1" ref="AF31" ca="1">$W$16-$S$16/2-MMULT(AA31:AD31-$R$7:$U$7,MMULT($L$12:$O$15,TRANSPOSE(AA31:AD31-$R$7:$U$7)))/2</f>
        <v>#NAME?</v>
      </c>
      <c r="AG31" t="e">
        <f t="array" aca="1" ref="AG31" ca="1">$W$17-$S$17/2-MMULT(AA31:AD31-$R$8:$U$8,MMULT($L$18:$O$21,TRANSPOSE(AA31:AD31-$R$8:$U$8)))/2</f>
        <v>#NAME?</v>
      </c>
      <c r="AH31" t="e">
        <f t="array" aca="1" ref="AH31" ca="1">$W$18-$S$18/2-MMULT(AA31:AD31-$R$9:$U$9,MMULT($L$24:$O$27,TRANSPOSE(AA31:AD31-$R$9:$U$9)))/2</f>
        <v>#NAME?</v>
      </c>
      <c r="AI31" t="e">
        <f t="array" aca="1" ref="AI31" ca="1">$W$19-$S$19/2-MMULT(AA31:AD31-$R$10:$U$10,MMULT($L$30:$O$33,TRANSPOSE(AA31:AD31-$R$10:$U$10)))/2</f>
        <v>#NAME?</v>
      </c>
      <c r="AJ31" s="13" t="e">
        <f t="shared" ca="1" si="4"/>
        <v>#NAME?</v>
      </c>
    </row>
    <row r="32" spans="1:42" x14ac:dyDescent="0.35">
      <c r="A32" t="s">
        <v>28</v>
      </c>
      <c r="B32" s="10">
        <v>98</v>
      </c>
      <c r="C32" s="2">
        <v>25</v>
      </c>
      <c r="D32" s="2">
        <v>38</v>
      </c>
      <c r="E32" s="11">
        <v>18</v>
      </c>
      <c r="G32" s="12" t="e">
        <f ca="1"/>
        <v>#NAME?</v>
      </c>
      <c r="H32" t="e">
        <f ca="1"/>
        <v>#NAME?</v>
      </c>
      <c r="I32" t="e">
        <f ca="1"/>
        <v>#NAME?</v>
      </c>
      <c r="J32" s="14" t="e">
        <f ca="1"/>
        <v>#NAME?</v>
      </c>
      <c r="L32" s="12" t="e">
        <f ca="1"/>
        <v>#NAME?</v>
      </c>
      <c r="M32" t="e">
        <f ca="1"/>
        <v>#NAME?</v>
      </c>
      <c r="N32" t="e">
        <f ca="1"/>
        <v>#NAME?</v>
      </c>
      <c r="O32" s="14" t="e">
        <f ca="1"/>
        <v>#NAME?</v>
      </c>
      <c r="Z32" t="str">
        <f t="shared" si="3"/>
        <v>Tin</v>
      </c>
      <c r="AA32" s="10">
        <f t="shared" si="3"/>
        <v>98</v>
      </c>
      <c r="AB32" s="2">
        <f t="shared" si="3"/>
        <v>25</v>
      </c>
      <c r="AC32" s="2">
        <f t="shared" si="3"/>
        <v>38</v>
      </c>
      <c r="AD32" s="11">
        <f t="shared" si="3"/>
        <v>18</v>
      </c>
      <c r="AE32" s="12" t="e">
        <f t="array" aca="1" ref="AE32" ca="1">$W$15-$S$15/2-MMULT(AA32:AD32-$R$6:$U$6,MMULT($L$6:$O$9,TRANSPOSE(AA32:AD32-$R$6:$U$6)))/2</f>
        <v>#NAME?</v>
      </c>
      <c r="AF32" t="e">
        <f t="array" aca="1" ref="AF32" ca="1">$W$16-$S$16/2-MMULT(AA32:AD32-$R$7:$U$7,MMULT($L$12:$O$15,TRANSPOSE(AA32:AD32-$R$7:$U$7)))/2</f>
        <v>#NAME?</v>
      </c>
      <c r="AG32" t="e">
        <f t="array" aca="1" ref="AG32" ca="1">$W$17-$S$17/2-MMULT(AA32:AD32-$R$8:$U$8,MMULT($L$18:$O$21,TRANSPOSE(AA32:AD32-$R$8:$U$8)))/2</f>
        <v>#NAME?</v>
      </c>
      <c r="AH32" t="e">
        <f t="array" aca="1" ref="AH32" ca="1">$W$18-$S$18/2-MMULT(AA32:AD32-$R$9:$U$9,MMULT($L$24:$O$27,TRANSPOSE(AA32:AD32-$R$9:$U$9)))/2</f>
        <v>#NAME?</v>
      </c>
      <c r="AI32" t="e">
        <f t="array" aca="1" ref="AI32" ca="1">$W$19-$S$19/2-MMULT(AA32:AD32-$R$10:$U$10,MMULT($L$30:$O$33,TRANSPOSE(AA32:AD32-$R$10:$U$10)))/2</f>
        <v>#NAME?</v>
      </c>
      <c r="AJ32" s="13" t="e">
        <f t="shared" ca="1" si="4"/>
        <v>#NAME?</v>
      </c>
    </row>
    <row r="33" spans="1:36" x14ac:dyDescent="0.35">
      <c r="A33" t="s">
        <v>28</v>
      </c>
      <c r="B33" s="10">
        <v>121</v>
      </c>
      <c r="C33" s="2">
        <v>39</v>
      </c>
      <c r="D33" s="2">
        <v>61</v>
      </c>
      <c r="E33" s="11">
        <v>33</v>
      </c>
      <c r="G33" s="15" t="e">
        <f ca="1"/>
        <v>#NAME?</v>
      </c>
      <c r="H33" s="16" t="e">
        <f ca="1"/>
        <v>#NAME?</v>
      </c>
      <c r="I33" s="16" t="e">
        <f ca="1"/>
        <v>#NAME?</v>
      </c>
      <c r="J33" s="17" t="e">
        <f ca="1"/>
        <v>#NAME?</v>
      </c>
      <c r="L33" s="15" t="e">
        <f ca="1"/>
        <v>#NAME?</v>
      </c>
      <c r="M33" s="16" t="e">
        <f ca="1"/>
        <v>#NAME?</v>
      </c>
      <c r="N33" s="16" t="e">
        <f ca="1"/>
        <v>#NAME?</v>
      </c>
      <c r="O33" s="17" t="e">
        <f ca="1"/>
        <v>#NAME?</v>
      </c>
      <c r="Z33" t="str">
        <f t="shared" si="3"/>
        <v>Tin</v>
      </c>
      <c r="AA33" s="10">
        <f t="shared" si="3"/>
        <v>121</v>
      </c>
      <c r="AB33" s="2">
        <f t="shared" si="3"/>
        <v>39</v>
      </c>
      <c r="AC33" s="2">
        <f t="shared" si="3"/>
        <v>61</v>
      </c>
      <c r="AD33" s="11">
        <f t="shared" si="3"/>
        <v>33</v>
      </c>
      <c r="AE33" s="12" t="e">
        <f t="array" aca="1" ref="AE33" ca="1">$W$15-$S$15/2-MMULT(AA33:AD33-$R$6:$U$6,MMULT($L$6:$O$9,TRANSPOSE(AA33:AD33-$R$6:$U$6)))/2</f>
        <v>#NAME?</v>
      </c>
      <c r="AF33" t="e">
        <f t="array" aca="1" ref="AF33" ca="1">$W$16-$S$16/2-MMULT(AA33:AD33-$R$7:$U$7,MMULT($L$12:$O$15,TRANSPOSE(AA33:AD33-$R$7:$U$7)))/2</f>
        <v>#NAME?</v>
      </c>
      <c r="AG33" t="e">
        <f t="array" aca="1" ref="AG33" ca="1">$W$17-$S$17/2-MMULT(AA33:AD33-$R$8:$U$8,MMULT($L$18:$O$21,TRANSPOSE(AA33:AD33-$R$8:$U$8)))/2</f>
        <v>#NAME?</v>
      </c>
      <c r="AH33" t="e">
        <f t="array" aca="1" ref="AH33" ca="1">$W$18-$S$18/2-MMULT(AA33:AD33-$R$9:$U$9,MMULT($L$24:$O$27,TRANSPOSE(AA33:AD33-$R$9:$U$9)))/2</f>
        <v>#NAME?</v>
      </c>
      <c r="AI33" t="e">
        <f t="array" aca="1" ref="AI33" ca="1">$W$19-$S$19/2-MMULT(AA33:AD33-$R$10:$U$10,MMULT($L$30:$O$33,TRANSPOSE(AA33:AD33-$R$10:$U$10)))/2</f>
        <v>#NAME?</v>
      </c>
      <c r="AJ33" s="13" t="e">
        <f t="shared" ca="1" si="4"/>
        <v>#NAME?</v>
      </c>
    </row>
    <row r="34" spans="1:36" x14ac:dyDescent="0.35">
      <c r="A34" t="s">
        <v>28</v>
      </c>
      <c r="B34" s="10">
        <v>61</v>
      </c>
      <c r="C34" s="2">
        <v>25</v>
      </c>
      <c r="D34" s="2">
        <v>25</v>
      </c>
      <c r="E34" s="11">
        <v>15</v>
      </c>
      <c r="Z34" t="str">
        <f t="shared" si="3"/>
        <v>Tin</v>
      </c>
      <c r="AA34" s="10">
        <f t="shared" si="3"/>
        <v>61</v>
      </c>
      <c r="AB34" s="2">
        <f t="shared" si="3"/>
        <v>25</v>
      </c>
      <c r="AC34" s="2">
        <f t="shared" si="3"/>
        <v>25</v>
      </c>
      <c r="AD34" s="11">
        <f t="shared" si="3"/>
        <v>15</v>
      </c>
      <c r="AE34" s="12" t="e">
        <f t="array" aca="1" ref="AE34" ca="1">$W$15-$S$15/2-MMULT(AA34:AD34-$R$6:$U$6,MMULT($L$6:$O$9,TRANSPOSE(AA34:AD34-$R$6:$U$6)))/2</f>
        <v>#NAME?</v>
      </c>
      <c r="AF34" t="e">
        <f t="array" aca="1" ref="AF34" ca="1">$W$16-$S$16/2-MMULT(AA34:AD34-$R$7:$U$7,MMULT($L$12:$O$15,TRANSPOSE(AA34:AD34-$R$7:$U$7)))/2</f>
        <v>#NAME?</v>
      </c>
      <c r="AG34" t="e">
        <f t="array" aca="1" ref="AG34" ca="1">$W$17-$S$17/2-MMULT(AA34:AD34-$R$8:$U$8,MMULT($L$18:$O$21,TRANSPOSE(AA34:AD34-$R$8:$U$8)))/2</f>
        <v>#NAME?</v>
      </c>
      <c r="AH34" t="e">
        <f t="array" aca="1" ref="AH34" ca="1">$W$18-$S$18/2-MMULT(AA34:AD34-$R$9:$U$9,MMULT($L$24:$O$27,TRANSPOSE(AA34:AD34-$R$9:$U$9)))/2</f>
        <v>#NAME?</v>
      </c>
      <c r="AI34" t="e">
        <f t="array" aca="1" ref="AI34" ca="1">$W$19-$S$19/2-MMULT(AA34:AD34-$R$10:$U$10,MMULT($L$30:$O$33,TRANSPOSE(AA34:AD34-$R$10:$U$10)))/2</f>
        <v>#NAME?</v>
      </c>
      <c r="AJ34" s="13" t="e">
        <f t="shared" ca="1" si="4"/>
        <v>#NAME?</v>
      </c>
    </row>
    <row r="35" spans="1:36" x14ac:dyDescent="0.35">
      <c r="A35" t="s">
        <v>28</v>
      </c>
      <c r="B35" s="10">
        <v>87</v>
      </c>
      <c r="C35" s="2">
        <v>11</v>
      </c>
      <c r="D35" s="2">
        <v>20</v>
      </c>
      <c r="E35" s="11">
        <v>45</v>
      </c>
      <c r="Z35" t="str">
        <f t="shared" si="3"/>
        <v>Tin</v>
      </c>
      <c r="AA35" s="10">
        <f t="shared" si="3"/>
        <v>87</v>
      </c>
      <c r="AB35" s="2">
        <f t="shared" si="3"/>
        <v>11</v>
      </c>
      <c r="AC35" s="2">
        <f t="shared" si="3"/>
        <v>20</v>
      </c>
      <c r="AD35" s="11">
        <f t="shared" si="3"/>
        <v>45</v>
      </c>
      <c r="AE35" s="12" t="e">
        <f t="array" aca="1" ref="AE35" ca="1">$W$15-$S$15/2-MMULT(AA35:AD35-$R$6:$U$6,MMULT($L$6:$O$9,TRANSPOSE(AA35:AD35-$R$6:$U$6)))/2</f>
        <v>#NAME?</v>
      </c>
      <c r="AF35" t="e">
        <f t="array" aca="1" ref="AF35" ca="1">$W$16-$S$16/2-MMULT(AA35:AD35-$R$7:$U$7,MMULT($L$12:$O$15,TRANSPOSE(AA35:AD35-$R$7:$U$7)))/2</f>
        <v>#NAME?</v>
      </c>
      <c r="AG35" t="e">
        <f t="array" aca="1" ref="AG35" ca="1">$W$17-$S$17/2-MMULT(AA35:AD35-$R$8:$U$8,MMULT($L$18:$O$21,TRANSPOSE(AA35:AD35-$R$8:$U$8)))/2</f>
        <v>#NAME?</v>
      </c>
      <c r="AH35" t="e">
        <f t="array" aca="1" ref="AH35" ca="1">$W$18-$S$18/2-MMULT(AA35:AD35-$R$9:$U$9,MMULT($L$24:$O$27,TRANSPOSE(AA35:AD35-$R$9:$U$9)))/2</f>
        <v>#NAME?</v>
      </c>
      <c r="AI35" t="e">
        <f t="array" aca="1" ref="AI35" ca="1">$W$19-$S$19/2-MMULT(AA35:AD35-$R$10:$U$10,MMULT($L$30:$O$33,TRANSPOSE(AA35:AD35-$R$10:$U$10)))/2</f>
        <v>#NAME?</v>
      </c>
      <c r="AJ35" s="13" t="e">
        <f t="shared" ca="1" si="4"/>
        <v>#NAME?</v>
      </c>
    </row>
    <row r="36" spans="1:36" x14ac:dyDescent="0.35">
      <c r="A36" t="s">
        <v>28</v>
      </c>
      <c r="B36" s="10">
        <v>63</v>
      </c>
      <c r="C36" s="2">
        <v>11</v>
      </c>
      <c r="D36" s="2">
        <v>34</v>
      </c>
      <c r="E36" s="11">
        <v>26</v>
      </c>
      <c r="Z36" t="str">
        <f t="shared" si="3"/>
        <v>Tin</v>
      </c>
      <c r="AA36" s="10">
        <f t="shared" si="3"/>
        <v>63</v>
      </c>
      <c r="AB36" s="2">
        <f t="shared" si="3"/>
        <v>11</v>
      </c>
      <c r="AC36" s="2">
        <f t="shared" si="3"/>
        <v>34</v>
      </c>
      <c r="AD36" s="11">
        <f t="shared" si="3"/>
        <v>26</v>
      </c>
      <c r="AE36" s="12" t="e">
        <f t="array" aca="1" ref="AE36" ca="1">$W$15-$S$15/2-MMULT(AA36:AD36-$R$6:$U$6,MMULT($L$6:$O$9,TRANSPOSE(AA36:AD36-$R$6:$U$6)))/2</f>
        <v>#NAME?</v>
      </c>
      <c r="AF36" t="e">
        <f t="array" aca="1" ref="AF36" ca="1">$W$16-$S$16/2-MMULT(AA36:AD36-$R$7:$U$7,MMULT($L$12:$O$15,TRANSPOSE(AA36:AD36-$R$7:$U$7)))/2</f>
        <v>#NAME?</v>
      </c>
      <c r="AG36" t="e">
        <f t="array" aca="1" ref="AG36" ca="1">$W$17-$S$17/2-MMULT(AA36:AD36-$R$8:$U$8,MMULT($L$18:$O$21,TRANSPOSE(AA36:AD36-$R$8:$U$8)))/2</f>
        <v>#NAME?</v>
      </c>
      <c r="AH36" t="e">
        <f t="array" aca="1" ref="AH36" ca="1">$W$18-$S$18/2-MMULT(AA36:AD36-$R$9:$U$9,MMULT($L$24:$O$27,TRANSPOSE(AA36:AD36-$R$9:$U$9)))/2</f>
        <v>#NAME?</v>
      </c>
      <c r="AI36" t="e">
        <f t="array" aca="1" ref="AI36" ca="1">$W$19-$S$19/2-MMULT(AA36:AD36-$R$10:$U$10,MMULT($L$30:$O$33,TRANSPOSE(AA36:AD36-$R$10:$U$10)))/2</f>
        <v>#NAME?</v>
      </c>
      <c r="AJ36" s="13" t="e">
        <f t="shared" ca="1" si="4"/>
        <v>#NAME?</v>
      </c>
    </row>
    <row r="37" spans="1:36" x14ac:dyDescent="0.35">
      <c r="A37" t="s">
        <v>28</v>
      </c>
      <c r="B37" s="10">
        <v>71</v>
      </c>
      <c r="C37" s="2">
        <v>21</v>
      </c>
      <c r="D37" s="2">
        <v>61</v>
      </c>
      <c r="E37" s="11">
        <v>26</v>
      </c>
      <c r="Z37" t="str">
        <f t="shared" si="3"/>
        <v>Tin</v>
      </c>
      <c r="AA37" s="10">
        <f t="shared" si="3"/>
        <v>71</v>
      </c>
      <c r="AB37" s="2">
        <f t="shared" si="3"/>
        <v>21</v>
      </c>
      <c r="AC37" s="2">
        <f t="shared" si="3"/>
        <v>61</v>
      </c>
      <c r="AD37" s="11">
        <f t="shared" si="3"/>
        <v>26</v>
      </c>
      <c r="AE37" s="12" t="e">
        <f t="array" aca="1" ref="AE37" ca="1">$W$15-$S$15/2-MMULT(AA37:AD37-$R$6:$U$6,MMULT($L$6:$O$9,TRANSPOSE(AA37:AD37-$R$6:$U$6)))/2</f>
        <v>#NAME?</v>
      </c>
      <c r="AF37" t="e">
        <f t="array" aca="1" ref="AF37" ca="1">$W$16-$S$16/2-MMULT(AA37:AD37-$R$7:$U$7,MMULT($L$12:$O$15,TRANSPOSE(AA37:AD37-$R$7:$U$7)))/2</f>
        <v>#NAME?</v>
      </c>
      <c r="AG37" t="e">
        <f t="array" aca="1" ref="AG37" ca="1">$W$17-$S$17/2-MMULT(AA37:AD37-$R$8:$U$8,MMULT($L$18:$O$21,TRANSPOSE(AA37:AD37-$R$8:$U$8)))/2</f>
        <v>#NAME?</v>
      </c>
      <c r="AH37" t="e">
        <f t="array" aca="1" ref="AH37" ca="1">$W$18-$S$18/2-MMULT(AA37:AD37-$R$9:$U$9,MMULT($L$24:$O$27,TRANSPOSE(AA37:AD37-$R$9:$U$9)))/2</f>
        <v>#NAME?</v>
      </c>
      <c r="AI37" t="e">
        <f t="array" aca="1" ref="AI37" ca="1">$W$19-$S$19/2-MMULT(AA37:AD37-$R$10:$U$10,MMULT($L$30:$O$33,TRANSPOSE(AA37:AD37-$R$10:$U$10)))/2</f>
        <v>#NAME?</v>
      </c>
      <c r="AJ37" s="13" t="e">
        <f t="shared" ca="1" si="4"/>
        <v>#NAME?</v>
      </c>
    </row>
    <row r="38" spans="1:36" x14ac:dyDescent="0.35">
      <c r="A38" t="s">
        <v>28</v>
      </c>
      <c r="B38" s="10">
        <v>105</v>
      </c>
      <c r="C38" s="2">
        <v>7</v>
      </c>
      <c r="D38" s="2">
        <v>33</v>
      </c>
      <c r="E38" s="11">
        <v>40</v>
      </c>
      <c r="Z38" t="str">
        <f t="shared" si="3"/>
        <v>Tin</v>
      </c>
      <c r="AA38" s="10">
        <f t="shared" si="3"/>
        <v>105</v>
      </c>
      <c r="AB38" s="2">
        <f t="shared" si="3"/>
        <v>7</v>
      </c>
      <c r="AC38" s="2">
        <f t="shared" si="3"/>
        <v>33</v>
      </c>
      <c r="AD38" s="11">
        <f t="shared" si="3"/>
        <v>40</v>
      </c>
      <c r="AE38" s="12" t="e">
        <f t="array" aca="1" ref="AE38" ca="1">$W$15-$S$15/2-MMULT(AA38:AD38-$R$6:$U$6,MMULT($L$6:$O$9,TRANSPOSE(AA38:AD38-$R$6:$U$6)))/2</f>
        <v>#NAME?</v>
      </c>
      <c r="AF38" t="e">
        <f t="array" aca="1" ref="AF38" ca="1">$W$16-$S$16/2-MMULT(AA38:AD38-$R$7:$U$7,MMULT($L$12:$O$15,TRANSPOSE(AA38:AD38-$R$7:$U$7)))/2</f>
        <v>#NAME?</v>
      </c>
      <c r="AG38" t="e">
        <f t="array" aca="1" ref="AG38" ca="1">$W$17-$S$17/2-MMULT(AA38:AD38-$R$8:$U$8,MMULT($L$18:$O$21,TRANSPOSE(AA38:AD38-$R$8:$U$8)))/2</f>
        <v>#NAME?</v>
      </c>
      <c r="AH38" t="e">
        <f t="array" aca="1" ref="AH38" ca="1">$W$18-$S$18/2-MMULT(AA38:AD38-$R$9:$U$9,MMULT($L$24:$O$27,TRANSPOSE(AA38:AD38-$R$9:$U$9)))/2</f>
        <v>#NAME?</v>
      </c>
      <c r="AI38" t="e">
        <f t="array" aca="1" ref="AI38" ca="1">$W$19-$S$19/2-MMULT(AA38:AD38-$R$10:$U$10,MMULT($L$30:$O$33,TRANSPOSE(AA38:AD38-$R$10:$U$10)))/2</f>
        <v>#NAME?</v>
      </c>
      <c r="AJ38" s="13" t="e">
        <f t="shared" ca="1" si="4"/>
        <v>#NAME?</v>
      </c>
    </row>
    <row r="39" spans="1:36" x14ac:dyDescent="0.35">
      <c r="A39" t="s">
        <v>28</v>
      </c>
      <c r="B39" s="25">
        <v>63</v>
      </c>
      <c r="C39" s="28">
        <v>26</v>
      </c>
      <c r="D39" s="28">
        <v>69</v>
      </c>
      <c r="E39" s="29">
        <v>18</v>
      </c>
      <c r="Z39" t="str">
        <f t="shared" si="3"/>
        <v>Tin</v>
      </c>
      <c r="AA39" s="25">
        <f t="shared" si="3"/>
        <v>63</v>
      </c>
      <c r="AB39" s="28">
        <f t="shared" si="3"/>
        <v>26</v>
      </c>
      <c r="AC39" s="28">
        <f t="shared" si="3"/>
        <v>69</v>
      </c>
      <c r="AD39" s="29">
        <f t="shared" si="3"/>
        <v>18</v>
      </c>
      <c r="AE39" s="15" t="e">
        <f t="array" aca="1" ref="AE39" ca="1">$W$15-$S$15/2-MMULT(AA39:AD39-$R$6:$U$6,MMULT($L$6:$O$9,TRANSPOSE(AA39:AD39-$R$6:$U$6)))/2</f>
        <v>#NAME?</v>
      </c>
      <c r="AF39" s="16" t="e">
        <f t="array" aca="1" ref="AF39" ca="1">$W$16-$S$16/2-MMULT(AA39:AD39-$R$7:$U$7,MMULT($L$12:$O$15,TRANSPOSE(AA39:AD39-$R$7:$U$7)))/2</f>
        <v>#NAME?</v>
      </c>
      <c r="AG39" s="16" t="e">
        <f t="array" aca="1" ref="AG39" ca="1">$W$17-$S$17/2-MMULT(AA39:AD39-$R$8:$U$8,MMULT($L$18:$O$21,TRANSPOSE(AA39:AD39-$R$8:$U$8)))/2</f>
        <v>#NAME?</v>
      </c>
      <c r="AH39" s="16" t="e">
        <f t="array" aca="1" ref="AH39" ca="1">$W$18-$S$18/2-MMULT(AA39:AD39-$R$9:$U$9,MMULT($L$24:$O$27,TRANSPOSE(AA39:AD39-$R$9:$U$9)))/2</f>
        <v>#NAME?</v>
      </c>
      <c r="AI39" s="16" t="e">
        <f t="array" aca="1" ref="AI39" ca="1">$W$19-$S$19/2-MMULT(AA39:AD39-$R$10:$U$10,MMULT($L$30:$O$33,TRANSPOSE(AA39:AD39-$R$10:$U$10)))/2</f>
        <v>#NAME?</v>
      </c>
      <c r="AJ39" s="30" t="e">
        <f t="shared" ca="1" si="4"/>
        <v>#NAME?</v>
      </c>
    </row>
    <row r="41" spans="1:36" x14ac:dyDescent="0.35">
      <c r="AA41" s="2" t="str">
        <f>AA3</f>
        <v>A</v>
      </c>
      <c r="AB41" s="2" t="str">
        <f t="shared" ref="AB41:AJ41" si="20">AB3</f>
        <v>B</v>
      </c>
      <c r="AC41" s="2" t="str">
        <f t="shared" si="20"/>
        <v>C</v>
      </c>
      <c r="AD41" s="2" t="str">
        <f t="shared" si="20"/>
        <v>D</v>
      </c>
      <c r="AE41" s="2" t="str">
        <f t="shared" si="20"/>
        <v>Iron</v>
      </c>
      <c r="AF41" s="2" t="str">
        <f t="shared" si="20"/>
        <v>Copper</v>
      </c>
      <c r="AG41" s="2" t="str">
        <f t="shared" si="20"/>
        <v>Zinc</v>
      </c>
      <c r="AH41" s="2" t="str">
        <f t="shared" si="20"/>
        <v>Nickel</v>
      </c>
      <c r="AI41" s="2" t="str">
        <f t="shared" si="20"/>
        <v>Tin</v>
      </c>
      <c r="AJ41" s="2" t="str">
        <f t="shared" si="20"/>
        <v>category</v>
      </c>
    </row>
    <row r="42" spans="1:36" x14ac:dyDescent="0.35">
      <c r="Z42" t="str">
        <f t="shared" ref="Z42:AD46" si="21">Q6</f>
        <v>Iron</v>
      </c>
      <c r="AA42" s="3">
        <f t="shared" si="21"/>
        <v>29.714285714285715</v>
      </c>
      <c r="AB42" s="4">
        <f t="shared" si="21"/>
        <v>19</v>
      </c>
      <c r="AC42" s="4">
        <f t="shared" si="21"/>
        <v>34.428571428571431</v>
      </c>
      <c r="AD42" s="5">
        <f t="shared" si="21"/>
        <v>26.714285714285715</v>
      </c>
      <c r="AE42" s="6" t="e">
        <f t="array" aca="1" ref="AE42" ca="1">$W$15-$S$15/2-MMULT(AA42:AD42-$R$6:$U$6,MMULT($L$6:$O$9,TRANSPOSE(AA42:AD42-$R$6:$U$6)))/2</f>
        <v>#NAME?</v>
      </c>
      <c r="AF42" s="7" t="e">
        <f t="array" aca="1" ref="AF42" ca="1">$W$16-$S$16/2-MMULT(AA42:AD42-$R$7:$U$7,MMULT($L$12:$O$15,TRANSPOSE(AA42:AD42-$R$7:$U$7)))/2</f>
        <v>#NAME?</v>
      </c>
      <c r="AG42" s="7" t="e">
        <f t="array" aca="1" ref="AG42" ca="1">$W$17-$S$17/2-MMULT(AA42:AD42-$R$8:$U$8,MMULT($L$18:$O$21,TRANSPOSE(AA42:AD42-$R$8:$U$8)))/2</f>
        <v>#NAME?</v>
      </c>
      <c r="AH42" s="7" t="e">
        <f t="array" aca="1" ref="AH42" ca="1">$W$18-$S$18/2-MMULT(AA42:AD42-$R$9:$U$9,MMULT($L$24:$O$27,TRANSPOSE(AA42:AD42-$R$9:$U$9)))/2</f>
        <v>#NAME?</v>
      </c>
      <c r="AI42" s="7" t="e">
        <f t="array" aca="1" ref="AI42" ca="1">$W$19-$S$19/2-MMULT(AA42:AD42-$R$10:$U$10,MMULT($L$30:$O$33,TRANSPOSE(AA42:AD42-$R$10:$U$10)))/2</f>
        <v>#NAME?</v>
      </c>
      <c r="AJ42" s="8" t="e">
        <f t="shared" ref="AJ42:AJ46" ca="1" si="22">INDEX($AE$3:$AI$3,,MATCH(MAX(AE42:AI42),AE42:AI42,0))</f>
        <v>#NAME?</v>
      </c>
    </row>
    <row r="43" spans="1:36" x14ac:dyDescent="0.35">
      <c r="Z43" t="str">
        <f t="shared" si="21"/>
        <v>Copper</v>
      </c>
      <c r="AA43" s="10">
        <f t="shared" si="21"/>
        <v>41</v>
      </c>
      <c r="AB43" s="2">
        <f t="shared" si="21"/>
        <v>23</v>
      </c>
      <c r="AC43" s="2">
        <f t="shared" si="21"/>
        <v>30.5</v>
      </c>
      <c r="AD43" s="11">
        <f t="shared" si="21"/>
        <v>24.666666666666668</v>
      </c>
      <c r="AE43" s="12" t="e">
        <f t="array" aca="1" ref="AE43" ca="1">$W$15-$S$15/2-MMULT(AA43:AD43-$R$6:$U$6,MMULT($L$6:$O$9,TRANSPOSE(AA43:AD43-$R$6:$U$6)))/2</f>
        <v>#NAME?</v>
      </c>
      <c r="AF43" t="e">
        <f t="array" aca="1" ref="AF43" ca="1">$W$16-$S$16/2-MMULT(AA43:AD43-$R$7:$U$7,MMULT($L$12:$O$15,TRANSPOSE(AA43:AD43-$R$7:$U$7)))/2</f>
        <v>#NAME?</v>
      </c>
      <c r="AG43" t="e">
        <f t="array" aca="1" ref="AG43" ca="1">$W$17-$S$17/2-MMULT(AA43:AD43-$R$8:$U$8,MMULT($L$18:$O$21,TRANSPOSE(AA43:AD43-$R$8:$U$8)))/2</f>
        <v>#NAME?</v>
      </c>
      <c r="AH43" t="e">
        <f t="array" aca="1" ref="AH43" ca="1">$W$18-$S$18/2-MMULT(AA43:AD43-$R$9:$U$9,MMULT($L$24:$O$27,TRANSPOSE(AA43:AD43-$R$9:$U$9)))/2</f>
        <v>#NAME?</v>
      </c>
      <c r="AI43" t="e">
        <f t="array" aca="1" ref="AI43" ca="1">$W$19-$S$19/2-MMULT(AA43:AD43-$R$10:$U$10,MMULT($L$30:$O$33,TRANSPOSE(AA43:AD43-$R$10:$U$10)))/2</f>
        <v>#NAME?</v>
      </c>
      <c r="AJ43" s="13" t="e">
        <f t="shared" ca="1" si="22"/>
        <v>#NAME?</v>
      </c>
    </row>
    <row r="44" spans="1:36" x14ac:dyDescent="0.35">
      <c r="Z44" t="str">
        <f t="shared" si="21"/>
        <v>Zinc</v>
      </c>
      <c r="AA44" s="10">
        <f t="shared" si="21"/>
        <v>66.333333333333329</v>
      </c>
      <c r="AB44" s="2">
        <f t="shared" si="21"/>
        <v>26.5</v>
      </c>
      <c r="AC44" s="2">
        <f t="shared" si="21"/>
        <v>42</v>
      </c>
      <c r="AD44" s="11">
        <f t="shared" si="21"/>
        <v>29.5</v>
      </c>
      <c r="AE44" s="12" t="e">
        <f t="array" aca="1" ref="AE44" ca="1">$W$15-$S$15/2-MMULT(AA44:AD44-$R$6:$U$6,MMULT($L$6:$O$9,TRANSPOSE(AA44:AD44-$R$6:$U$6)))/2</f>
        <v>#NAME?</v>
      </c>
      <c r="AF44" t="e">
        <f t="array" aca="1" ref="AF44" ca="1">$W$16-$S$16/2-MMULT(AA44:AD44-$R$7:$U$7,MMULT($L$12:$O$15,TRANSPOSE(AA44:AD44-$R$7:$U$7)))/2</f>
        <v>#NAME?</v>
      </c>
      <c r="AG44" t="e">
        <f t="array" aca="1" ref="AG44" ca="1">$W$17-$S$17/2-MMULT(AA44:AD44-$R$8:$U$8,MMULT($L$18:$O$21,TRANSPOSE(AA44:AD44-$R$8:$U$8)))/2</f>
        <v>#NAME?</v>
      </c>
      <c r="AH44" t="e">
        <f t="array" aca="1" ref="AH44" ca="1">$W$18-$S$18/2-MMULT(AA44:AD44-$R$9:$U$9,MMULT($L$24:$O$27,TRANSPOSE(AA44:AD44-$R$9:$U$9)))/2</f>
        <v>#NAME?</v>
      </c>
      <c r="AI44" t="e">
        <f t="array" aca="1" ref="AI44" ca="1">$W$19-$S$19/2-MMULT(AA44:AD44-$R$10:$U$10,MMULT($L$30:$O$33,TRANSPOSE(AA44:AD44-$R$10:$U$10)))/2</f>
        <v>#NAME?</v>
      </c>
      <c r="AJ44" s="13" t="e">
        <f t="shared" ca="1" si="22"/>
        <v>#NAME?</v>
      </c>
    </row>
    <row r="45" spans="1:36" x14ac:dyDescent="0.35">
      <c r="Z45" t="str">
        <f t="shared" si="21"/>
        <v>Nickel</v>
      </c>
      <c r="AA45" s="10">
        <f t="shared" si="21"/>
        <v>51.714285714285715</v>
      </c>
      <c r="AB45" s="2">
        <f t="shared" si="21"/>
        <v>28</v>
      </c>
      <c r="AC45" s="2">
        <f t="shared" si="21"/>
        <v>28.571428571428573</v>
      </c>
      <c r="AD45" s="11">
        <f t="shared" si="21"/>
        <v>31.142857142857142</v>
      </c>
      <c r="AE45" s="12" t="e">
        <f t="array" aca="1" ref="AE45" ca="1">$W$15-$S$15/2-MMULT(AA45:AD45-$R$6:$U$6,MMULT($L$6:$O$9,TRANSPOSE(AA45:AD45-$R$6:$U$6)))/2</f>
        <v>#NAME?</v>
      </c>
      <c r="AF45" t="e">
        <f t="array" aca="1" ref="AF45" ca="1">$W$16-$S$16/2-MMULT(AA45:AD45-$R$7:$U$7,MMULT($L$12:$O$15,TRANSPOSE(AA45:AD45-$R$7:$U$7)))/2</f>
        <v>#NAME?</v>
      </c>
      <c r="AG45" t="e">
        <f t="array" aca="1" ref="AG45" ca="1">$W$17-$S$17/2-MMULT(AA45:AD45-$R$8:$U$8,MMULT($L$18:$O$21,TRANSPOSE(AA45:AD45-$R$8:$U$8)))/2</f>
        <v>#NAME?</v>
      </c>
      <c r="AH45" t="e">
        <f t="array" aca="1" ref="AH45" ca="1">$W$18-$S$18/2-MMULT(AA45:AD45-$R$9:$U$9,MMULT($L$24:$O$27,TRANSPOSE(AA45:AD45-$R$9:$U$9)))/2</f>
        <v>#NAME?</v>
      </c>
      <c r="AI45" t="e">
        <f t="array" aca="1" ref="AI45" ca="1">$W$19-$S$19/2-MMULT(AA45:AD45-$R$10:$U$10,MMULT($L$30:$O$33,TRANSPOSE(AA45:AD45-$R$10:$U$10)))/2</f>
        <v>#NAME?</v>
      </c>
      <c r="AJ45" s="13" t="e">
        <f t="shared" ca="1" si="22"/>
        <v>#NAME?</v>
      </c>
    </row>
    <row r="46" spans="1:36" x14ac:dyDescent="0.35">
      <c r="Z46" t="str">
        <f t="shared" si="21"/>
        <v>Tin</v>
      </c>
      <c r="AA46" s="25">
        <f t="shared" si="21"/>
        <v>84.1</v>
      </c>
      <c r="AB46" s="28">
        <f t="shared" si="21"/>
        <v>25.6</v>
      </c>
      <c r="AC46" s="28">
        <f t="shared" si="21"/>
        <v>44.1</v>
      </c>
      <c r="AD46" s="29">
        <f t="shared" si="21"/>
        <v>26.8</v>
      </c>
      <c r="AE46" s="15" t="e">
        <f t="array" aca="1" ref="AE46" ca="1">$W$15-$S$15/2-MMULT(AA46:AD46-$R$6:$U$6,MMULT($L$6:$O$9,TRANSPOSE(AA46:AD46-$R$6:$U$6)))/2</f>
        <v>#NAME?</v>
      </c>
      <c r="AF46" s="16" t="e">
        <f t="array" aca="1" ref="AF46" ca="1">$W$16-$S$16/2-MMULT(AA46:AD46-$R$7:$U$7,MMULT($L$12:$O$15,TRANSPOSE(AA46:AD46-$R$7:$U$7)))/2</f>
        <v>#NAME?</v>
      </c>
      <c r="AG46" s="16" t="e">
        <f t="array" aca="1" ref="AG46" ca="1">$W$17-$S$17/2-MMULT(AA46:AD46-$R$8:$U$8,MMULT($L$18:$O$21,TRANSPOSE(AA46:AD46-$R$8:$U$8)))/2</f>
        <v>#NAME?</v>
      </c>
      <c r="AH46" s="16" t="e">
        <f t="array" aca="1" ref="AH46" ca="1">$W$18-$S$18/2-MMULT(AA46:AD46-$R$9:$U$9,MMULT($L$24:$O$27,TRANSPOSE(AA46:AD46-$R$9:$U$9)))/2</f>
        <v>#NAME?</v>
      </c>
      <c r="AI46" s="16" t="e">
        <f t="array" aca="1" ref="AI46" ca="1">$W$19-$S$19/2-MMULT(AA46:AD46-$R$10:$U$10,MMULT($L$30:$O$33,TRANSPOSE(AA46:AD46-$R$10:$U$10)))/2</f>
        <v>#NAME?</v>
      </c>
      <c r="AJ46" s="30" t="e">
        <f t="shared" ca="1" si="22"/>
        <v>#NAME?</v>
      </c>
    </row>
    <row r="48" spans="1:36" x14ac:dyDescent="0.35">
      <c r="Z48" t="str">
        <f>Z42</f>
        <v>Iron</v>
      </c>
      <c r="AA48" s="3">
        <f t="shared" ref="AA48:AD48" si="23">AA42</f>
        <v>29.714285714285715</v>
      </c>
      <c r="AB48" s="4">
        <f t="shared" si="23"/>
        <v>19</v>
      </c>
      <c r="AC48" s="4">
        <f t="shared" si="23"/>
        <v>34.428571428571431</v>
      </c>
      <c r="AD48" s="5">
        <f t="shared" si="23"/>
        <v>26.714285714285715</v>
      </c>
      <c r="AE48" s="6" t="e">
        <f t="shared" ref="AE48:AI52" ca="1" si="24">EXP(AE42)/SUMPRODUCT(EXP($AE42:$AI42))</f>
        <v>#NAME?</v>
      </c>
      <c r="AF48" s="7" t="e">
        <f t="shared" ca="1" si="24"/>
        <v>#NAME?</v>
      </c>
      <c r="AG48" s="7" t="e">
        <f t="shared" ca="1" si="24"/>
        <v>#NAME?</v>
      </c>
      <c r="AH48" s="7" t="e">
        <f t="shared" ca="1" si="24"/>
        <v>#NAME?</v>
      </c>
      <c r="AI48" s="9" t="e">
        <f t="shared" ca="1" si="24"/>
        <v>#NAME?</v>
      </c>
      <c r="AJ48" s="31" t="e">
        <f ca="1">MAX(AE48:AI48)</f>
        <v>#NAME?</v>
      </c>
    </row>
    <row r="49" spans="26:36" x14ac:dyDescent="0.35">
      <c r="Z49" t="str">
        <f t="shared" ref="Z49:AD52" si="25">Z43</f>
        <v>Copper</v>
      </c>
      <c r="AA49" s="10">
        <f t="shared" si="25"/>
        <v>41</v>
      </c>
      <c r="AB49" s="2">
        <f t="shared" si="25"/>
        <v>23</v>
      </c>
      <c r="AC49" s="2">
        <f t="shared" si="25"/>
        <v>30.5</v>
      </c>
      <c r="AD49" s="11">
        <f t="shared" si="25"/>
        <v>24.666666666666668</v>
      </c>
      <c r="AE49" s="12" t="e">
        <f t="shared" ca="1" si="24"/>
        <v>#NAME?</v>
      </c>
      <c r="AF49" t="e">
        <f t="shared" ca="1" si="24"/>
        <v>#NAME?</v>
      </c>
      <c r="AG49" t="e">
        <f t="shared" ca="1" si="24"/>
        <v>#NAME?</v>
      </c>
      <c r="AH49" t="e">
        <f t="shared" ca="1" si="24"/>
        <v>#NAME?</v>
      </c>
      <c r="AI49" s="14" t="e">
        <f t="shared" ca="1" si="24"/>
        <v>#NAME?</v>
      </c>
      <c r="AJ49" s="32" t="e">
        <f t="shared" ref="AJ49:AJ52" ca="1" si="26">MAX(AE49:AI49)</f>
        <v>#NAME?</v>
      </c>
    </row>
    <row r="50" spans="26:36" x14ac:dyDescent="0.35">
      <c r="Z50" t="str">
        <f t="shared" si="25"/>
        <v>Zinc</v>
      </c>
      <c r="AA50" s="10">
        <f t="shared" si="25"/>
        <v>66.333333333333329</v>
      </c>
      <c r="AB50" s="2">
        <f t="shared" si="25"/>
        <v>26.5</v>
      </c>
      <c r="AC50" s="2">
        <f t="shared" si="25"/>
        <v>42</v>
      </c>
      <c r="AD50" s="11">
        <f t="shared" si="25"/>
        <v>29.5</v>
      </c>
      <c r="AE50" s="12" t="e">
        <f t="shared" ca="1" si="24"/>
        <v>#NAME?</v>
      </c>
      <c r="AF50" t="e">
        <f t="shared" ca="1" si="24"/>
        <v>#NAME?</v>
      </c>
      <c r="AG50" t="e">
        <f t="shared" ca="1" si="24"/>
        <v>#NAME?</v>
      </c>
      <c r="AH50" t="e">
        <f t="shared" ca="1" si="24"/>
        <v>#NAME?</v>
      </c>
      <c r="AI50" s="14" t="e">
        <f t="shared" ca="1" si="24"/>
        <v>#NAME?</v>
      </c>
      <c r="AJ50" s="32" t="e">
        <f t="shared" ca="1" si="26"/>
        <v>#NAME?</v>
      </c>
    </row>
    <row r="51" spans="26:36" x14ac:dyDescent="0.35">
      <c r="Z51" t="str">
        <f t="shared" si="25"/>
        <v>Nickel</v>
      </c>
      <c r="AA51" s="10">
        <f t="shared" si="25"/>
        <v>51.714285714285715</v>
      </c>
      <c r="AB51" s="2">
        <f t="shared" si="25"/>
        <v>28</v>
      </c>
      <c r="AC51" s="2">
        <f t="shared" si="25"/>
        <v>28.571428571428573</v>
      </c>
      <c r="AD51" s="11">
        <f t="shared" si="25"/>
        <v>31.142857142857142</v>
      </c>
      <c r="AE51" s="12" t="e">
        <f t="shared" ca="1" si="24"/>
        <v>#NAME?</v>
      </c>
      <c r="AF51" t="e">
        <f t="shared" ca="1" si="24"/>
        <v>#NAME?</v>
      </c>
      <c r="AG51" t="e">
        <f t="shared" ca="1" si="24"/>
        <v>#NAME?</v>
      </c>
      <c r="AH51" t="e">
        <f t="shared" ca="1" si="24"/>
        <v>#NAME?</v>
      </c>
      <c r="AI51" s="14" t="e">
        <f t="shared" ca="1" si="24"/>
        <v>#NAME?</v>
      </c>
      <c r="AJ51" s="32" t="e">
        <f t="shared" ca="1" si="26"/>
        <v>#NAME?</v>
      </c>
    </row>
    <row r="52" spans="26:36" x14ac:dyDescent="0.35">
      <c r="Z52" t="str">
        <f t="shared" si="25"/>
        <v>Tin</v>
      </c>
      <c r="AA52" s="25">
        <f t="shared" si="25"/>
        <v>84.1</v>
      </c>
      <c r="AB52" s="28">
        <f t="shared" si="25"/>
        <v>25.6</v>
      </c>
      <c r="AC52" s="28">
        <f t="shared" si="25"/>
        <v>44.1</v>
      </c>
      <c r="AD52" s="29">
        <f t="shared" si="25"/>
        <v>26.8</v>
      </c>
      <c r="AE52" s="15" t="e">
        <f t="shared" ca="1" si="24"/>
        <v>#NAME?</v>
      </c>
      <c r="AF52" s="16" t="e">
        <f t="shared" ca="1" si="24"/>
        <v>#NAME?</v>
      </c>
      <c r="AG52" s="16" t="e">
        <f t="shared" ca="1" si="24"/>
        <v>#NAME?</v>
      </c>
      <c r="AH52" s="16" t="e">
        <f t="shared" ca="1" si="24"/>
        <v>#NAME?</v>
      </c>
      <c r="AI52" s="17" t="e">
        <f t="shared" ca="1" si="24"/>
        <v>#NAME?</v>
      </c>
      <c r="AJ52" s="33" t="e">
        <f t="shared" ca="1" si="26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QDA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2025-10-27T19:33:02Z</dcterms:created>
  <dcterms:modified xsi:type="dcterms:W3CDTF">2025-10-27T19:35:28Z</dcterms:modified>
</cp:coreProperties>
</file>