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164078AF-7B03-48EF-BF02-3CB5E67511A0}" xr6:coauthVersionLast="47" xr6:coauthVersionMax="47" xr10:uidLastSave="{00000000-0000-0000-0000-000000000000}"/>
  <bookViews>
    <workbookView xWindow="-110" yWindow="-110" windowWidth="19420" windowHeight="10300" xr2:uid="{EF1130B8-90D6-47E7-BDEC-1772E07D000E}"/>
  </bookViews>
  <sheets>
    <sheet name="Title" sheetId="3" r:id="rId1"/>
    <sheet name="PMANOVA1" sheetId="1" r:id="rId2"/>
    <sheet name="PMANOVA2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1" i="2" l="1"/>
  <c r="G21" i="2"/>
  <c r="C21" i="2"/>
  <c r="P6" i="2"/>
  <c r="J4" i="2" a="1"/>
  <c r="J11" i="2" s="1"/>
  <c r="F4" i="2" a="1"/>
  <c r="F16" i="2" s="1"/>
  <c r="R26" i="1"/>
  <c r="I23" i="1"/>
  <c r="N24" i="1" s="1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5" i="2"/>
  <c r="A6" i="2" s="1"/>
  <c r="A7" i="2" s="1"/>
  <c r="A8" i="2" s="1"/>
  <c r="I24" i="1"/>
  <c r="N22" i="1"/>
  <c r="J6" i="1"/>
  <c r="I6" i="1"/>
  <c r="H6" i="1"/>
  <c r="G6" i="1"/>
  <c r="G7" i="1" s="1"/>
  <c r="G5" i="1"/>
  <c r="H5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J4" i="1"/>
  <c r="I4" i="1"/>
  <c r="H4" i="1"/>
  <c r="I3" i="1"/>
  <c r="J3" i="1" s="1"/>
  <c r="J10" i="2" l="1"/>
  <c r="J12" i="2"/>
  <c r="J13" i="2"/>
  <c r="I22" i="1"/>
  <c r="P4" i="2"/>
  <c r="F18" i="2"/>
  <c r="J15" i="2"/>
  <c r="F12" i="2"/>
  <c r="J19" i="2"/>
  <c r="F13" i="2"/>
  <c r="J8" i="2"/>
  <c r="F5" i="2"/>
  <c r="F17" i="2"/>
  <c r="F6" i="2"/>
  <c r="F7" i="2"/>
  <c r="F19" i="2"/>
  <c r="J14" i="2"/>
  <c r="F8" i="2"/>
  <c r="F9" i="2"/>
  <c r="J4" i="2"/>
  <c r="J16" i="2"/>
  <c r="F10" i="2"/>
  <c r="J5" i="2"/>
  <c r="J17" i="2"/>
  <c r="F11" i="2"/>
  <c r="J6" i="2"/>
  <c r="J18" i="2"/>
  <c r="J7" i="2"/>
  <c r="F14" i="2"/>
  <c r="J9" i="2"/>
  <c r="F15" i="2"/>
  <c r="F4" i="2"/>
  <c r="K3" i="1"/>
  <c r="J7" i="1"/>
  <c r="J5" i="1"/>
  <c r="J8" i="1"/>
  <c r="G8" i="1"/>
  <c r="H7" i="1"/>
  <c r="I5" i="1"/>
  <c r="I7" i="1"/>
  <c r="N23" i="1"/>
  <c r="L4" i="2" l="1" a="1"/>
  <c r="L5" i="2" s="1"/>
  <c r="K4" i="2" a="1"/>
  <c r="K8" i="2" s="1"/>
  <c r="M4" i="2" a="1"/>
  <c r="M13" i="2" s="1"/>
  <c r="G4" i="2" a="1"/>
  <c r="I4" i="2" a="1"/>
  <c r="H4" i="2" a="1"/>
  <c r="L9" i="2"/>
  <c r="L7" i="2"/>
  <c r="K13" i="2"/>
  <c r="K11" i="2"/>
  <c r="K9" i="2"/>
  <c r="K7" i="2"/>
  <c r="K17" i="2"/>
  <c r="K5" i="2"/>
  <c r="K4" i="2"/>
  <c r="K15" i="2"/>
  <c r="K12" i="2"/>
  <c r="K14" i="2"/>
  <c r="I8" i="1"/>
  <c r="G9" i="1"/>
  <c r="H8" i="1"/>
  <c r="K8" i="1"/>
  <c r="K6" i="1"/>
  <c r="K9" i="1"/>
  <c r="K7" i="1"/>
  <c r="K5" i="1"/>
  <c r="K4" i="1"/>
  <c r="L3" i="1"/>
  <c r="L4" i="2" l="1"/>
  <c r="L16" i="2"/>
  <c r="L17" i="2"/>
  <c r="L6" i="2"/>
  <c r="K10" i="2"/>
  <c r="L18" i="2"/>
  <c r="L19" i="2"/>
  <c r="L15" i="2"/>
  <c r="L8" i="2"/>
  <c r="L10" i="2"/>
  <c r="K16" i="2"/>
  <c r="K19" i="2"/>
  <c r="L11" i="2"/>
  <c r="K6" i="2"/>
  <c r="L12" i="2"/>
  <c r="K18" i="2"/>
  <c r="L14" i="2"/>
  <c r="M6" i="2"/>
  <c r="L13" i="2"/>
  <c r="M8" i="2"/>
  <c r="M15" i="2"/>
  <c r="M9" i="2"/>
  <c r="M10" i="2"/>
  <c r="M17" i="2"/>
  <c r="M19" i="2"/>
  <c r="M5" i="2"/>
  <c r="M18" i="2"/>
  <c r="M7" i="2"/>
  <c r="M4" i="2"/>
  <c r="M11" i="2"/>
  <c r="M14" i="2"/>
  <c r="M12" i="2"/>
  <c r="M16" i="2"/>
  <c r="I11" i="2"/>
  <c r="I9" i="2"/>
  <c r="I8" i="2"/>
  <c r="I19" i="2"/>
  <c r="I7" i="2"/>
  <c r="I13" i="2"/>
  <c r="I18" i="2"/>
  <c r="I6" i="2"/>
  <c r="I16" i="2"/>
  <c r="I4" i="2"/>
  <c r="I17" i="2"/>
  <c r="I5" i="2"/>
  <c r="I15" i="2"/>
  <c r="I14" i="2"/>
  <c r="I12" i="2"/>
  <c r="I10" i="2"/>
  <c r="L9" i="1"/>
  <c r="L7" i="1"/>
  <c r="L5" i="1"/>
  <c r="L10" i="1"/>
  <c r="L8" i="1"/>
  <c r="L6" i="1"/>
  <c r="L4" i="1"/>
  <c r="M3" i="1"/>
  <c r="H16" i="2"/>
  <c r="H4" i="2"/>
  <c r="H14" i="2"/>
  <c r="H13" i="2"/>
  <c r="H12" i="2"/>
  <c r="H8" i="2"/>
  <c r="H18" i="2"/>
  <c r="H6" i="2"/>
  <c r="H11" i="2"/>
  <c r="H9" i="2"/>
  <c r="H10" i="2"/>
  <c r="H19" i="2"/>
  <c r="H7" i="2"/>
  <c r="H17" i="2"/>
  <c r="H15" i="2"/>
  <c r="H5" i="2"/>
  <c r="G10" i="1"/>
  <c r="H9" i="1"/>
  <c r="I9" i="1"/>
  <c r="J9" i="1"/>
  <c r="G9" i="2"/>
  <c r="G19" i="2"/>
  <c r="G7" i="2"/>
  <c r="G18" i="2"/>
  <c r="G6" i="2"/>
  <c r="G17" i="2"/>
  <c r="G5" i="2"/>
  <c r="G11" i="2"/>
  <c r="G13" i="2"/>
  <c r="G16" i="2"/>
  <c r="G4" i="2"/>
  <c r="G14" i="2"/>
  <c r="G15" i="2"/>
  <c r="G12" i="2"/>
  <c r="G10" i="2"/>
  <c r="G8" i="2"/>
  <c r="M9" i="1" l="1"/>
  <c r="M7" i="1"/>
  <c r="M5" i="1"/>
  <c r="M4" i="1"/>
  <c r="M10" i="1"/>
  <c r="M8" i="1"/>
  <c r="M6" i="1"/>
  <c r="N3" i="1"/>
  <c r="I10" i="1"/>
  <c r="G11" i="1"/>
  <c r="M11" i="1" s="1"/>
  <c r="J10" i="1"/>
  <c r="H10" i="1"/>
  <c r="K10" i="1"/>
  <c r="N10" i="1" l="1"/>
  <c r="N6" i="1"/>
  <c r="N4" i="1"/>
  <c r="N8" i="1"/>
  <c r="N9" i="1"/>
  <c r="O3" i="1"/>
  <c r="N5" i="1"/>
  <c r="N11" i="1"/>
  <c r="N7" i="1"/>
  <c r="G12" i="1"/>
  <c r="H11" i="1"/>
  <c r="I11" i="1"/>
  <c r="J11" i="1"/>
  <c r="K11" i="1"/>
  <c r="L11" i="1"/>
  <c r="I12" i="1" l="1"/>
  <c r="G13" i="1"/>
  <c r="H12" i="1"/>
  <c r="J12" i="1"/>
  <c r="K12" i="1"/>
  <c r="L12" i="1"/>
  <c r="M12" i="1"/>
  <c r="N12" i="1"/>
  <c r="O13" i="1"/>
  <c r="O11" i="1"/>
  <c r="O9" i="1"/>
  <c r="O7" i="1"/>
  <c r="O12" i="1"/>
  <c r="O10" i="1"/>
  <c r="O8" i="1"/>
  <c r="O6" i="1"/>
  <c r="O4" i="1"/>
  <c r="P3" i="1"/>
  <c r="O5" i="1"/>
  <c r="P14" i="1" l="1"/>
  <c r="P12" i="1"/>
  <c r="P10" i="1"/>
  <c r="P8" i="1"/>
  <c r="P6" i="1"/>
  <c r="P4" i="1"/>
  <c r="Q3" i="1"/>
  <c r="P13" i="1"/>
  <c r="P9" i="1"/>
  <c r="P5" i="1"/>
  <c r="P11" i="1"/>
  <c r="P7" i="1"/>
  <c r="G14" i="1"/>
  <c r="H13" i="1"/>
  <c r="I13" i="1"/>
  <c r="J13" i="1"/>
  <c r="K13" i="1"/>
  <c r="L13" i="1"/>
  <c r="M13" i="1"/>
  <c r="N13" i="1"/>
  <c r="Q7" i="1" l="1"/>
  <c r="Q5" i="1"/>
  <c r="Q10" i="1"/>
  <c r="Q6" i="1"/>
  <c r="Q4" i="1"/>
  <c r="Q13" i="1"/>
  <c r="Q9" i="1"/>
  <c r="Q14" i="1"/>
  <c r="Q12" i="1"/>
  <c r="Q8" i="1"/>
  <c r="Q15" i="1"/>
  <c r="R3" i="1"/>
  <c r="Q11" i="1"/>
  <c r="I14" i="1"/>
  <c r="G15" i="1"/>
  <c r="J14" i="1"/>
  <c r="H14" i="1"/>
  <c r="K14" i="1"/>
  <c r="L14" i="1"/>
  <c r="M14" i="1"/>
  <c r="N14" i="1"/>
  <c r="O14" i="1"/>
  <c r="G16" i="1" l="1"/>
  <c r="H15" i="1"/>
  <c r="I15" i="1"/>
  <c r="J15" i="1"/>
  <c r="K15" i="1"/>
  <c r="L15" i="1"/>
  <c r="M15" i="1"/>
  <c r="N15" i="1"/>
  <c r="O15" i="1"/>
  <c r="P15" i="1"/>
  <c r="R16" i="1"/>
  <c r="R14" i="1"/>
  <c r="R12" i="1"/>
  <c r="R10" i="1"/>
  <c r="R8" i="1"/>
  <c r="R6" i="1"/>
  <c r="R4" i="1"/>
  <c r="R11" i="1"/>
  <c r="R9" i="1"/>
  <c r="R7" i="1"/>
  <c r="R15" i="1"/>
  <c r="S3" i="1"/>
  <c r="R13" i="1"/>
  <c r="R5" i="1"/>
  <c r="S16" i="1" l="1"/>
  <c r="S14" i="1"/>
  <c r="S12" i="1"/>
  <c r="S10" i="1"/>
  <c r="S8" i="1"/>
  <c r="S6" i="1"/>
  <c r="S4" i="1"/>
  <c r="T3" i="1"/>
  <c r="S17" i="1"/>
  <c r="S15" i="1"/>
  <c r="S13" i="1"/>
  <c r="S11" i="1"/>
  <c r="S9" i="1"/>
  <c r="S7" i="1"/>
  <c r="S5" i="1"/>
  <c r="I16" i="1"/>
  <c r="G17" i="1"/>
  <c r="H16" i="1"/>
  <c r="J16" i="1"/>
  <c r="K16" i="1"/>
  <c r="L16" i="1"/>
  <c r="M16" i="1"/>
  <c r="N16" i="1"/>
  <c r="O16" i="1"/>
  <c r="P16" i="1"/>
  <c r="Q16" i="1"/>
  <c r="U3" i="1" l="1"/>
  <c r="T11" i="1"/>
  <c r="T7" i="1"/>
  <c r="T17" i="1"/>
  <c r="T15" i="1"/>
  <c r="T13" i="1"/>
  <c r="T9" i="1"/>
  <c r="T5" i="1"/>
  <c r="T18" i="1"/>
  <c r="T14" i="1"/>
  <c r="T6" i="1"/>
  <c r="T4" i="1"/>
  <c r="T16" i="1"/>
  <c r="T12" i="1"/>
  <c r="T8" i="1"/>
  <c r="T10" i="1"/>
  <c r="G18" i="1"/>
  <c r="H17" i="1"/>
  <c r="J17" i="1"/>
  <c r="I17" i="1"/>
  <c r="K17" i="1"/>
  <c r="L17" i="1"/>
  <c r="M17" i="1"/>
  <c r="N17" i="1"/>
  <c r="O17" i="1"/>
  <c r="P17" i="1"/>
  <c r="Q17" i="1"/>
  <c r="R17" i="1"/>
  <c r="I18" i="1" l="1"/>
  <c r="G19" i="1"/>
  <c r="J18" i="1"/>
  <c r="H18" i="1"/>
  <c r="K18" i="1"/>
  <c r="L18" i="1"/>
  <c r="M18" i="1"/>
  <c r="N18" i="1"/>
  <c r="O18" i="1"/>
  <c r="P18" i="1"/>
  <c r="Q18" i="1"/>
  <c r="R18" i="1"/>
  <c r="S18" i="1"/>
  <c r="U18" i="1"/>
  <c r="U16" i="1"/>
  <c r="U14" i="1"/>
  <c r="U12" i="1"/>
  <c r="U10" i="1"/>
  <c r="U8" i="1"/>
  <c r="U6" i="1"/>
  <c r="V3" i="1"/>
  <c r="U19" i="1"/>
  <c r="U17" i="1"/>
  <c r="U15" i="1"/>
  <c r="U13" i="1"/>
  <c r="U11" i="1"/>
  <c r="U9" i="1"/>
  <c r="U7" i="1"/>
  <c r="U5" i="1"/>
  <c r="U4" i="1"/>
  <c r="W3" i="1" l="1"/>
  <c r="V19" i="1"/>
  <c r="V17" i="1"/>
  <c r="V15" i="1"/>
  <c r="V13" i="1"/>
  <c r="V11" i="1"/>
  <c r="V9" i="1"/>
  <c r="V7" i="1"/>
  <c r="V5" i="1"/>
  <c r="V18" i="1"/>
  <c r="V14" i="1"/>
  <c r="V10" i="1"/>
  <c r="V6" i="1"/>
  <c r="V16" i="1"/>
  <c r="V12" i="1"/>
  <c r="V8" i="1"/>
  <c r="V4" i="1"/>
  <c r="H19" i="1"/>
  <c r="J19" i="1"/>
  <c r="I19" i="1"/>
  <c r="K19" i="1"/>
  <c r="L19" i="1"/>
  <c r="M19" i="1"/>
  <c r="N19" i="1"/>
  <c r="O19" i="1"/>
  <c r="P19" i="1"/>
  <c r="Q19" i="1"/>
  <c r="R19" i="1"/>
  <c r="S19" i="1"/>
  <c r="T19" i="1"/>
  <c r="W18" i="1" l="1"/>
  <c r="W14" i="1"/>
  <c r="W19" i="1"/>
  <c r="W17" i="1"/>
  <c r="W15" i="1"/>
  <c r="W13" i="1"/>
  <c r="W11" i="1"/>
  <c r="W9" i="1"/>
  <c r="W7" i="1"/>
  <c r="W5" i="1"/>
  <c r="W16" i="1"/>
  <c r="W12" i="1"/>
  <c r="W10" i="1"/>
  <c r="W8" i="1"/>
  <c r="W6" i="1"/>
  <c r="W4" i="1"/>
  <c r="L22" i="1" l="1"/>
  <c r="M22" i="1" s="1"/>
  <c r="L23" i="1"/>
  <c r="M23" i="1" s="1"/>
  <c r="O23" i="1" s="1"/>
  <c r="M24" i="1" l="1"/>
  <c r="O24" i="1" s="1"/>
  <c r="R22" i="1" s="1"/>
  <c r="O22" i="1"/>
</calcChain>
</file>

<file path=xl/sharedStrings.xml><?xml version="1.0" encoding="utf-8"?>
<sst xmlns="http://schemas.openxmlformats.org/spreadsheetml/2006/main" count="67" uniqueCount="24">
  <si>
    <t>Permutational MANOVA</t>
  </si>
  <si>
    <t>yield</t>
  </si>
  <si>
    <t>water</t>
  </si>
  <si>
    <t>herbicide</t>
  </si>
  <si>
    <t>loam</t>
  </si>
  <si>
    <t>sandy</t>
  </si>
  <si>
    <t>salty</t>
  </si>
  <si>
    <t>clay</t>
  </si>
  <si>
    <t>Σ</t>
  </si>
  <si>
    <t>SS</t>
  </si>
  <si>
    <t>df</t>
  </si>
  <si>
    <t>MS</t>
  </si>
  <si>
    <t>n</t>
  </si>
  <si>
    <t>T</t>
  </si>
  <si>
    <t>F</t>
  </si>
  <si>
    <t>m</t>
  </si>
  <si>
    <t>W</t>
  </si>
  <si>
    <t>N</t>
  </si>
  <si>
    <t>B</t>
  </si>
  <si>
    <t>p-value</t>
  </si>
  <si>
    <t>Real Statistics Using Excel</t>
  </si>
  <si>
    <t>Updated</t>
  </si>
  <si>
    <t>Copyright © 2013 - 2025 Charles Zaiontz</t>
  </si>
  <si>
    <t>Permutational MANOVA 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</si>
</sst>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164" fontId="0" fillId="0" borderId="4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64" fontId="0" fillId="0" borderId="6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318D9-26B1-4D99-9E7D-7F37DE9070ED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20</v>
      </c>
    </row>
    <row r="2" spans="1:2" x14ac:dyDescent="0.35">
      <c r="A2" t="s">
        <v>23</v>
      </c>
    </row>
    <row r="4" spans="1:2" x14ac:dyDescent="0.35">
      <c r="A4" t="s">
        <v>21</v>
      </c>
      <c r="B4" s="26">
        <v>45956</v>
      </c>
    </row>
    <row r="6" spans="1:2" x14ac:dyDescent="0.35">
      <c r="A6" s="27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23F99-DC1F-4F80-9B53-D7E69B1BC79D}">
  <dimension ref="A1:W26"/>
  <sheetViews>
    <sheetView workbookViewId="0"/>
  </sheetViews>
  <sheetFormatPr defaultRowHeight="14.5" x14ac:dyDescent="0.35"/>
  <cols>
    <col min="1" max="1" width="3.26953125" customWidth="1"/>
    <col min="2" max="2" width="6.54296875" customWidth="1"/>
    <col min="6" max="6" width="5.54296875" customWidth="1"/>
    <col min="7" max="7" width="3.81640625" customWidth="1"/>
    <col min="8" max="23" width="7.26953125" customWidth="1"/>
  </cols>
  <sheetData>
    <row r="1" spans="1:23" x14ac:dyDescent="0.35">
      <c r="B1" s="1" t="s">
        <v>0</v>
      </c>
    </row>
    <row r="3" spans="1:23" x14ac:dyDescent="0.35">
      <c r="C3" s="2" t="s">
        <v>1</v>
      </c>
      <c r="D3" s="2" t="s">
        <v>2</v>
      </c>
      <c r="E3" s="2" t="s">
        <v>3</v>
      </c>
      <c r="H3" s="2">
        <v>1</v>
      </c>
      <c r="I3" s="2">
        <f>H3+1</f>
        <v>2</v>
      </c>
      <c r="J3" s="2">
        <f>I3+1</f>
        <v>3</v>
      </c>
      <c r="K3" s="2">
        <f t="shared" ref="K3:W3" si="0">J3+1</f>
        <v>4</v>
      </c>
      <c r="L3" s="2">
        <f t="shared" si="0"/>
        <v>5</v>
      </c>
      <c r="M3" s="2">
        <f t="shared" si="0"/>
        <v>6</v>
      </c>
      <c r="N3" s="2">
        <f t="shared" si="0"/>
        <v>7</v>
      </c>
      <c r="O3" s="2">
        <f t="shared" si="0"/>
        <v>8</v>
      </c>
      <c r="P3" s="2">
        <f t="shared" si="0"/>
        <v>9</v>
      </c>
      <c r="Q3" s="2">
        <f t="shared" si="0"/>
        <v>10</v>
      </c>
      <c r="R3" s="2">
        <f t="shared" si="0"/>
        <v>11</v>
      </c>
      <c r="S3" s="2">
        <f t="shared" si="0"/>
        <v>12</v>
      </c>
      <c r="T3" s="2">
        <f t="shared" si="0"/>
        <v>13</v>
      </c>
      <c r="U3" s="2">
        <f t="shared" si="0"/>
        <v>14</v>
      </c>
      <c r="V3" s="2">
        <f t="shared" si="0"/>
        <v>15</v>
      </c>
      <c r="W3" s="2">
        <f t="shared" si="0"/>
        <v>16</v>
      </c>
    </row>
    <row r="4" spans="1:23" x14ac:dyDescent="0.35">
      <c r="A4">
        <v>1</v>
      </c>
      <c r="B4" t="s">
        <v>4</v>
      </c>
      <c r="C4" s="3">
        <v>76.7</v>
      </c>
      <c r="D4" s="4">
        <v>29.5</v>
      </c>
      <c r="E4" s="5">
        <v>7.5</v>
      </c>
      <c r="G4">
        <v>1</v>
      </c>
      <c r="H4" s="6" t="str">
        <f>IF(H$3&gt;=$G4,"",(INDEX($C$4:$E$19,$G4,1)-INDEX($C$4:$E$19,H$3,1))^2+(INDEX($C$4:$E$19,$G4,2)-INDEX($C$4:$E$19,H$3,2))^2+(INDEX($C$4:$E$19,$G4,3)-INDEX($C$4:$E$19,H$3,3))^2)</f>
        <v/>
      </c>
      <c r="I4" s="7" t="str">
        <f t="shared" ref="I4:W19" si="1">IF(I$3&gt;=$G4,"",(INDEX($C$4:$E$19,$G4,1)-INDEX($C$4:$E$19,I$3,1))^2+(INDEX($C$4:$E$19,$G4,2)-INDEX($C$4:$E$19,I$3,2))^2+(INDEX($C$4:$E$19,$G4,3)-INDEX($C$4:$E$19,I$3,3))^2)</f>
        <v/>
      </c>
      <c r="J4" s="7" t="str">
        <f t="shared" si="1"/>
        <v/>
      </c>
      <c r="K4" s="8" t="str">
        <f t="shared" si="1"/>
        <v/>
      </c>
      <c r="L4" s="7" t="str">
        <f t="shared" si="1"/>
        <v/>
      </c>
      <c r="M4" s="7" t="str">
        <f t="shared" si="1"/>
        <v/>
      </c>
      <c r="N4" s="7" t="str">
        <f t="shared" si="1"/>
        <v/>
      </c>
      <c r="O4" s="7" t="str">
        <f t="shared" si="1"/>
        <v/>
      </c>
      <c r="P4" s="7" t="str">
        <f t="shared" si="1"/>
        <v/>
      </c>
      <c r="Q4" s="7" t="str">
        <f t="shared" si="1"/>
        <v/>
      </c>
      <c r="R4" s="7" t="str">
        <f t="shared" si="1"/>
        <v/>
      </c>
      <c r="S4" s="7" t="str">
        <f t="shared" si="1"/>
        <v/>
      </c>
      <c r="T4" s="7" t="str">
        <f t="shared" si="1"/>
        <v/>
      </c>
      <c r="U4" s="7" t="str">
        <f t="shared" si="1"/>
        <v/>
      </c>
      <c r="V4" s="7" t="str">
        <f t="shared" si="1"/>
        <v/>
      </c>
      <c r="W4" s="8" t="str">
        <f t="shared" si="1"/>
        <v/>
      </c>
    </row>
    <row r="5" spans="1:23" x14ac:dyDescent="0.35">
      <c r="A5">
        <f>A4+1</f>
        <v>2</v>
      </c>
      <c r="B5" t="s">
        <v>4</v>
      </c>
      <c r="C5" s="9">
        <v>60.5</v>
      </c>
      <c r="D5" s="10">
        <v>32.1</v>
      </c>
      <c r="E5" s="11">
        <v>6.3</v>
      </c>
      <c r="G5">
        <f>G4+1</f>
        <v>2</v>
      </c>
      <c r="H5" s="12">
        <f t="shared" ref="H5:H19" si="2">IF(H$3&gt;=$G5,"",(INDEX($C$4:$E$19,$G5,1)-INDEX($C$4:$E$19,H$3,1))^2+(INDEX($C$4:$E$19,$G5,2)-INDEX($C$4:$E$19,H$3,2))^2+(INDEX($C$4:$E$19,$G5,3)-INDEX($C$4:$E$19,H$3,3))^2)</f>
        <v>270.6400000000001</v>
      </c>
      <c r="I5" t="str">
        <f t="shared" si="1"/>
        <v/>
      </c>
      <c r="J5" t="str">
        <f t="shared" si="1"/>
        <v/>
      </c>
      <c r="K5" s="13" t="str">
        <f t="shared" si="1"/>
        <v/>
      </c>
      <c r="L5" t="str">
        <f t="shared" si="1"/>
        <v/>
      </c>
      <c r="M5" t="str">
        <f t="shared" si="1"/>
        <v/>
      </c>
      <c r="N5" t="str">
        <f t="shared" si="1"/>
        <v/>
      </c>
      <c r="O5" t="str">
        <f t="shared" si="1"/>
        <v/>
      </c>
      <c r="P5" t="str">
        <f t="shared" si="1"/>
        <v/>
      </c>
      <c r="Q5" t="str">
        <f t="shared" si="1"/>
        <v/>
      </c>
      <c r="R5" t="str">
        <f t="shared" si="1"/>
        <v/>
      </c>
      <c r="S5" t="str">
        <f t="shared" si="1"/>
        <v/>
      </c>
      <c r="T5" t="str">
        <f t="shared" si="1"/>
        <v/>
      </c>
      <c r="U5" t="str">
        <f t="shared" si="1"/>
        <v/>
      </c>
      <c r="V5" t="str">
        <f t="shared" si="1"/>
        <v/>
      </c>
      <c r="W5" s="13" t="str">
        <f t="shared" si="1"/>
        <v/>
      </c>
    </row>
    <row r="6" spans="1:23" x14ac:dyDescent="0.35">
      <c r="A6">
        <f t="shared" ref="A6:A19" si="3">A5+1</f>
        <v>3</v>
      </c>
      <c r="B6" t="s">
        <v>4</v>
      </c>
      <c r="C6" s="9">
        <v>96.1</v>
      </c>
      <c r="D6" s="10">
        <v>40.700000000000003</v>
      </c>
      <c r="E6" s="11">
        <v>4.2</v>
      </c>
      <c r="G6">
        <f t="shared" ref="G6:G19" si="4">G5+1</f>
        <v>3</v>
      </c>
      <c r="H6" s="12">
        <f t="shared" si="2"/>
        <v>512.68999999999971</v>
      </c>
      <c r="I6">
        <f t="shared" si="1"/>
        <v>1345.7299999999998</v>
      </c>
      <c r="J6" t="str">
        <f t="shared" si="1"/>
        <v/>
      </c>
      <c r="K6" s="13" t="str">
        <f t="shared" si="1"/>
        <v/>
      </c>
      <c r="L6" t="str">
        <f t="shared" si="1"/>
        <v/>
      </c>
      <c r="M6" t="str">
        <f t="shared" si="1"/>
        <v/>
      </c>
      <c r="N6" t="str">
        <f t="shared" si="1"/>
        <v/>
      </c>
      <c r="O6" t="str">
        <f t="shared" si="1"/>
        <v/>
      </c>
      <c r="P6" t="str">
        <f t="shared" si="1"/>
        <v/>
      </c>
      <c r="Q6" t="str">
        <f t="shared" si="1"/>
        <v/>
      </c>
      <c r="R6" t="str">
        <f t="shared" si="1"/>
        <v/>
      </c>
      <c r="S6" t="str">
        <f t="shared" si="1"/>
        <v/>
      </c>
      <c r="T6" t="str">
        <f t="shared" si="1"/>
        <v/>
      </c>
      <c r="U6" t="str">
        <f t="shared" si="1"/>
        <v/>
      </c>
      <c r="V6" t="str">
        <f t="shared" si="1"/>
        <v/>
      </c>
      <c r="W6" s="13" t="str">
        <f t="shared" si="1"/>
        <v/>
      </c>
    </row>
    <row r="7" spans="1:23" x14ac:dyDescent="0.35">
      <c r="A7">
        <f t="shared" si="3"/>
        <v>4</v>
      </c>
      <c r="B7" t="s">
        <v>4</v>
      </c>
      <c r="C7" s="9">
        <v>88.1</v>
      </c>
      <c r="D7" s="10">
        <v>45.1</v>
      </c>
      <c r="E7" s="11">
        <v>4.9000000000000004</v>
      </c>
      <c r="G7">
        <f t="shared" si="4"/>
        <v>4</v>
      </c>
      <c r="H7" s="14">
        <f t="shared" si="2"/>
        <v>380.07999999999981</v>
      </c>
      <c r="I7" s="15">
        <f t="shared" si="1"/>
        <v>932.71999999999969</v>
      </c>
      <c r="J7" s="15">
        <f t="shared" si="1"/>
        <v>83.84999999999998</v>
      </c>
      <c r="K7" s="16" t="str">
        <f t="shared" si="1"/>
        <v/>
      </c>
      <c r="L7" t="str">
        <f t="shared" si="1"/>
        <v/>
      </c>
      <c r="M7" t="str">
        <f t="shared" si="1"/>
        <v/>
      </c>
      <c r="N7" t="str">
        <f t="shared" si="1"/>
        <v/>
      </c>
      <c r="O7" t="str">
        <f t="shared" si="1"/>
        <v/>
      </c>
      <c r="P7" t="str">
        <f t="shared" si="1"/>
        <v/>
      </c>
      <c r="Q7" t="str">
        <f t="shared" si="1"/>
        <v/>
      </c>
      <c r="R7" t="str">
        <f t="shared" si="1"/>
        <v/>
      </c>
      <c r="S7" t="str">
        <f t="shared" si="1"/>
        <v/>
      </c>
      <c r="T7" t="str">
        <f t="shared" si="1"/>
        <v/>
      </c>
      <c r="U7" t="str">
        <f t="shared" si="1"/>
        <v/>
      </c>
      <c r="V7" t="str">
        <f t="shared" si="1"/>
        <v/>
      </c>
      <c r="W7" s="13" t="str">
        <f t="shared" si="1"/>
        <v/>
      </c>
    </row>
    <row r="8" spans="1:23" x14ac:dyDescent="0.35">
      <c r="A8">
        <f t="shared" si="3"/>
        <v>5</v>
      </c>
      <c r="B8" t="s">
        <v>5</v>
      </c>
      <c r="C8" s="9">
        <v>66.900000000000006</v>
      </c>
      <c r="D8" s="10">
        <v>23.9</v>
      </c>
      <c r="E8" s="11">
        <v>1.1000000000000001</v>
      </c>
      <c r="G8">
        <f t="shared" si="4"/>
        <v>5</v>
      </c>
      <c r="H8" s="12">
        <f t="shared" si="2"/>
        <v>168.35999999999996</v>
      </c>
      <c r="I8">
        <f t="shared" si="1"/>
        <v>135.24000000000012</v>
      </c>
      <c r="J8">
        <f t="shared" si="1"/>
        <v>1144.4899999999993</v>
      </c>
      <c r="K8">
        <f t="shared" si="1"/>
        <v>913.31999999999971</v>
      </c>
      <c r="L8" s="6" t="str">
        <f t="shared" si="1"/>
        <v/>
      </c>
      <c r="M8" s="7" t="str">
        <f t="shared" si="1"/>
        <v/>
      </c>
      <c r="N8" s="7" t="str">
        <f t="shared" si="1"/>
        <v/>
      </c>
      <c r="O8" s="8" t="str">
        <f t="shared" si="1"/>
        <v/>
      </c>
      <c r="P8" t="str">
        <f t="shared" si="1"/>
        <v/>
      </c>
      <c r="Q8" t="str">
        <f t="shared" si="1"/>
        <v/>
      </c>
      <c r="R8" t="str">
        <f t="shared" si="1"/>
        <v/>
      </c>
      <c r="S8" t="str">
        <f t="shared" si="1"/>
        <v/>
      </c>
      <c r="T8" t="str">
        <f t="shared" si="1"/>
        <v/>
      </c>
      <c r="U8" t="str">
        <f t="shared" si="1"/>
        <v/>
      </c>
      <c r="V8" t="str">
        <f t="shared" si="1"/>
        <v/>
      </c>
      <c r="W8" s="13" t="str">
        <f t="shared" si="1"/>
        <v/>
      </c>
    </row>
    <row r="9" spans="1:23" x14ac:dyDescent="0.35">
      <c r="A9">
        <f t="shared" si="3"/>
        <v>6</v>
      </c>
      <c r="B9" t="s">
        <v>5</v>
      </c>
      <c r="C9" s="9">
        <v>55.4</v>
      </c>
      <c r="D9" s="10">
        <v>29.1</v>
      </c>
      <c r="E9" s="11">
        <v>5</v>
      </c>
      <c r="G9">
        <f t="shared" si="4"/>
        <v>6</v>
      </c>
      <c r="H9" s="12">
        <f t="shared" si="2"/>
        <v>460.10000000000019</v>
      </c>
      <c r="I9">
        <f t="shared" si="1"/>
        <v>36.700000000000017</v>
      </c>
      <c r="J9">
        <f t="shared" si="1"/>
        <v>1791.6899999999996</v>
      </c>
      <c r="K9">
        <f t="shared" si="1"/>
        <v>1325.2999999999997</v>
      </c>
      <c r="L9" s="12">
        <f t="shared" si="1"/>
        <v>174.5000000000002</v>
      </c>
      <c r="M9" t="str">
        <f t="shared" si="1"/>
        <v/>
      </c>
      <c r="N9" t="str">
        <f t="shared" si="1"/>
        <v/>
      </c>
      <c r="O9" s="13" t="str">
        <f t="shared" si="1"/>
        <v/>
      </c>
      <c r="P9" t="str">
        <f t="shared" si="1"/>
        <v/>
      </c>
      <c r="Q9" t="str">
        <f t="shared" si="1"/>
        <v/>
      </c>
      <c r="R9" t="str">
        <f t="shared" si="1"/>
        <v/>
      </c>
      <c r="S9" t="str">
        <f t="shared" si="1"/>
        <v/>
      </c>
      <c r="T9" t="str">
        <f t="shared" si="1"/>
        <v/>
      </c>
      <c r="U9" t="str">
        <f t="shared" si="1"/>
        <v/>
      </c>
      <c r="V9" t="str">
        <f t="shared" si="1"/>
        <v/>
      </c>
      <c r="W9" s="13" t="str">
        <f t="shared" si="1"/>
        <v/>
      </c>
    </row>
    <row r="10" spans="1:23" x14ac:dyDescent="0.35">
      <c r="A10">
        <f t="shared" si="3"/>
        <v>7</v>
      </c>
      <c r="B10" t="s">
        <v>5</v>
      </c>
      <c r="C10" s="9">
        <v>50.5</v>
      </c>
      <c r="D10" s="10">
        <v>18</v>
      </c>
      <c r="E10" s="11">
        <v>4.8</v>
      </c>
      <c r="G10">
        <f t="shared" si="4"/>
        <v>7</v>
      </c>
      <c r="H10" s="12">
        <f t="shared" si="2"/>
        <v>825.98000000000013</v>
      </c>
      <c r="I10">
        <f t="shared" si="1"/>
        <v>301.06000000000006</v>
      </c>
      <c r="J10">
        <f t="shared" si="1"/>
        <v>2595.0099999999998</v>
      </c>
      <c r="K10">
        <f t="shared" si="1"/>
        <v>2148.1799999999998</v>
      </c>
      <c r="L10" s="12">
        <f t="shared" si="1"/>
        <v>317.46000000000021</v>
      </c>
      <c r="M10">
        <f t="shared" si="1"/>
        <v>147.26000000000002</v>
      </c>
      <c r="N10" t="str">
        <f t="shared" si="1"/>
        <v/>
      </c>
      <c r="O10" s="13" t="str">
        <f t="shared" si="1"/>
        <v/>
      </c>
      <c r="P10" t="str">
        <f t="shared" si="1"/>
        <v/>
      </c>
      <c r="Q10" t="str">
        <f t="shared" si="1"/>
        <v/>
      </c>
      <c r="R10" t="str">
        <f t="shared" si="1"/>
        <v/>
      </c>
      <c r="S10" t="str">
        <f t="shared" si="1"/>
        <v/>
      </c>
      <c r="T10" t="str">
        <f t="shared" si="1"/>
        <v/>
      </c>
      <c r="U10" t="str">
        <f t="shared" si="1"/>
        <v/>
      </c>
      <c r="V10" t="str">
        <f t="shared" si="1"/>
        <v/>
      </c>
      <c r="W10" s="13" t="str">
        <f t="shared" si="1"/>
        <v/>
      </c>
    </row>
    <row r="11" spans="1:23" x14ac:dyDescent="0.35">
      <c r="A11">
        <f t="shared" si="3"/>
        <v>8</v>
      </c>
      <c r="B11" t="s">
        <v>5</v>
      </c>
      <c r="C11" s="9">
        <v>64.099999999999994</v>
      </c>
      <c r="D11" s="10">
        <v>14.5</v>
      </c>
      <c r="E11" s="11">
        <v>3.7</v>
      </c>
      <c r="G11">
        <f t="shared" si="4"/>
        <v>8</v>
      </c>
      <c r="H11" s="12">
        <f t="shared" si="2"/>
        <v>398.20000000000022</v>
      </c>
      <c r="I11">
        <f t="shared" si="1"/>
        <v>329.48</v>
      </c>
      <c r="J11">
        <f t="shared" si="1"/>
        <v>1710.69</v>
      </c>
      <c r="K11">
        <f t="shared" si="1"/>
        <v>1513.8000000000002</v>
      </c>
      <c r="L11" s="14">
        <f t="shared" si="1"/>
        <v>102.96000000000004</v>
      </c>
      <c r="M11" s="15">
        <f t="shared" si="1"/>
        <v>290.53999999999996</v>
      </c>
      <c r="N11" s="15">
        <f t="shared" si="1"/>
        <v>198.41999999999985</v>
      </c>
      <c r="O11" s="16" t="str">
        <f t="shared" si="1"/>
        <v/>
      </c>
      <c r="P11" t="str">
        <f t="shared" si="1"/>
        <v/>
      </c>
      <c r="Q11" t="str">
        <f t="shared" si="1"/>
        <v/>
      </c>
      <c r="R11" t="str">
        <f t="shared" si="1"/>
        <v/>
      </c>
      <c r="S11" t="str">
        <f t="shared" si="1"/>
        <v/>
      </c>
      <c r="T11" t="str">
        <f t="shared" si="1"/>
        <v/>
      </c>
      <c r="U11" t="str">
        <f t="shared" si="1"/>
        <v/>
      </c>
      <c r="V11" t="str">
        <f t="shared" si="1"/>
        <v/>
      </c>
      <c r="W11" s="13" t="str">
        <f t="shared" si="1"/>
        <v/>
      </c>
    </row>
    <row r="12" spans="1:23" x14ac:dyDescent="0.35">
      <c r="A12">
        <f t="shared" si="3"/>
        <v>9</v>
      </c>
      <c r="B12" t="s">
        <v>6</v>
      </c>
      <c r="C12" s="9">
        <v>62.8</v>
      </c>
      <c r="D12" s="10">
        <v>25.9</v>
      </c>
      <c r="E12" s="11">
        <v>2.9</v>
      </c>
      <c r="G12">
        <f t="shared" si="4"/>
        <v>9</v>
      </c>
      <c r="H12" s="12">
        <f t="shared" si="2"/>
        <v>227.33000000000015</v>
      </c>
      <c r="I12">
        <f t="shared" si="1"/>
        <v>55.29000000000002</v>
      </c>
      <c r="J12">
        <f t="shared" si="1"/>
        <v>1329.6200000000001</v>
      </c>
      <c r="K12">
        <f t="shared" si="1"/>
        <v>1012.7299999999999</v>
      </c>
      <c r="L12">
        <f t="shared" si="1"/>
        <v>24.050000000000068</v>
      </c>
      <c r="M12">
        <f t="shared" si="1"/>
        <v>69.41</v>
      </c>
      <c r="N12">
        <f t="shared" si="1"/>
        <v>217.30999999999992</v>
      </c>
      <c r="O12">
        <f t="shared" si="1"/>
        <v>132.28999999999996</v>
      </c>
      <c r="P12" s="6" t="str">
        <f t="shared" si="1"/>
        <v/>
      </c>
      <c r="Q12" s="7" t="str">
        <f t="shared" si="1"/>
        <v/>
      </c>
      <c r="R12" s="7" t="str">
        <f t="shared" si="1"/>
        <v/>
      </c>
      <c r="S12" s="8" t="str">
        <f t="shared" si="1"/>
        <v/>
      </c>
      <c r="T12" t="str">
        <f t="shared" si="1"/>
        <v/>
      </c>
      <c r="U12" t="str">
        <f t="shared" si="1"/>
        <v/>
      </c>
      <c r="V12" t="str">
        <f t="shared" si="1"/>
        <v/>
      </c>
      <c r="W12" s="13" t="str">
        <f t="shared" si="1"/>
        <v/>
      </c>
    </row>
    <row r="13" spans="1:23" x14ac:dyDescent="0.35">
      <c r="A13">
        <f t="shared" si="3"/>
        <v>10</v>
      </c>
      <c r="B13" t="s">
        <v>6</v>
      </c>
      <c r="C13" s="9">
        <v>45</v>
      </c>
      <c r="D13" s="10">
        <v>15.9</v>
      </c>
      <c r="E13" s="11">
        <v>1.2</v>
      </c>
      <c r="G13">
        <f t="shared" si="4"/>
        <v>10</v>
      </c>
      <c r="H13" s="12">
        <f t="shared" si="2"/>
        <v>1229.5400000000002</v>
      </c>
      <c r="I13">
        <f t="shared" si="1"/>
        <v>528.70000000000016</v>
      </c>
      <c r="J13">
        <f t="shared" si="1"/>
        <v>3235.25</v>
      </c>
      <c r="K13">
        <f t="shared" si="1"/>
        <v>2723.9399999999996</v>
      </c>
      <c r="L13">
        <f t="shared" si="1"/>
        <v>543.62000000000023</v>
      </c>
      <c r="M13">
        <f t="shared" si="1"/>
        <v>296.83999999999997</v>
      </c>
      <c r="N13">
        <f t="shared" si="1"/>
        <v>47.61999999999999</v>
      </c>
      <c r="O13">
        <f t="shared" si="1"/>
        <v>373.01999999999975</v>
      </c>
      <c r="P13" s="12">
        <f t="shared" si="1"/>
        <v>419.7299999999999</v>
      </c>
      <c r="Q13" t="str">
        <f t="shared" si="1"/>
        <v/>
      </c>
      <c r="R13" t="str">
        <f t="shared" si="1"/>
        <v/>
      </c>
      <c r="S13" s="13" t="str">
        <f t="shared" si="1"/>
        <v/>
      </c>
      <c r="T13" t="str">
        <f t="shared" si="1"/>
        <v/>
      </c>
      <c r="U13" t="str">
        <f t="shared" si="1"/>
        <v/>
      </c>
      <c r="V13" t="str">
        <f t="shared" si="1"/>
        <v/>
      </c>
      <c r="W13" s="13" t="str">
        <f t="shared" si="1"/>
        <v/>
      </c>
    </row>
    <row r="14" spans="1:23" x14ac:dyDescent="0.35">
      <c r="A14">
        <f t="shared" si="3"/>
        <v>11</v>
      </c>
      <c r="B14" t="s">
        <v>6</v>
      </c>
      <c r="C14" s="9">
        <v>47.8</v>
      </c>
      <c r="D14" s="10">
        <v>36.1</v>
      </c>
      <c r="E14" s="11">
        <v>4.0999999999999996</v>
      </c>
      <c r="G14">
        <f t="shared" si="4"/>
        <v>11</v>
      </c>
      <c r="H14" s="12">
        <f t="shared" si="2"/>
        <v>890.33000000000038</v>
      </c>
      <c r="I14">
        <f t="shared" si="1"/>
        <v>182.13000000000008</v>
      </c>
      <c r="J14">
        <f t="shared" si="1"/>
        <v>2354.06</v>
      </c>
      <c r="K14">
        <f t="shared" si="1"/>
        <v>1705.7299999999998</v>
      </c>
      <c r="L14">
        <f t="shared" si="1"/>
        <v>522.65000000000043</v>
      </c>
      <c r="M14">
        <f t="shared" si="1"/>
        <v>107.57000000000002</v>
      </c>
      <c r="N14">
        <f t="shared" si="1"/>
        <v>335.3900000000001</v>
      </c>
      <c r="O14">
        <f t="shared" si="1"/>
        <v>732.41</v>
      </c>
      <c r="P14" s="12">
        <f t="shared" si="1"/>
        <v>330.48000000000008</v>
      </c>
      <c r="Q14">
        <f t="shared" si="1"/>
        <v>424.29000000000008</v>
      </c>
      <c r="R14" t="str">
        <f t="shared" si="1"/>
        <v/>
      </c>
      <c r="S14" s="13" t="str">
        <f t="shared" si="1"/>
        <v/>
      </c>
      <c r="T14" t="str">
        <f t="shared" si="1"/>
        <v/>
      </c>
      <c r="U14" t="str">
        <f t="shared" si="1"/>
        <v/>
      </c>
      <c r="V14" t="str">
        <f t="shared" si="1"/>
        <v/>
      </c>
      <c r="W14" s="13" t="str">
        <f t="shared" si="1"/>
        <v/>
      </c>
    </row>
    <row r="15" spans="1:23" x14ac:dyDescent="0.35">
      <c r="A15">
        <f t="shared" si="3"/>
        <v>12</v>
      </c>
      <c r="B15" t="s">
        <v>6</v>
      </c>
      <c r="C15" s="9">
        <v>75.599999999999994</v>
      </c>
      <c r="D15" s="10">
        <v>27.7</v>
      </c>
      <c r="E15" s="11">
        <v>6.3</v>
      </c>
      <c r="G15">
        <f t="shared" si="4"/>
        <v>12</v>
      </c>
      <c r="H15" s="12">
        <f t="shared" si="2"/>
        <v>5.8900000000000219</v>
      </c>
      <c r="I15">
        <f t="shared" si="1"/>
        <v>247.36999999999983</v>
      </c>
      <c r="J15">
        <f t="shared" si="1"/>
        <v>593.66000000000008</v>
      </c>
      <c r="K15">
        <f t="shared" si="1"/>
        <v>460.97</v>
      </c>
      <c r="L15">
        <f t="shared" si="1"/>
        <v>117.16999999999979</v>
      </c>
      <c r="M15">
        <f t="shared" si="1"/>
        <v>411.68999999999983</v>
      </c>
      <c r="N15">
        <f t="shared" si="1"/>
        <v>726.3499999999998</v>
      </c>
      <c r="O15">
        <f t="shared" si="1"/>
        <v>313.25</v>
      </c>
      <c r="P15" s="14">
        <f t="shared" si="1"/>
        <v>178.63999999999993</v>
      </c>
      <c r="Q15" s="15">
        <f t="shared" si="1"/>
        <v>1101.6099999999997</v>
      </c>
      <c r="R15" s="15">
        <f t="shared" si="1"/>
        <v>848.2399999999999</v>
      </c>
      <c r="S15" s="16" t="str">
        <f t="shared" si="1"/>
        <v/>
      </c>
      <c r="T15" t="str">
        <f t="shared" si="1"/>
        <v/>
      </c>
      <c r="U15" t="str">
        <f t="shared" si="1"/>
        <v/>
      </c>
      <c r="V15" t="str">
        <f t="shared" si="1"/>
        <v/>
      </c>
      <c r="W15" s="13" t="str">
        <f t="shared" si="1"/>
        <v/>
      </c>
    </row>
    <row r="16" spans="1:23" x14ac:dyDescent="0.35">
      <c r="A16">
        <f t="shared" si="3"/>
        <v>13</v>
      </c>
      <c r="B16" t="s">
        <v>7</v>
      </c>
      <c r="C16" s="9">
        <v>46.3</v>
      </c>
      <c r="D16" s="10">
        <v>31.8</v>
      </c>
      <c r="E16" s="11">
        <v>7.4</v>
      </c>
      <c r="G16">
        <f t="shared" si="4"/>
        <v>13</v>
      </c>
      <c r="H16" s="12">
        <f t="shared" si="2"/>
        <v>929.46000000000026</v>
      </c>
      <c r="I16">
        <f t="shared" si="1"/>
        <v>202.94000000000008</v>
      </c>
      <c r="J16">
        <f t="shared" si="1"/>
        <v>2569.4899999999993</v>
      </c>
      <c r="K16">
        <f t="shared" si="1"/>
        <v>1930.3799999999999</v>
      </c>
      <c r="L16">
        <f t="shared" si="1"/>
        <v>526.46000000000038</v>
      </c>
      <c r="M16">
        <f t="shared" si="1"/>
        <v>95.860000000000028</v>
      </c>
      <c r="N16">
        <f t="shared" si="1"/>
        <v>214.84000000000003</v>
      </c>
      <c r="O16">
        <f t="shared" si="1"/>
        <v>629.81999999999994</v>
      </c>
      <c r="P16">
        <f t="shared" si="1"/>
        <v>327.31</v>
      </c>
      <c r="Q16">
        <f t="shared" si="1"/>
        <v>292.94</v>
      </c>
      <c r="R16">
        <f t="shared" si="1"/>
        <v>31.63000000000001</v>
      </c>
      <c r="S16">
        <f t="shared" si="1"/>
        <v>876.50999999999988</v>
      </c>
      <c r="T16" s="6" t="str">
        <f t="shared" si="1"/>
        <v/>
      </c>
      <c r="U16" s="7" t="str">
        <f t="shared" si="1"/>
        <v/>
      </c>
      <c r="V16" s="7" t="str">
        <f t="shared" si="1"/>
        <v/>
      </c>
      <c r="W16" s="8" t="str">
        <f t="shared" si="1"/>
        <v/>
      </c>
    </row>
    <row r="17" spans="1:23" x14ac:dyDescent="0.35">
      <c r="A17">
        <f t="shared" si="3"/>
        <v>14</v>
      </c>
      <c r="B17" t="s">
        <v>7</v>
      </c>
      <c r="C17" s="9">
        <v>61.5</v>
      </c>
      <c r="D17" s="10">
        <v>16.8</v>
      </c>
      <c r="E17" s="11">
        <v>1.9</v>
      </c>
      <c r="G17">
        <f t="shared" si="4"/>
        <v>14</v>
      </c>
      <c r="H17" s="12">
        <f t="shared" si="2"/>
        <v>423.69000000000005</v>
      </c>
      <c r="I17">
        <f t="shared" si="1"/>
        <v>254.45000000000005</v>
      </c>
      <c r="J17">
        <f t="shared" si="1"/>
        <v>1773.6599999999999</v>
      </c>
      <c r="K17">
        <f t="shared" si="1"/>
        <v>1517.4499999999998</v>
      </c>
      <c r="L17">
        <f t="shared" si="1"/>
        <v>80.210000000000022</v>
      </c>
      <c r="M17">
        <f t="shared" si="1"/>
        <v>198.11000000000004</v>
      </c>
      <c r="N17">
        <f t="shared" si="1"/>
        <v>130.85</v>
      </c>
      <c r="O17">
        <f t="shared" si="1"/>
        <v>15.289999999999974</v>
      </c>
      <c r="P17">
        <f t="shared" si="1"/>
        <v>85.499999999999957</v>
      </c>
      <c r="Q17">
        <f t="shared" si="1"/>
        <v>273.55</v>
      </c>
      <c r="R17">
        <f t="shared" si="1"/>
        <v>565.0200000000001</v>
      </c>
      <c r="S17">
        <f t="shared" si="1"/>
        <v>336.97999999999979</v>
      </c>
      <c r="T17" s="12">
        <f t="shared" si="1"/>
        <v>486.29000000000008</v>
      </c>
      <c r="U17" t="str">
        <f t="shared" si="1"/>
        <v/>
      </c>
      <c r="V17" t="str">
        <f t="shared" si="1"/>
        <v/>
      </c>
      <c r="W17" s="13" t="str">
        <f t="shared" si="1"/>
        <v/>
      </c>
    </row>
    <row r="18" spans="1:23" x14ac:dyDescent="0.35">
      <c r="A18">
        <f t="shared" si="3"/>
        <v>15</v>
      </c>
      <c r="B18" t="s">
        <v>7</v>
      </c>
      <c r="C18" s="9">
        <v>62.9</v>
      </c>
      <c r="D18" s="10">
        <v>25.8</v>
      </c>
      <c r="E18" s="11">
        <v>2.4</v>
      </c>
      <c r="G18">
        <f t="shared" si="4"/>
        <v>15</v>
      </c>
      <c r="H18" s="12">
        <f t="shared" si="2"/>
        <v>230.1400000000001</v>
      </c>
      <c r="I18">
        <f t="shared" si="1"/>
        <v>60.660000000000004</v>
      </c>
      <c r="J18">
        <f t="shared" si="1"/>
        <v>1327.4899999999998</v>
      </c>
      <c r="K18">
        <f t="shared" si="1"/>
        <v>1013.7799999999997</v>
      </c>
      <c r="L18">
        <f t="shared" si="1"/>
        <v>21.300000000000061</v>
      </c>
      <c r="M18">
        <f t="shared" si="1"/>
        <v>73.900000000000006</v>
      </c>
      <c r="N18">
        <f t="shared" si="1"/>
        <v>220.35999999999996</v>
      </c>
      <c r="O18">
        <f t="shared" si="1"/>
        <v>130.82</v>
      </c>
      <c r="P18">
        <f t="shared" si="1"/>
        <v>0.26999999999999985</v>
      </c>
      <c r="Q18">
        <f t="shared" si="1"/>
        <v>419.85999999999996</v>
      </c>
      <c r="R18">
        <f t="shared" si="1"/>
        <v>336.99000000000007</v>
      </c>
      <c r="S18">
        <f t="shared" si="1"/>
        <v>180.10999999999987</v>
      </c>
      <c r="T18" s="12">
        <f t="shared" si="1"/>
        <v>336.56000000000006</v>
      </c>
      <c r="U18">
        <f t="shared" si="1"/>
        <v>83.21</v>
      </c>
      <c r="V18" t="str">
        <f t="shared" si="1"/>
        <v/>
      </c>
      <c r="W18" s="13" t="str">
        <f t="shared" si="1"/>
        <v/>
      </c>
    </row>
    <row r="19" spans="1:23" x14ac:dyDescent="0.35">
      <c r="A19">
        <f t="shared" si="3"/>
        <v>16</v>
      </c>
      <c r="B19" t="s">
        <v>7</v>
      </c>
      <c r="C19" s="17">
        <v>49.3</v>
      </c>
      <c r="D19" s="18">
        <v>39.4</v>
      </c>
      <c r="E19" s="19">
        <v>5.2</v>
      </c>
      <c r="G19">
        <f t="shared" si="4"/>
        <v>16</v>
      </c>
      <c r="H19" s="14">
        <f t="shared" si="2"/>
        <v>854.06000000000029</v>
      </c>
      <c r="I19" s="15">
        <f t="shared" si="1"/>
        <v>179.94000000000003</v>
      </c>
      <c r="J19" s="15">
        <f t="shared" si="1"/>
        <v>2192.9299999999998</v>
      </c>
      <c r="K19" s="15">
        <f t="shared" si="1"/>
        <v>1538.0199999999998</v>
      </c>
      <c r="L19" s="15">
        <f t="shared" si="1"/>
        <v>566.82000000000016</v>
      </c>
      <c r="M19" s="15">
        <f t="shared" si="1"/>
        <v>143.33999999999995</v>
      </c>
      <c r="N19" s="15">
        <f t="shared" si="1"/>
        <v>459.55999999999995</v>
      </c>
      <c r="O19" s="15">
        <f t="shared" si="1"/>
        <v>841.29999999999973</v>
      </c>
      <c r="P19" s="15">
        <f t="shared" si="1"/>
        <v>369.79</v>
      </c>
      <c r="Q19" s="15">
        <f t="shared" si="1"/>
        <v>586.74</v>
      </c>
      <c r="R19" s="15">
        <f t="shared" si="1"/>
        <v>14.349999999999982</v>
      </c>
      <c r="S19" s="15">
        <f t="shared" si="1"/>
        <v>829.78999999999985</v>
      </c>
      <c r="T19" s="14">
        <f t="shared" si="1"/>
        <v>71.599999999999966</v>
      </c>
      <c r="U19" s="15">
        <f t="shared" si="1"/>
        <v>670.4899999999999</v>
      </c>
      <c r="V19" s="15">
        <f t="shared" si="1"/>
        <v>377.75999999999993</v>
      </c>
      <c r="W19" s="16" t="str">
        <f t="shared" si="1"/>
        <v/>
      </c>
    </row>
    <row r="21" spans="1:23" x14ac:dyDescent="0.35">
      <c r="L21" s="20" t="s">
        <v>8</v>
      </c>
      <c r="M21" s="21" t="s">
        <v>9</v>
      </c>
      <c r="N21" s="21" t="s">
        <v>10</v>
      </c>
      <c r="O21" s="21" t="s">
        <v>11</v>
      </c>
    </row>
    <row r="22" spans="1:23" x14ac:dyDescent="0.35">
      <c r="H22" s="21" t="s">
        <v>12</v>
      </c>
      <c r="I22" s="22" t="e">
        <f ca="1">I24/I23</f>
        <v>#NAME?</v>
      </c>
      <c r="K22" s="21" t="s">
        <v>13</v>
      </c>
      <c r="L22" s="6">
        <f>SUM(H4:W19)</f>
        <v>74511.25</v>
      </c>
      <c r="M22" s="7">
        <f>L22/I24</f>
        <v>4656.953125</v>
      </c>
      <c r="N22" s="7">
        <f>I24-1</f>
        <v>15</v>
      </c>
      <c r="O22" s="8">
        <f>M22/N22</f>
        <v>310.46354166666669</v>
      </c>
      <c r="Q22" s="21" t="s">
        <v>14</v>
      </c>
      <c r="R22" s="23" t="e">
        <f ca="1">O24/O23</f>
        <v>#NAME?</v>
      </c>
    </row>
    <row r="23" spans="1:23" x14ac:dyDescent="0.35">
      <c r="H23" s="21" t="s">
        <v>15</v>
      </c>
      <c r="I23" s="24" t="e">
        <f ca="1">COUNTAU(B4:B19)</f>
        <v>#NAME?</v>
      </c>
      <c r="K23" s="21" t="s">
        <v>16</v>
      </c>
      <c r="L23" s="12">
        <f>SUM(H4:K7,L8:O11,P12:S15,T16:W19)</f>
        <v>10085.749999999998</v>
      </c>
      <c r="M23" t="e">
        <f ca="1">L23/I22</f>
        <v>#NAME?</v>
      </c>
      <c r="N23" t="e">
        <f ca="1">I24-I23</f>
        <v>#NAME?</v>
      </c>
      <c r="O23" s="13" t="e">
        <f t="shared" ref="O23:O24" ca="1" si="5">M23/N23</f>
        <v>#NAME?</v>
      </c>
    </row>
    <row r="24" spans="1:23" x14ac:dyDescent="0.35">
      <c r="H24" s="21" t="s">
        <v>17</v>
      </c>
      <c r="I24" s="25">
        <f>COUNT(C4:C19)</f>
        <v>16</v>
      </c>
      <c r="K24" s="21" t="s">
        <v>18</v>
      </c>
      <c r="L24" s="14"/>
      <c r="M24" s="15" t="e">
        <f ca="1">M22-M23</f>
        <v>#NAME?</v>
      </c>
      <c r="N24" s="15" t="e">
        <f ca="1">I23-1</f>
        <v>#NAME?</v>
      </c>
      <c r="O24" s="16" t="e">
        <f t="shared" ca="1" si="5"/>
        <v>#NAME?</v>
      </c>
    </row>
    <row r="26" spans="1:23" x14ac:dyDescent="0.35">
      <c r="Q26" s="21" t="s">
        <v>14</v>
      </c>
      <c r="R26" s="23" t="e">
        <f ca="1">PseudoF(C4:E19,4)</f>
        <v>#NAME?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0D840-0C66-49B4-8941-DCAAD440101A}">
  <dimension ref="A1:P21"/>
  <sheetViews>
    <sheetView workbookViewId="0"/>
  </sheetViews>
  <sheetFormatPr defaultRowHeight="14.5" x14ac:dyDescent="0.35"/>
  <cols>
    <col min="1" max="1" width="3.26953125" customWidth="1"/>
    <col min="2" max="2" width="6.54296875" customWidth="1"/>
    <col min="6" max="6" width="6.7265625" customWidth="1"/>
    <col min="10" max="10" width="6.7265625" customWidth="1"/>
    <col min="14" max="14" width="4.7265625" customWidth="1"/>
    <col min="15" max="15" width="7.7265625" bestFit="1" customWidth="1"/>
  </cols>
  <sheetData>
    <row r="1" spans="1:16" x14ac:dyDescent="0.35">
      <c r="B1" s="1" t="s">
        <v>0</v>
      </c>
    </row>
    <row r="3" spans="1:16" x14ac:dyDescent="0.35">
      <c r="C3" s="2" t="s">
        <v>1</v>
      </c>
      <c r="D3" s="2" t="s">
        <v>2</v>
      </c>
      <c r="E3" s="2" t="s">
        <v>3</v>
      </c>
      <c r="G3" s="2" t="s">
        <v>1</v>
      </c>
      <c r="H3" s="2" t="s">
        <v>2</v>
      </c>
      <c r="I3" s="2" t="s">
        <v>3</v>
      </c>
      <c r="K3" s="2" t="s">
        <v>1</v>
      </c>
      <c r="L3" s="2" t="s">
        <v>2</v>
      </c>
      <c r="M3" s="2" t="s">
        <v>3</v>
      </c>
    </row>
    <row r="4" spans="1:16" x14ac:dyDescent="0.35">
      <c r="A4">
        <v>1</v>
      </c>
      <c r="B4" t="s">
        <v>4</v>
      </c>
      <c r="C4" s="3">
        <v>76.7</v>
      </c>
      <c r="D4" s="4">
        <v>29.5</v>
      </c>
      <c r="E4" s="5">
        <v>7.5</v>
      </c>
      <c r="F4" t="e">
        <f t="array" aca="1" ref="F4:F19" ca="1">SHUFFLE($A4:$A19)</f>
        <v>#NAME?</v>
      </c>
      <c r="G4" s="3" t="e">
        <f t="array" aca="1" ref="G4:G19" ca="1">INDEX($C4:$C19,F4:F19)</f>
        <v>#NAME?</v>
      </c>
      <c r="H4" s="4" t="e">
        <f t="array" aca="1" ref="H4:H19" ca="1">INDEX($D4:$D19,F4:F19)</f>
        <v>#NAME?</v>
      </c>
      <c r="I4" s="5" t="e">
        <f t="array" aca="1" ref="I4:I19" ca="1">INDEX($E4:$E19,F4:F19)</f>
        <v>#NAME?</v>
      </c>
      <c r="J4" t="e">
        <f t="array" aca="1" ref="J4:J19" ca="1">SHUFFLE($A4:$A19)</f>
        <v>#NAME?</v>
      </c>
      <c r="K4" s="3" t="e">
        <f t="array" aca="1" ref="K4:K19" ca="1">INDEX($C4:$C19,J4:J19)</f>
        <v>#NAME?</v>
      </c>
      <c r="L4" s="4" t="e">
        <f t="array" aca="1" ref="L4:L19" ca="1">INDEX($D4:$D19,J4:J19)</f>
        <v>#NAME?</v>
      </c>
      <c r="M4" s="5" t="e">
        <f t="array" aca="1" ref="M4:M19" ca="1">INDEX($E4:$E19,J4:J19)</f>
        <v>#NAME?</v>
      </c>
      <c r="O4" t="s">
        <v>19</v>
      </c>
      <c r="P4" s="23">
        <f ca="1">COUNTIF(B21:K21,"&gt;="&amp;C21)/COUNTIF(B21:K21,"F")</f>
        <v>1</v>
      </c>
    </row>
    <row r="5" spans="1:16" x14ac:dyDescent="0.35">
      <c r="A5">
        <f>A4+1</f>
        <v>2</v>
      </c>
      <c r="B5" t="s">
        <v>4</v>
      </c>
      <c r="C5" s="9">
        <v>60.5</v>
      </c>
      <c r="D5" s="10">
        <v>32.1</v>
      </c>
      <c r="E5" s="11">
        <v>6.3</v>
      </c>
      <c r="F5" t="e">
        <f ca="1"/>
        <v>#NAME?</v>
      </c>
      <c r="G5" s="9" t="e">
        <f ca="1"/>
        <v>#NAME?</v>
      </c>
      <c r="H5" s="10" t="e">
        <f ca="1"/>
        <v>#NAME?</v>
      </c>
      <c r="I5" s="11" t="e">
        <f ca="1"/>
        <v>#NAME?</v>
      </c>
      <c r="J5" t="e">
        <f ca="1"/>
        <v>#NAME?</v>
      </c>
      <c r="K5" s="9" t="e">
        <f ca="1"/>
        <v>#NAME?</v>
      </c>
      <c r="L5" s="10" t="e">
        <f ca="1"/>
        <v>#NAME?</v>
      </c>
      <c r="M5" s="11" t="e">
        <f ca="1"/>
        <v>#NAME?</v>
      </c>
    </row>
    <row r="6" spans="1:16" x14ac:dyDescent="0.35">
      <c r="A6">
        <f t="shared" ref="A6:A19" si="0">A5+1</f>
        <v>3</v>
      </c>
      <c r="B6" t="s">
        <v>4</v>
      </c>
      <c r="C6" s="9">
        <v>96.1</v>
      </c>
      <c r="D6" s="10">
        <v>40.700000000000003</v>
      </c>
      <c r="E6" s="11">
        <v>4.2</v>
      </c>
      <c r="F6" t="e">
        <f ca="1"/>
        <v>#NAME?</v>
      </c>
      <c r="G6" s="9" t="e">
        <f ca="1"/>
        <v>#NAME?</v>
      </c>
      <c r="H6" s="10" t="e">
        <f ca="1"/>
        <v>#NAME?</v>
      </c>
      <c r="I6" s="11" t="e">
        <f ca="1"/>
        <v>#NAME?</v>
      </c>
      <c r="J6" t="e">
        <f ca="1"/>
        <v>#NAME?</v>
      </c>
      <c r="K6" s="9" t="e">
        <f ca="1"/>
        <v>#NAME?</v>
      </c>
      <c r="L6" s="10" t="e">
        <f ca="1"/>
        <v>#NAME?</v>
      </c>
      <c r="M6" s="11" t="e">
        <f ca="1"/>
        <v>#NAME?</v>
      </c>
      <c r="O6" t="s">
        <v>19</v>
      </c>
      <c r="P6" s="23" t="e">
        <f ca="1">PERMANOVA(C4:E19,4)</f>
        <v>#NAME?</v>
      </c>
    </row>
    <row r="7" spans="1:16" x14ac:dyDescent="0.35">
      <c r="A7">
        <f t="shared" si="0"/>
        <v>4</v>
      </c>
      <c r="B7" t="s">
        <v>4</v>
      </c>
      <c r="C7" s="9">
        <v>88.1</v>
      </c>
      <c r="D7" s="10">
        <v>45.1</v>
      </c>
      <c r="E7" s="11">
        <v>4.9000000000000004</v>
      </c>
      <c r="F7" t="e">
        <f ca="1"/>
        <v>#NAME?</v>
      </c>
      <c r="G7" s="9" t="e">
        <f ca="1"/>
        <v>#NAME?</v>
      </c>
      <c r="H7" s="10" t="e">
        <f ca="1"/>
        <v>#NAME?</v>
      </c>
      <c r="I7" s="11" t="e">
        <f ca="1"/>
        <v>#NAME?</v>
      </c>
      <c r="J7" t="e">
        <f ca="1"/>
        <v>#NAME?</v>
      </c>
      <c r="K7" s="9" t="e">
        <f ca="1"/>
        <v>#NAME?</v>
      </c>
      <c r="L7" s="10" t="e">
        <f ca="1"/>
        <v>#NAME?</v>
      </c>
      <c r="M7" s="11" t="e">
        <f ca="1"/>
        <v>#NAME?</v>
      </c>
    </row>
    <row r="8" spans="1:16" x14ac:dyDescent="0.35">
      <c r="A8">
        <f t="shared" si="0"/>
        <v>5</v>
      </c>
      <c r="B8" t="s">
        <v>5</v>
      </c>
      <c r="C8" s="9">
        <v>66.900000000000006</v>
      </c>
      <c r="D8" s="10">
        <v>23.9</v>
      </c>
      <c r="E8" s="11">
        <v>1.1000000000000001</v>
      </c>
      <c r="F8" t="e">
        <f ca="1"/>
        <v>#NAME?</v>
      </c>
      <c r="G8" s="9" t="e">
        <f ca="1"/>
        <v>#NAME?</v>
      </c>
      <c r="H8" s="10" t="e">
        <f ca="1"/>
        <v>#NAME?</v>
      </c>
      <c r="I8" s="11" t="e">
        <f ca="1"/>
        <v>#NAME?</v>
      </c>
      <c r="J8" t="e">
        <f ca="1"/>
        <v>#NAME?</v>
      </c>
      <c r="K8" s="9" t="e">
        <f ca="1"/>
        <v>#NAME?</v>
      </c>
      <c r="L8" s="10" t="e">
        <f ca="1"/>
        <v>#NAME?</v>
      </c>
      <c r="M8" s="11" t="e">
        <f ca="1"/>
        <v>#NAME?</v>
      </c>
    </row>
    <row r="9" spans="1:16" x14ac:dyDescent="0.35">
      <c r="A9">
        <f t="shared" si="0"/>
        <v>6</v>
      </c>
      <c r="B9" t="s">
        <v>5</v>
      </c>
      <c r="C9" s="9">
        <v>55.4</v>
      </c>
      <c r="D9" s="10">
        <v>29.1</v>
      </c>
      <c r="E9" s="11">
        <v>5</v>
      </c>
      <c r="F9" t="e">
        <f ca="1"/>
        <v>#NAME?</v>
      </c>
      <c r="G9" s="9" t="e">
        <f ca="1"/>
        <v>#NAME?</v>
      </c>
      <c r="H9" s="10" t="e">
        <f ca="1"/>
        <v>#NAME?</v>
      </c>
      <c r="I9" s="11" t="e">
        <f ca="1"/>
        <v>#NAME?</v>
      </c>
      <c r="J9" t="e">
        <f ca="1"/>
        <v>#NAME?</v>
      </c>
      <c r="K9" s="9" t="e">
        <f ca="1"/>
        <v>#NAME?</v>
      </c>
      <c r="L9" s="10" t="e">
        <f ca="1"/>
        <v>#NAME?</v>
      </c>
      <c r="M9" s="11" t="e">
        <f ca="1"/>
        <v>#NAME?</v>
      </c>
    </row>
    <row r="10" spans="1:16" x14ac:dyDescent="0.35">
      <c r="A10">
        <f t="shared" si="0"/>
        <v>7</v>
      </c>
      <c r="B10" t="s">
        <v>5</v>
      </c>
      <c r="C10" s="9">
        <v>50.5</v>
      </c>
      <c r="D10" s="10">
        <v>18</v>
      </c>
      <c r="E10" s="11">
        <v>4.8</v>
      </c>
      <c r="F10" t="e">
        <f ca="1"/>
        <v>#NAME?</v>
      </c>
      <c r="G10" s="9" t="e">
        <f ca="1"/>
        <v>#NAME?</v>
      </c>
      <c r="H10" s="10" t="e">
        <f ca="1"/>
        <v>#NAME?</v>
      </c>
      <c r="I10" s="11" t="e">
        <f ca="1"/>
        <v>#NAME?</v>
      </c>
      <c r="J10" t="e">
        <f ca="1"/>
        <v>#NAME?</v>
      </c>
      <c r="K10" s="9" t="e">
        <f ca="1"/>
        <v>#NAME?</v>
      </c>
      <c r="L10" s="10" t="e">
        <f ca="1"/>
        <v>#NAME?</v>
      </c>
      <c r="M10" s="11" t="e">
        <f ca="1"/>
        <v>#NAME?</v>
      </c>
    </row>
    <row r="11" spans="1:16" x14ac:dyDescent="0.35">
      <c r="A11">
        <f t="shared" si="0"/>
        <v>8</v>
      </c>
      <c r="B11" t="s">
        <v>5</v>
      </c>
      <c r="C11" s="9">
        <v>64.099999999999994</v>
      </c>
      <c r="D11" s="10">
        <v>14.5</v>
      </c>
      <c r="E11" s="11">
        <v>3.7</v>
      </c>
      <c r="F11" t="e">
        <f ca="1"/>
        <v>#NAME?</v>
      </c>
      <c r="G11" s="9" t="e">
        <f ca="1"/>
        <v>#NAME?</v>
      </c>
      <c r="H11" s="10" t="e">
        <f ca="1"/>
        <v>#NAME?</v>
      </c>
      <c r="I11" s="11" t="e">
        <f ca="1"/>
        <v>#NAME?</v>
      </c>
      <c r="J11" t="e">
        <f ca="1"/>
        <v>#NAME?</v>
      </c>
      <c r="K11" s="9" t="e">
        <f ca="1"/>
        <v>#NAME?</v>
      </c>
      <c r="L11" s="10" t="e">
        <f ca="1"/>
        <v>#NAME?</v>
      </c>
      <c r="M11" s="11" t="e">
        <f ca="1"/>
        <v>#NAME?</v>
      </c>
    </row>
    <row r="12" spans="1:16" x14ac:dyDescent="0.35">
      <c r="A12">
        <f t="shared" si="0"/>
        <v>9</v>
      </c>
      <c r="B12" t="s">
        <v>6</v>
      </c>
      <c r="C12" s="9">
        <v>62.8</v>
      </c>
      <c r="D12" s="10">
        <v>25.9</v>
      </c>
      <c r="E12" s="11">
        <v>2.9</v>
      </c>
      <c r="F12" t="e">
        <f ca="1"/>
        <v>#NAME?</v>
      </c>
      <c r="G12" s="9" t="e">
        <f ca="1"/>
        <v>#NAME?</v>
      </c>
      <c r="H12" s="10" t="e">
        <f ca="1"/>
        <v>#NAME?</v>
      </c>
      <c r="I12" s="11" t="e">
        <f ca="1"/>
        <v>#NAME?</v>
      </c>
      <c r="J12" t="e">
        <f ca="1"/>
        <v>#NAME?</v>
      </c>
      <c r="K12" s="9" t="e">
        <f ca="1"/>
        <v>#NAME?</v>
      </c>
      <c r="L12" s="10" t="e">
        <f ca="1"/>
        <v>#NAME?</v>
      </c>
      <c r="M12" s="11" t="e">
        <f ca="1"/>
        <v>#NAME?</v>
      </c>
    </row>
    <row r="13" spans="1:16" x14ac:dyDescent="0.35">
      <c r="A13">
        <f t="shared" si="0"/>
        <v>10</v>
      </c>
      <c r="B13" t="s">
        <v>6</v>
      </c>
      <c r="C13" s="9">
        <v>45</v>
      </c>
      <c r="D13" s="10">
        <v>15.9</v>
      </c>
      <c r="E13" s="11">
        <v>1.2</v>
      </c>
      <c r="F13" t="e">
        <f ca="1"/>
        <v>#NAME?</v>
      </c>
      <c r="G13" s="9" t="e">
        <f ca="1"/>
        <v>#NAME?</v>
      </c>
      <c r="H13" s="10" t="e">
        <f ca="1"/>
        <v>#NAME?</v>
      </c>
      <c r="I13" s="11" t="e">
        <f ca="1"/>
        <v>#NAME?</v>
      </c>
      <c r="J13" t="e">
        <f ca="1"/>
        <v>#NAME?</v>
      </c>
      <c r="K13" s="9" t="e">
        <f ca="1"/>
        <v>#NAME?</v>
      </c>
      <c r="L13" s="10" t="e">
        <f ca="1"/>
        <v>#NAME?</v>
      </c>
      <c r="M13" s="11" t="e">
        <f ca="1"/>
        <v>#NAME?</v>
      </c>
    </row>
    <row r="14" spans="1:16" x14ac:dyDescent="0.35">
      <c r="A14">
        <f t="shared" si="0"/>
        <v>11</v>
      </c>
      <c r="B14" t="s">
        <v>6</v>
      </c>
      <c r="C14" s="9">
        <v>47.8</v>
      </c>
      <c r="D14" s="10">
        <v>36.1</v>
      </c>
      <c r="E14" s="11">
        <v>4.0999999999999996</v>
      </c>
      <c r="F14" t="e">
        <f ca="1"/>
        <v>#NAME?</v>
      </c>
      <c r="G14" s="9" t="e">
        <f ca="1"/>
        <v>#NAME?</v>
      </c>
      <c r="H14" s="10" t="e">
        <f ca="1"/>
        <v>#NAME?</v>
      </c>
      <c r="I14" s="11" t="e">
        <f ca="1"/>
        <v>#NAME?</v>
      </c>
      <c r="J14" t="e">
        <f ca="1"/>
        <v>#NAME?</v>
      </c>
      <c r="K14" s="9" t="e">
        <f ca="1"/>
        <v>#NAME?</v>
      </c>
      <c r="L14" s="10" t="e">
        <f ca="1"/>
        <v>#NAME?</v>
      </c>
      <c r="M14" s="11" t="e">
        <f ca="1"/>
        <v>#NAME?</v>
      </c>
    </row>
    <row r="15" spans="1:16" x14ac:dyDescent="0.35">
      <c r="A15">
        <f t="shared" si="0"/>
        <v>12</v>
      </c>
      <c r="B15" t="s">
        <v>6</v>
      </c>
      <c r="C15" s="9">
        <v>75.599999999999994</v>
      </c>
      <c r="D15" s="10">
        <v>27.7</v>
      </c>
      <c r="E15" s="11">
        <v>6.3</v>
      </c>
      <c r="F15" t="e">
        <f ca="1"/>
        <v>#NAME?</v>
      </c>
      <c r="G15" s="9" t="e">
        <f ca="1"/>
        <v>#NAME?</v>
      </c>
      <c r="H15" s="10" t="e">
        <f ca="1"/>
        <v>#NAME?</v>
      </c>
      <c r="I15" s="11" t="e">
        <f ca="1"/>
        <v>#NAME?</v>
      </c>
      <c r="J15" t="e">
        <f ca="1"/>
        <v>#NAME?</v>
      </c>
      <c r="K15" s="9" t="e">
        <f ca="1"/>
        <v>#NAME?</v>
      </c>
      <c r="L15" s="10" t="e">
        <f ca="1"/>
        <v>#NAME?</v>
      </c>
      <c r="M15" s="11" t="e">
        <f ca="1"/>
        <v>#NAME?</v>
      </c>
    </row>
    <row r="16" spans="1:16" x14ac:dyDescent="0.35">
      <c r="A16">
        <f t="shared" si="0"/>
        <v>13</v>
      </c>
      <c r="B16" t="s">
        <v>7</v>
      </c>
      <c r="C16" s="9">
        <v>46.3</v>
      </c>
      <c r="D16" s="10">
        <v>31.8</v>
      </c>
      <c r="E16" s="11">
        <v>7.4</v>
      </c>
      <c r="F16" t="e">
        <f ca="1"/>
        <v>#NAME?</v>
      </c>
      <c r="G16" s="9" t="e">
        <f ca="1"/>
        <v>#NAME?</v>
      </c>
      <c r="H16" s="10" t="e">
        <f ca="1"/>
        <v>#NAME?</v>
      </c>
      <c r="I16" s="11" t="e">
        <f ca="1"/>
        <v>#NAME?</v>
      </c>
      <c r="J16" t="e">
        <f ca="1"/>
        <v>#NAME?</v>
      </c>
      <c r="K16" s="9" t="e">
        <f ca="1"/>
        <v>#NAME?</v>
      </c>
      <c r="L16" s="10" t="e">
        <f ca="1"/>
        <v>#NAME?</v>
      </c>
      <c r="M16" s="11" t="e">
        <f ca="1"/>
        <v>#NAME?</v>
      </c>
    </row>
    <row r="17" spans="1:13" x14ac:dyDescent="0.35">
      <c r="A17">
        <f t="shared" si="0"/>
        <v>14</v>
      </c>
      <c r="B17" t="s">
        <v>7</v>
      </c>
      <c r="C17" s="9">
        <v>61.5</v>
      </c>
      <c r="D17" s="10">
        <v>16.8</v>
      </c>
      <c r="E17" s="11">
        <v>1.9</v>
      </c>
      <c r="F17" t="e">
        <f ca="1"/>
        <v>#NAME?</v>
      </c>
      <c r="G17" s="9" t="e">
        <f ca="1"/>
        <v>#NAME?</v>
      </c>
      <c r="H17" s="10" t="e">
        <f ca="1"/>
        <v>#NAME?</v>
      </c>
      <c r="I17" s="11" t="e">
        <f ca="1"/>
        <v>#NAME?</v>
      </c>
      <c r="J17" t="e">
        <f ca="1"/>
        <v>#NAME?</v>
      </c>
      <c r="K17" s="9" t="e">
        <f ca="1"/>
        <v>#NAME?</v>
      </c>
      <c r="L17" s="10" t="e">
        <f ca="1"/>
        <v>#NAME?</v>
      </c>
      <c r="M17" s="11" t="e">
        <f ca="1"/>
        <v>#NAME?</v>
      </c>
    </row>
    <row r="18" spans="1:13" x14ac:dyDescent="0.35">
      <c r="A18">
        <f t="shared" si="0"/>
        <v>15</v>
      </c>
      <c r="B18" t="s">
        <v>7</v>
      </c>
      <c r="C18" s="9">
        <v>62.9</v>
      </c>
      <c r="D18" s="10">
        <v>25.8</v>
      </c>
      <c r="E18" s="11">
        <v>2.4</v>
      </c>
      <c r="F18" t="e">
        <f ca="1"/>
        <v>#NAME?</v>
      </c>
      <c r="G18" s="9" t="e">
        <f ca="1"/>
        <v>#NAME?</v>
      </c>
      <c r="H18" s="10" t="e">
        <f ca="1"/>
        <v>#NAME?</v>
      </c>
      <c r="I18" s="11" t="e">
        <f ca="1"/>
        <v>#NAME?</v>
      </c>
      <c r="J18" t="e">
        <f ca="1"/>
        <v>#NAME?</v>
      </c>
      <c r="K18" s="9" t="e">
        <f ca="1"/>
        <v>#NAME?</v>
      </c>
      <c r="L18" s="10" t="e">
        <f ca="1"/>
        <v>#NAME?</v>
      </c>
      <c r="M18" s="11" t="e">
        <f ca="1"/>
        <v>#NAME?</v>
      </c>
    </row>
    <row r="19" spans="1:13" x14ac:dyDescent="0.35">
      <c r="A19">
        <f t="shared" si="0"/>
        <v>16</v>
      </c>
      <c r="B19" t="s">
        <v>7</v>
      </c>
      <c r="C19" s="17">
        <v>49.3</v>
      </c>
      <c r="D19" s="18">
        <v>39.4</v>
      </c>
      <c r="E19" s="19">
        <v>5.2</v>
      </c>
      <c r="F19" t="e">
        <f ca="1"/>
        <v>#NAME?</v>
      </c>
      <c r="G19" s="17" t="e">
        <f ca="1"/>
        <v>#NAME?</v>
      </c>
      <c r="H19" s="18" t="e">
        <f ca="1"/>
        <v>#NAME?</v>
      </c>
      <c r="I19" s="19" t="e">
        <f ca="1"/>
        <v>#NAME?</v>
      </c>
      <c r="J19" t="e">
        <f ca="1"/>
        <v>#NAME?</v>
      </c>
      <c r="K19" s="17" t="e">
        <f ca="1"/>
        <v>#NAME?</v>
      </c>
      <c r="L19" s="18" t="e">
        <f ca="1"/>
        <v>#NAME?</v>
      </c>
      <c r="M19" s="19" t="e">
        <f ca="1"/>
        <v>#NAME?</v>
      </c>
    </row>
    <row r="21" spans="1:13" x14ac:dyDescent="0.35">
      <c r="B21" s="21" t="s">
        <v>14</v>
      </c>
      <c r="C21" s="23" t="e">
        <f ca="1">PseudoF(C4:E19,4)</f>
        <v>#NAME?</v>
      </c>
      <c r="F21" s="21" t="s">
        <v>14</v>
      </c>
      <c r="G21" s="23" t="e">
        <f ca="1">PseudoF(G4:I19,4)</f>
        <v>#NAME?</v>
      </c>
      <c r="J21" s="21" t="s">
        <v>14</v>
      </c>
      <c r="K21" s="23" t="e">
        <f ca="1">PseudoF(K4:M19,4)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PMANOVA1</vt:lpstr>
      <vt:lpstr>PMANOVA2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2025-10-26T09:35:43Z</dcterms:created>
  <dcterms:modified xsi:type="dcterms:W3CDTF">2025-10-26T09:37:47Z</dcterms:modified>
</cp:coreProperties>
</file>