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07129037-8BE6-4362-9D6F-5FB2D97CCA3E}" xr6:coauthVersionLast="47" xr6:coauthVersionMax="47" xr10:uidLastSave="{00000000-0000-0000-0000-000000000000}"/>
  <bookViews>
    <workbookView xWindow="-110" yWindow="-110" windowWidth="19420" windowHeight="10300" xr2:uid="{AD5786E6-1EAE-46A1-8867-D249E2AE531B}"/>
  </bookViews>
  <sheets>
    <sheet name="Title" sheetId="2" r:id="rId1"/>
    <sheet name="Rep Measures 1" sheetId="1" r:id="rId2"/>
  </sheets>
  <externalReferences>
    <externalReference r:id="rId3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5" i="1" l="1"/>
  <c r="Y24" i="1"/>
  <c r="T6" i="1" a="1"/>
  <c r="U10" i="1" s="1"/>
  <c r="Q6" i="1" a="1"/>
  <c r="Q6" i="1" s="1"/>
  <c r="N6" i="1" a="1"/>
  <c r="O10" i="1" s="1"/>
  <c r="AB20" i="1"/>
  <c r="AA20" i="1"/>
  <c r="Z20" i="1"/>
  <c r="Y20" i="1"/>
  <c r="AC20" i="1" s="1"/>
  <c r="AB19" i="1"/>
  <c r="AA19" i="1"/>
  <c r="Z19" i="1"/>
  <c r="Y19" i="1"/>
  <c r="AC19" i="1" s="1"/>
  <c r="AB18" i="1"/>
  <c r="AA18" i="1"/>
  <c r="AC18" i="1" s="1"/>
  <c r="Z18" i="1"/>
  <c r="Y18" i="1"/>
  <c r="J18" i="1"/>
  <c r="I18" i="1"/>
  <c r="H18" i="1"/>
  <c r="AB17" i="1"/>
  <c r="AA17" i="1"/>
  <c r="Z17" i="1"/>
  <c r="Y17" i="1"/>
  <c r="AC17" i="1" s="1"/>
  <c r="J17" i="1"/>
  <c r="I17" i="1"/>
  <c r="H17" i="1"/>
  <c r="AB16" i="1"/>
  <c r="AA16" i="1"/>
  <c r="Z16" i="1"/>
  <c r="Y16" i="1"/>
  <c r="AC16" i="1" s="1"/>
  <c r="J16" i="1"/>
  <c r="I16" i="1"/>
  <c r="H16" i="1"/>
  <c r="AB15" i="1"/>
  <c r="AA15" i="1"/>
  <c r="Z15" i="1"/>
  <c r="Y15" i="1"/>
  <c r="AC15" i="1" s="1"/>
  <c r="J15" i="1"/>
  <c r="I15" i="1"/>
  <c r="H15" i="1"/>
  <c r="AB14" i="1"/>
  <c r="AA14" i="1"/>
  <c r="Z14" i="1"/>
  <c r="Y14" i="1"/>
  <c r="AC14" i="1" s="1"/>
  <c r="J14" i="1"/>
  <c r="I14" i="1"/>
  <c r="H14" i="1"/>
  <c r="AB13" i="1"/>
  <c r="AA13" i="1"/>
  <c r="Z13" i="1"/>
  <c r="Y13" i="1"/>
  <c r="Y21" i="1" s="1"/>
  <c r="J13" i="1"/>
  <c r="I13" i="1"/>
  <c r="H13" i="1"/>
  <c r="AC12" i="1"/>
  <c r="AB12" i="1"/>
  <c r="AA12" i="1"/>
  <c r="Z12" i="1"/>
  <c r="Y12" i="1"/>
  <c r="J12" i="1"/>
  <c r="I12" i="1"/>
  <c r="H12" i="1"/>
  <c r="AB11" i="1"/>
  <c r="AC11" i="1" s="1"/>
  <c r="AA11" i="1"/>
  <c r="Z11" i="1"/>
  <c r="Y11" i="1"/>
  <c r="J11" i="1"/>
  <c r="I11" i="1"/>
  <c r="H11" i="1"/>
  <c r="AB10" i="1"/>
  <c r="AA10" i="1"/>
  <c r="AC10" i="1" s="1"/>
  <c r="Z10" i="1"/>
  <c r="Y10" i="1"/>
  <c r="J10" i="1"/>
  <c r="I10" i="1"/>
  <c r="H10" i="1"/>
  <c r="AB9" i="1"/>
  <c r="AA9" i="1"/>
  <c r="Z9" i="1"/>
  <c r="AC9" i="1" s="1"/>
  <c r="Y9" i="1"/>
  <c r="J9" i="1"/>
  <c r="I9" i="1"/>
  <c r="H9" i="1"/>
  <c r="AB8" i="1"/>
  <c r="AB21" i="1" s="1"/>
  <c r="AA8" i="1"/>
  <c r="AA21" i="1" s="1"/>
  <c r="Z8" i="1"/>
  <c r="Y8" i="1"/>
  <c r="J8" i="1"/>
  <c r="I8" i="1"/>
  <c r="H8" i="1"/>
  <c r="AC7" i="1"/>
  <c r="AB7" i="1"/>
  <c r="AA7" i="1"/>
  <c r="Z7" i="1"/>
  <c r="Y7" i="1"/>
  <c r="X7" i="1"/>
  <c r="J7" i="1"/>
  <c r="I7" i="1"/>
  <c r="H7" i="1"/>
  <c r="AB6" i="1"/>
  <c r="AB22" i="1" s="1"/>
  <c r="AA6" i="1"/>
  <c r="AA22" i="1" s="1"/>
  <c r="Z6" i="1"/>
  <c r="Z22" i="1" s="1"/>
  <c r="Y6" i="1"/>
  <c r="AG6" i="1" s="1"/>
  <c r="X6" i="1"/>
  <c r="J6" i="1"/>
  <c r="I6" i="1"/>
  <c r="H6" i="1"/>
  <c r="A6" i="1"/>
  <c r="X8" i="1" s="1"/>
  <c r="AB5" i="1"/>
  <c r="AA5" i="1"/>
  <c r="Z5" i="1"/>
  <c r="Y5" i="1"/>
  <c r="X5" i="1"/>
  <c r="J5" i="1"/>
  <c r="I5" i="1"/>
  <c r="H5" i="1"/>
  <c r="G5" i="1"/>
  <c r="A5" i="1"/>
  <c r="J4" i="1"/>
  <c r="I4" i="1"/>
  <c r="H4" i="1"/>
  <c r="G4" i="1"/>
  <c r="G3" i="1"/>
  <c r="T6" i="1" l="1"/>
  <c r="U6" i="1"/>
  <c r="T10" i="1"/>
  <c r="T7" i="1"/>
  <c r="T8" i="1"/>
  <c r="U7" i="1"/>
  <c r="O7" i="1"/>
  <c r="Q8" i="1"/>
  <c r="U8" i="1"/>
  <c r="N8" i="1"/>
  <c r="R8" i="1"/>
  <c r="T9" i="1"/>
  <c r="O8" i="1"/>
  <c r="Q9" i="1"/>
  <c r="U9" i="1"/>
  <c r="R7" i="1"/>
  <c r="N9" i="1"/>
  <c r="R9" i="1"/>
  <c r="R6" i="1"/>
  <c r="O6" i="1"/>
  <c r="N7" i="1"/>
  <c r="O9" i="1"/>
  <c r="Q10" i="1"/>
  <c r="N6" i="1"/>
  <c r="Q7" i="1"/>
  <c r="N10" i="1"/>
  <c r="R10" i="1"/>
  <c r="AG17" i="1"/>
  <c r="AF5" i="1"/>
  <c r="AH5" i="1" s="1"/>
  <c r="AG12" i="1"/>
  <c r="G6" i="1"/>
  <c r="A7" i="1"/>
  <c r="AC8" i="1"/>
  <c r="Z21" i="1"/>
  <c r="AF8" i="1"/>
  <c r="AC13" i="1"/>
  <c r="Y22" i="1"/>
  <c r="AG5" i="1"/>
  <c r="AC6" i="1"/>
  <c r="AF7" i="1" l="1"/>
  <c r="AC22" i="1"/>
  <c r="AC21" i="1"/>
  <c r="AK5" i="1"/>
  <c r="AF6" i="1"/>
  <c r="AG8" i="1"/>
  <c r="AG7" i="1" s="1"/>
  <c r="X9" i="1"/>
  <c r="A8" i="1"/>
  <c r="G7" i="1"/>
  <c r="X10" i="1" l="1"/>
  <c r="A9" i="1"/>
  <c r="G8" i="1"/>
  <c r="AG18" i="1"/>
  <c r="AK17" i="1" s="1"/>
  <c r="AG13" i="1"/>
  <c r="AK12" i="1" s="1"/>
  <c r="AK6" i="1"/>
  <c r="AH6" i="1"/>
  <c r="AF17" i="1"/>
  <c r="AH17" i="1" s="1"/>
  <c r="AF12" i="1"/>
  <c r="AH12" i="1" s="1"/>
  <c r="AF18" i="1"/>
  <c r="AH18" i="1" s="1"/>
  <c r="AF13" i="1"/>
  <c r="AH13" i="1" s="1"/>
  <c r="AH7" i="1"/>
  <c r="AI5" i="1" s="1"/>
  <c r="AJ5" i="1" s="1"/>
  <c r="AI12" i="1" l="1"/>
  <c r="AJ12" i="1" s="1"/>
  <c r="AI17" i="1"/>
  <c r="AJ17" i="1" s="1"/>
  <c r="AI6" i="1"/>
  <c r="AJ6" i="1" s="1"/>
  <c r="X11" i="1"/>
  <c r="G9" i="1"/>
  <c r="A10" i="1"/>
  <c r="X12" i="1" l="1"/>
  <c r="G10" i="1"/>
  <c r="A11" i="1"/>
  <c r="G11" i="1" l="1"/>
  <c r="A12" i="1"/>
  <c r="X13" i="1"/>
  <c r="A13" i="1" l="1"/>
  <c r="G12" i="1"/>
  <c r="X14" i="1"/>
  <c r="A14" i="1" l="1"/>
  <c r="G13" i="1"/>
  <c r="X15" i="1"/>
  <c r="G14" i="1" l="1"/>
  <c r="A15" i="1"/>
  <c r="X16" i="1"/>
  <c r="X17" i="1" l="1"/>
  <c r="G15" i="1"/>
  <c r="A16" i="1"/>
  <c r="G16" i="1" l="1"/>
  <c r="A17" i="1"/>
  <c r="X18" i="1"/>
  <c r="A18" i="1" l="1"/>
  <c r="G17" i="1"/>
  <c r="X19" i="1"/>
  <c r="G18" i="1" l="1"/>
  <c r="X20" i="1"/>
</calcChain>
</file>

<file path=xl/sharedStrings.xml><?xml version="1.0" encoding="utf-8"?>
<sst xmlns="http://schemas.openxmlformats.org/spreadsheetml/2006/main" count="61" uniqueCount="39">
  <si>
    <t>Repeated measures design using Hotelling's T-square</t>
  </si>
  <si>
    <t>Subject</t>
  </si>
  <si>
    <t>Before</t>
  </si>
  <si>
    <t>1 week</t>
  </si>
  <si>
    <t>2 weeks</t>
  </si>
  <si>
    <t>3 weeks</t>
  </si>
  <si>
    <t>W1-W0</t>
  </si>
  <si>
    <t>W2-W1</t>
  </si>
  <si>
    <t>W3-W2</t>
  </si>
  <si>
    <t>Hyp Mean</t>
  </si>
  <si>
    <t>Hotelling T-square Test</t>
  </si>
  <si>
    <t>T2-Repeated Measures</t>
  </si>
  <si>
    <t>DESCRIPTION</t>
  </si>
  <si>
    <t>ANOVA</t>
  </si>
  <si>
    <t>Alpha</t>
  </si>
  <si>
    <t>One-sample test</t>
  </si>
  <si>
    <t>Function</t>
  </si>
  <si>
    <t>Repeated measures test</t>
  </si>
  <si>
    <t>Sources</t>
  </si>
  <si>
    <t>SS</t>
  </si>
  <si>
    <t>df</t>
  </si>
  <si>
    <t>MS</t>
  </si>
  <si>
    <t>F</t>
  </si>
  <si>
    <t>P value</t>
  </si>
  <si>
    <t xml:space="preserve"> F crit</t>
  </si>
  <si>
    <t>Mean</t>
  </si>
  <si>
    <t>Subjects</t>
  </si>
  <si>
    <t>Groups</t>
  </si>
  <si>
    <t>Error</t>
  </si>
  <si>
    <t>Total</t>
  </si>
  <si>
    <t>Greenhouse and Geisser</t>
  </si>
  <si>
    <t>Huyhn and Feldt</t>
  </si>
  <si>
    <t>Variance</t>
  </si>
  <si>
    <t>GG epsilon</t>
  </si>
  <si>
    <t>HF epsilon</t>
  </si>
  <si>
    <t>Real Statistics Using Excel</t>
  </si>
  <si>
    <t>Updated</t>
  </si>
  <si>
    <t>Copyright © 2013 - 2025 Charles Zaiontz</t>
  </si>
  <si>
    <t>One Factor Multivariate Repeated Measures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</si>
</sst>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2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" xfId="0" applyBorder="1"/>
    <xf numFmtId="0" fontId="0" fillId="0" borderId="2" xfId="0" applyBorder="1"/>
    <xf numFmtId="0" fontId="0" fillId="0" borderId="16" xfId="0" applyBorder="1"/>
    <xf numFmtId="0" fontId="0" fillId="0" borderId="8" xfId="0" applyBorder="1"/>
    <xf numFmtId="0" fontId="0" fillId="0" borderId="17" xfId="0" applyBorder="1"/>
    <xf numFmtId="0" fontId="0" fillId="0" borderId="18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19" xfId="0" applyBorder="1"/>
    <xf numFmtId="0" fontId="0" fillId="0" borderId="20" xfId="0" applyBorder="1"/>
    <xf numFmtId="0" fontId="0" fillId="0" borderId="24" xfId="0" applyBorder="1"/>
    <xf numFmtId="15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054B4-BFC5-4B1C-A3E4-CA81BC1579D2}"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35</v>
      </c>
    </row>
    <row r="2" spans="1:2" x14ac:dyDescent="0.35">
      <c r="A2" t="s">
        <v>38</v>
      </c>
    </row>
    <row r="4" spans="1:2" x14ac:dyDescent="0.35">
      <c r="A4" t="s">
        <v>36</v>
      </c>
      <c r="B4" s="38">
        <v>45960</v>
      </c>
    </row>
    <row r="6" spans="1:2" x14ac:dyDescent="0.35">
      <c r="A6" s="39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16E98-ACDA-49EF-8AB9-C4E1F077F912}">
  <dimension ref="A1:AK25"/>
  <sheetViews>
    <sheetView workbookViewId="0"/>
  </sheetViews>
  <sheetFormatPr defaultRowHeight="14.5" x14ac:dyDescent="0.35"/>
  <cols>
    <col min="24" max="24" width="11.26953125" customWidth="1"/>
  </cols>
  <sheetData>
    <row r="1" spans="1:37" x14ac:dyDescent="0.35">
      <c r="A1" s="1" t="s">
        <v>0</v>
      </c>
    </row>
    <row r="3" spans="1:37" ht="15" thickBot="1" x14ac:dyDescent="0.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G3" s="2" t="str">
        <f t="shared" ref="G3:G18" si="0">A3</f>
        <v>Subject</v>
      </c>
      <c r="H3" s="2" t="s">
        <v>6</v>
      </c>
      <c r="I3" s="2" t="s">
        <v>7</v>
      </c>
      <c r="J3" s="2" t="s">
        <v>8</v>
      </c>
      <c r="L3" s="2" t="s">
        <v>9</v>
      </c>
      <c r="N3" t="s">
        <v>10</v>
      </c>
      <c r="Q3" t="s">
        <v>11</v>
      </c>
      <c r="T3" t="s">
        <v>10</v>
      </c>
      <c r="X3" t="s">
        <v>12</v>
      </c>
      <c r="AE3" t="s">
        <v>13</v>
      </c>
      <c r="AI3" t="s">
        <v>14</v>
      </c>
      <c r="AJ3">
        <v>0.05</v>
      </c>
    </row>
    <row r="4" spans="1:37" ht="15" thickTop="1" x14ac:dyDescent="0.35">
      <c r="A4" s="2">
        <v>1</v>
      </c>
      <c r="B4" s="3">
        <v>16</v>
      </c>
      <c r="C4" s="4">
        <v>22</v>
      </c>
      <c r="D4" s="4">
        <v>23</v>
      </c>
      <c r="E4" s="5">
        <v>25</v>
      </c>
      <c r="G4" s="2">
        <f t="shared" si="0"/>
        <v>1</v>
      </c>
      <c r="H4" s="6">
        <f t="shared" ref="H4:J18" si="1">C4-B4</f>
        <v>6</v>
      </c>
      <c r="I4" s="7">
        <f t="shared" si="1"/>
        <v>1</v>
      </c>
      <c r="J4" s="8">
        <f t="shared" si="1"/>
        <v>2</v>
      </c>
      <c r="L4" s="9">
        <v>0</v>
      </c>
      <c r="N4" t="s">
        <v>15</v>
      </c>
      <c r="Q4" t="s">
        <v>16</v>
      </c>
      <c r="T4" t="s">
        <v>17</v>
      </c>
      <c r="AE4" s="10" t="s">
        <v>18</v>
      </c>
      <c r="AF4" s="10" t="s">
        <v>19</v>
      </c>
      <c r="AG4" s="10" t="s">
        <v>20</v>
      </c>
      <c r="AH4" s="10" t="s">
        <v>21</v>
      </c>
      <c r="AI4" s="10" t="s">
        <v>22</v>
      </c>
      <c r="AJ4" s="10" t="s">
        <v>23</v>
      </c>
      <c r="AK4" s="10" t="s">
        <v>24</v>
      </c>
    </row>
    <row r="5" spans="1:37" x14ac:dyDescent="0.35">
      <c r="A5" s="2">
        <f>A4+1</f>
        <v>2</v>
      </c>
      <c r="B5" s="11">
        <v>12</v>
      </c>
      <c r="C5" s="2">
        <v>18</v>
      </c>
      <c r="D5" s="2">
        <v>24</v>
      </c>
      <c r="E5" s="12">
        <v>29</v>
      </c>
      <c r="G5" s="2">
        <f t="shared" si="0"/>
        <v>2</v>
      </c>
      <c r="H5" s="13">
        <f t="shared" si="1"/>
        <v>6</v>
      </c>
      <c r="I5" s="14">
        <f t="shared" si="1"/>
        <v>6</v>
      </c>
      <c r="J5" s="15">
        <f t="shared" si="1"/>
        <v>5</v>
      </c>
      <c r="L5" s="16">
        <v>0</v>
      </c>
      <c r="X5" t="str">
        <f>A3</f>
        <v>Subject</v>
      </c>
      <c r="Y5" t="str">
        <f>B3</f>
        <v>Before</v>
      </c>
      <c r="Z5" t="str">
        <f>C3</f>
        <v>1 week</v>
      </c>
      <c r="AA5" t="str">
        <f>D3</f>
        <v>2 weeks</v>
      </c>
      <c r="AB5" t="str">
        <f>E3</f>
        <v>3 weeks</v>
      </c>
      <c r="AC5" s="2" t="s">
        <v>25</v>
      </c>
      <c r="AE5" t="s">
        <v>26</v>
      </c>
      <c r="AF5">
        <f>(AG6+1)*DEVSQ(AC6:AC20)</f>
        <v>1938.4333333333334</v>
      </c>
      <c r="AG5">
        <f>COUNT(Y6:Y20)-1</f>
        <v>14</v>
      </c>
      <c r="AH5">
        <f>AF5/AG5</f>
        <v>138.4595238095238</v>
      </c>
      <c r="AI5">
        <f>AH5/AH7</f>
        <v>14.520099875156061</v>
      </c>
      <c r="AJ5">
        <f>FDIST(AI5,AG5,AG7)</f>
        <v>8.1670607503918935E-12</v>
      </c>
      <c r="AK5">
        <f>FINV(AJ3,AG5,AG7)</f>
        <v>1.9350088132446253</v>
      </c>
    </row>
    <row r="6" spans="1:37" x14ac:dyDescent="0.35">
      <c r="A6" s="2">
        <f t="shared" ref="A6:A18" si="2">A5+1</f>
        <v>3</v>
      </c>
      <c r="B6" s="11">
        <v>23</v>
      </c>
      <c r="C6" s="2">
        <v>24</v>
      </c>
      <c r="D6" s="2">
        <v>26</v>
      </c>
      <c r="E6" s="12">
        <v>27</v>
      </c>
      <c r="G6" s="2">
        <f t="shared" si="0"/>
        <v>3</v>
      </c>
      <c r="H6" s="13">
        <f t="shared" si="1"/>
        <v>1</v>
      </c>
      <c r="I6" s="14">
        <f t="shared" si="1"/>
        <v>2</v>
      </c>
      <c r="J6" s="15">
        <f t="shared" si="1"/>
        <v>1</v>
      </c>
      <c r="L6" s="17">
        <v>0</v>
      </c>
      <c r="N6" t="e">
        <f t="array" aca="1" ref="N6:O10" ca="1">Hotelling(H4:J18,L4:L6, 0,TRUE)</f>
        <v>#NAME?</v>
      </c>
      <c r="O6" s="18" t="e">
        <f ca="1"/>
        <v>#NAME?</v>
      </c>
      <c r="Q6" t="e">
        <f t="array" aca="1" ref="Q6:R10" ca="1">T2_RepeatedMeasures(B4:E18,TRUE)</f>
        <v>#NAME?</v>
      </c>
      <c r="R6" s="9" t="e">
        <f ca="1"/>
        <v>#NAME?</v>
      </c>
      <c r="T6" t="e">
        <f t="array" aca="1" ref="T6:U10" ca="1">T2_RepeatedMeasures(B4:E18,TRUE)</f>
        <v>#NAME?</v>
      </c>
      <c r="U6" s="18" t="e">
        <f ca="1"/>
        <v>#NAME?</v>
      </c>
      <c r="X6">
        <f t="shared" ref="X6:AB20" si="3">A4</f>
        <v>1</v>
      </c>
      <c r="Y6" s="21">
        <f t="shared" si="3"/>
        <v>16</v>
      </c>
      <c r="Z6" s="22">
        <f t="shared" si="3"/>
        <v>22</v>
      </c>
      <c r="AA6" s="22">
        <f t="shared" si="3"/>
        <v>23</v>
      </c>
      <c r="AB6" s="23">
        <f t="shared" si="3"/>
        <v>25</v>
      </c>
      <c r="AC6">
        <f>AVERAGE(Y6:AB6)</f>
        <v>21.5</v>
      </c>
      <c r="AE6" t="s">
        <v>27</v>
      </c>
      <c r="AF6">
        <f>(AG5+1)*DEVSQ(Y21:AB21)</f>
        <v>833.25000000000023</v>
      </c>
      <c r="AG6">
        <f>COUNT(Y6:AB6)-1</f>
        <v>3</v>
      </c>
      <c r="AH6">
        <f>AF6/AG6</f>
        <v>277.75000000000006</v>
      </c>
      <c r="AI6">
        <f>AH6/AH7</f>
        <v>29.127340823970059</v>
      </c>
      <c r="AJ6">
        <f>FDIST(AI6,AG6,AG7)</f>
        <v>2.3962181631669464E-10</v>
      </c>
      <c r="AK6">
        <f>FINV(AJ3,AG6,AG7)</f>
        <v>2.8270487120861261</v>
      </c>
    </row>
    <row r="7" spans="1:37" x14ac:dyDescent="0.35">
      <c r="A7" s="2">
        <f t="shared" si="2"/>
        <v>4</v>
      </c>
      <c r="B7" s="11">
        <v>8</v>
      </c>
      <c r="C7" s="2">
        <v>20</v>
      </c>
      <c r="D7" s="2">
        <v>28</v>
      </c>
      <c r="E7" s="12">
        <v>30</v>
      </c>
      <c r="G7" s="2">
        <f t="shared" si="0"/>
        <v>4</v>
      </c>
      <c r="H7" s="13">
        <f t="shared" si="1"/>
        <v>12</v>
      </c>
      <c r="I7" s="14">
        <f t="shared" si="1"/>
        <v>8</v>
      </c>
      <c r="J7" s="15">
        <f t="shared" si="1"/>
        <v>2</v>
      </c>
      <c r="N7" t="e">
        <f ca="1"/>
        <v>#NAME?</v>
      </c>
      <c r="O7" s="19" t="e">
        <f ca="1"/>
        <v>#NAME?</v>
      </c>
      <c r="Q7" t="e">
        <f ca="1"/>
        <v>#NAME?</v>
      </c>
      <c r="R7" s="16" t="e">
        <f ca="1"/>
        <v>#NAME?</v>
      </c>
      <c r="T7" t="e">
        <f ca="1"/>
        <v>#NAME?</v>
      </c>
      <c r="U7" s="19" t="e">
        <f ca="1"/>
        <v>#NAME?</v>
      </c>
      <c r="X7">
        <f t="shared" si="3"/>
        <v>2</v>
      </c>
      <c r="Y7" s="24">
        <f t="shared" si="3"/>
        <v>12</v>
      </c>
      <c r="Z7">
        <f t="shared" si="3"/>
        <v>18</v>
      </c>
      <c r="AA7">
        <f t="shared" si="3"/>
        <v>24</v>
      </c>
      <c r="AB7" s="25">
        <f t="shared" si="3"/>
        <v>29</v>
      </c>
      <c r="AC7">
        <f t="shared" ref="AC7:AC20" si="4">AVERAGE(Y7:AB7)</f>
        <v>20.75</v>
      </c>
      <c r="AE7" t="s">
        <v>28</v>
      </c>
      <c r="AF7">
        <f>AF8-AF5-AF6</f>
        <v>400.49999999999977</v>
      </c>
      <c r="AG7">
        <f>AG8-AG5-AG6</f>
        <v>42</v>
      </c>
      <c r="AH7">
        <f>AF7/AG7</f>
        <v>9.5357142857142811</v>
      </c>
    </row>
    <row r="8" spans="1:37" x14ac:dyDescent="0.35">
      <c r="A8" s="2">
        <f t="shared" si="2"/>
        <v>5</v>
      </c>
      <c r="B8" s="11">
        <v>3</v>
      </c>
      <c r="C8" s="2">
        <v>12</v>
      </c>
      <c r="D8" s="2">
        <v>13</v>
      </c>
      <c r="E8" s="12">
        <v>17</v>
      </c>
      <c r="G8" s="2">
        <f t="shared" si="0"/>
        <v>5</v>
      </c>
      <c r="H8" s="13">
        <f t="shared" si="1"/>
        <v>9</v>
      </c>
      <c r="I8" s="14">
        <f t="shared" si="1"/>
        <v>1</v>
      </c>
      <c r="J8" s="26">
        <f t="shared" si="1"/>
        <v>4</v>
      </c>
      <c r="N8" t="e">
        <f ca="1"/>
        <v>#NAME?</v>
      </c>
      <c r="O8" s="19" t="e">
        <f ca="1"/>
        <v>#NAME?</v>
      </c>
      <c r="Q8" t="e">
        <f ca="1"/>
        <v>#NAME?</v>
      </c>
      <c r="R8" s="16" t="e">
        <f ca="1"/>
        <v>#NAME?</v>
      </c>
      <c r="T8" t="e">
        <f ca="1"/>
        <v>#NAME?</v>
      </c>
      <c r="U8" s="19" t="e">
        <f ca="1"/>
        <v>#NAME?</v>
      </c>
      <c r="X8">
        <f t="shared" si="3"/>
        <v>3</v>
      </c>
      <c r="Y8" s="24">
        <f t="shared" si="3"/>
        <v>23</v>
      </c>
      <c r="Z8">
        <f t="shared" si="3"/>
        <v>24</v>
      </c>
      <c r="AA8">
        <f t="shared" si="3"/>
        <v>26</v>
      </c>
      <c r="AB8" s="25">
        <f t="shared" si="3"/>
        <v>27</v>
      </c>
      <c r="AC8">
        <f t="shared" si="4"/>
        <v>25</v>
      </c>
      <c r="AE8" t="s">
        <v>29</v>
      </c>
      <c r="AF8">
        <f>DEVSQ(Y6:AB20)</f>
        <v>3172.1833333333334</v>
      </c>
      <c r="AG8">
        <f>(AG5+1)*(AG6+1)-1</f>
        <v>59</v>
      </c>
    </row>
    <row r="9" spans="1:37" x14ac:dyDescent="0.35">
      <c r="A9" s="2">
        <f t="shared" si="2"/>
        <v>6</v>
      </c>
      <c r="B9" s="11">
        <v>5</v>
      </c>
      <c r="C9" s="2">
        <v>13</v>
      </c>
      <c r="D9" s="2">
        <v>11</v>
      </c>
      <c r="E9" s="27">
        <v>15</v>
      </c>
      <c r="G9" s="2">
        <f t="shared" si="0"/>
        <v>6</v>
      </c>
      <c r="H9" s="13">
        <f t="shared" si="1"/>
        <v>8</v>
      </c>
      <c r="I9" s="14">
        <f t="shared" si="1"/>
        <v>-2</v>
      </c>
      <c r="J9" s="26">
        <f t="shared" si="1"/>
        <v>4</v>
      </c>
      <c r="N9" t="e">
        <f ca="1"/>
        <v>#NAME?</v>
      </c>
      <c r="O9" s="19" t="e">
        <f ca="1"/>
        <v>#NAME?</v>
      </c>
      <c r="Q9" t="e">
        <f ca="1"/>
        <v>#NAME?</v>
      </c>
      <c r="R9" s="16" t="e">
        <f ca="1"/>
        <v>#NAME?</v>
      </c>
      <c r="T9" t="e">
        <f ca="1"/>
        <v>#NAME?</v>
      </c>
      <c r="U9" s="19" t="e">
        <f ca="1"/>
        <v>#NAME?</v>
      </c>
      <c r="X9">
        <f t="shared" si="3"/>
        <v>4</v>
      </c>
      <c r="Y9" s="24">
        <f t="shared" si="3"/>
        <v>8</v>
      </c>
      <c r="Z9">
        <f t="shared" si="3"/>
        <v>20</v>
      </c>
      <c r="AA9">
        <f t="shared" si="3"/>
        <v>28</v>
      </c>
      <c r="AB9" s="25">
        <f t="shared" si="3"/>
        <v>30</v>
      </c>
      <c r="AC9">
        <f t="shared" si="4"/>
        <v>21.5</v>
      </c>
      <c r="AE9" s="28"/>
      <c r="AF9" s="28"/>
      <c r="AG9" s="28"/>
      <c r="AH9" s="28"/>
      <c r="AI9" s="28"/>
      <c r="AJ9" s="28"/>
      <c r="AK9" s="28"/>
    </row>
    <row r="10" spans="1:37" ht="15" thickBot="1" x14ac:dyDescent="0.4">
      <c r="A10" s="2">
        <f t="shared" si="2"/>
        <v>7</v>
      </c>
      <c r="B10" s="11">
        <v>19</v>
      </c>
      <c r="C10" s="2">
        <v>22</v>
      </c>
      <c r="D10" s="2">
        <v>25</v>
      </c>
      <c r="E10" s="12">
        <v>26</v>
      </c>
      <c r="G10" s="2">
        <f t="shared" si="0"/>
        <v>7</v>
      </c>
      <c r="H10" s="13">
        <f t="shared" si="1"/>
        <v>3</v>
      </c>
      <c r="I10" s="14">
        <f t="shared" si="1"/>
        <v>3</v>
      </c>
      <c r="J10" s="26">
        <f t="shared" si="1"/>
        <v>1</v>
      </c>
      <c r="N10" t="e">
        <f ca="1"/>
        <v>#NAME?</v>
      </c>
      <c r="O10" s="20" t="e">
        <f ca="1"/>
        <v>#NAME?</v>
      </c>
      <c r="Q10" t="e">
        <f ca="1"/>
        <v>#NAME?</v>
      </c>
      <c r="R10" s="17" t="e">
        <f ca="1"/>
        <v>#NAME?</v>
      </c>
      <c r="T10" t="e">
        <f ca="1"/>
        <v>#NAME?</v>
      </c>
      <c r="U10" s="20" t="e">
        <f ca="1"/>
        <v>#NAME?</v>
      </c>
      <c r="X10">
        <f t="shared" si="3"/>
        <v>5</v>
      </c>
      <c r="Y10" s="24">
        <f t="shared" si="3"/>
        <v>3</v>
      </c>
      <c r="Z10">
        <f t="shared" si="3"/>
        <v>12</v>
      </c>
      <c r="AA10">
        <f t="shared" si="3"/>
        <v>13</v>
      </c>
      <c r="AB10" s="25">
        <f t="shared" si="3"/>
        <v>17</v>
      </c>
      <c r="AC10">
        <f t="shared" si="4"/>
        <v>11.25</v>
      </c>
      <c r="AE10" t="s">
        <v>30</v>
      </c>
      <c r="AI10" t="s">
        <v>14</v>
      </c>
      <c r="AJ10">
        <v>0.05</v>
      </c>
    </row>
    <row r="11" spans="1:37" ht="15" thickTop="1" x14ac:dyDescent="0.35">
      <c r="A11" s="2">
        <f t="shared" si="2"/>
        <v>8</v>
      </c>
      <c r="B11" s="11">
        <v>22</v>
      </c>
      <c r="C11" s="2">
        <v>22</v>
      </c>
      <c r="D11" s="2">
        <v>23</v>
      </c>
      <c r="E11" s="27">
        <v>26</v>
      </c>
      <c r="G11" s="2">
        <f t="shared" si="0"/>
        <v>8</v>
      </c>
      <c r="H11" s="13">
        <f t="shared" si="1"/>
        <v>0</v>
      </c>
      <c r="I11" s="14">
        <f t="shared" si="1"/>
        <v>1</v>
      </c>
      <c r="J11" s="26">
        <f t="shared" si="1"/>
        <v>3</v>
      </c>
      <c r="X11">
        <f t="shared" si="3"/>
        <v>6</v>
      </c>
      <c r="Y11" s="24">
        <f t="shared" si="3"/>
        <v>5</v>
      </c>
      <c r="Z11">
        <f t="shared" si="3"/>
        <v>13</v>
      </c>
      <c r="AA11">
        <f t="shared" si="3"/>
        <v>11</v>
      </c>
      <c r="AB11" s="25">
        <f t="shared" si="3"/>
        <v>15</v>
      </c>
      <c r="AC11">
        <f t="shared" si="4"/>
        <v>11</v>
      </c>
      <c r="AE11" s="10" t="s">
        <v>18</v>
      </c>
      <c r="AF11" s="10" t="s">
        <v>19</v>
      </c>
      <c r="AG11" s="10" t="s">
        <v>20</v>
      </c>
      <c r="AH11" s="10" t="s">
        <v>21</v>
      </c>
      <c r="AI11" s="10" t="s">
        <v>22</v>
      </c>
      <c r="AJ11" s="10" t="s">
        <v>23</v>
      </c>
      <c r="AK11" s="10" t="s">
        <v>24</v>
      </c>
    </row>
    <row r="12" spans="1:37" x14ac:dyDescent="0.35">
      <c r="A12" s="2">
        <f t="shared" si="2"/>
        <v>9</v>
      </c>
      <c r="B12" s="11">
        <v>12</v>
      </c>
      <c r="C12" s="2">
        <v>20</v>
      </c>
      <c r="D12" s="2">
        <v>22</v>
      </c>
      <c r="E12" s="27">
        <v>24</v>
      </c>
      <c r="G12" s="2">
        <f t="shared" si="0"/>
        <v>9</v>
      </c>
      <c r="H12" s="13">
        <f t="shared" si="1"/>
        <v>8</v>
      </c>
      <c r="I12" s="14">
        <f t="shared" si="1"/>
        <v>2</v>
      </c>
      <c r="J12" s="26">
        <f t="shared" si="1"/>
        <v>2</v>
      </c>
      <c r="X12">
        <f t="shared" si="3"/>
        <v>7</v>
      </c>
      <c r="Y12" s="24">
        <f t="shared" si="3"/>
        <v>19</v>
      </c>
      <c r="Z12">
        <f t="shared" si="3"/>
        <v>22</v>
      </c>
      <c r="AA12">
        <f t="shared" si="3"/>
        <v>25</v>
      </c>
      <c r="AB12" s="25">
        <f t="shared" si="3"/>
        <v>26</v>
      </c>
      <c r="AC12">
        <f t="shared" si="4"/>
        <v>23</v>
      </c>
      <c r="AE12" t="s">
        <v>27</v>
      </c>
      <c r="AF12">
        <f>AF6</f>
        <v>833.25000000000023</v>
      </c>
      <c r="AG12" t="e">
        <f ca="1">AG6*Y24</f>
        <v>#NAME?</v>
      </c>
      <c r="AH12" t="e">
        <f ca="1">AF12/AG12</f>
        <v>#NAME?</v>
      </c>
      <c r="AI12" t="e">
        <f ca="1">AH12/AH13</f>
        <v>#NAME?</v>
      </c>
      <c r="AJ12" t="e">
        <f ca="1">FDIST(AI12,AG12,AG13)</f>
        <v>#NAME?</v>
      </c>
      <c r="AK12" t="e">
        <f ca="1">FINV(AJ10,AG12,AG13)</f>
        <v>#NAME?</v>
      </c>
    </row>
    <row r="13" spans="1:37" x14ac:dyDescent="0.35">
      <c r="A13" s="2">
        <f t="shared" si="2"/>
        <v>10</v>
      </c>
      <c r="B13" s="11">
        <v>16</v>
      </c>
      <c r="C13" s="2">
        <v>22</v>
      </c>
      <c r="D13" s="2">
        <v>26</v>
      </c>
      <c r="E13" s="27">
        <v>29</v>
      </c>
      <c r="G13" s="2">
        <f t="shared" si="0"/>
        <v>10</v>
      </c>
      <c r="H13" s="13">
        <f t="shared" si="1"/>
        <v>6</v>
      </c>
      <c r="I13" s="14">
        <f t="shared" si="1"/>
        <v>4</v>
      </c>
      <c r="J13" s="26">
        <f t="shared" si="1"/>
        <v>3</v>
      </c>
      <c r="X13">
        <f t="shared" si="3"/>
        <v>8</v>
      </c>
      <c r="Y13" s="24">
        <f t="shared" si="3"/>
        <v>22</v>
      </c>
      <c r="Z13">
        <f t="shared" si="3"/>
        <v>22</v>
      </c>
      <c r="AA13">
        <f t="shared" si="3"/>
        <v>23</v>
      </c>
      <c r="AB13" s="25">
        <f t="shared" si="3"/>
        <v>26</v>
      </c>
      <c r="AC13">
        <f t="shared" si="4"/>
        <v>23.25</v>
      </c>
      <c r="AE13" t="s">
        <v>28</v>
      </c>
      <c r="AF13">
        <f>AF7</f>
        <v>400.49999999999977</v>
      </c>
      <c r="AG13" t="e">
        <f ca="1">AG7*Y24</f>
        <v>#NAME?</v>
      </c>
      <c r="AH13" t="e">
        <f ca="1">AF13/AG13</f>
        <v>#NAME?</v>
      </c>
    </row>
    <row r="14" spans="1:37" x14ac:dyDescent="0.35">
      <c r="A14" s="2">
        <f t="shared" si="2"/>
        <v>11</v>
      </c>
      <c r="B14" s="11">
        <v>14</v>
      </c>
      <c r="C14" s="2">
        <v>25</v>
      </c>
      <c r="D14" s="2">
        <v>18</v>
      </c>
      <c r="E14" s="27">
        <v>21</v>
      </c>
      <c r="G14" s="2">
        <f t="shared" si="0"/>
        <v>11</v>
      </c>
      <c r="H14" s="13">
        <f t="shared" si="1"/>
        <v>11</v>
      </c>
      <c r="I14" s="14">
        <f t="shared" si="1"/>
        <v>-7</v>
      </c>
      <c r="J14" s="26">
        <f t="shared" si="1"/>
        <v>3</v>
      </c>
      <c r="X14">
        <f t="shared" si="3"/>
        <v>9</v>
      </c>
      <c r="Y14" s="24">
        <f t="shared" si="3"/>
        <v>12</v>
      </c>
      <c r="Z14">
        <f t="shared" si="3"/>
        <v>20</v>
      </c>
      <c r="AA14">
        <f t="shared" si="3"/>
        <v>22</v>
      </c>
      <c r="AB14" s="25">
        <f t="shared" si="3"/>
        <v>24</v>
      </c>
      <c r="AC14">
        <f t="shared" si="4"/>
        <v>19.5</v>
      </c>
      <c r="AE14" s="28"/>
      <c r="AF14" s="28"/>
      <c r="AG14" s="28"/>
      <c r="AH14" s="28"/>
      <c r="AI14" s="28"/>
      <c r="AJ14" s="28"/>
      <c r="AK14" s="28"/>
    </row>
    <row r="15" spans="1:37" ht="15" thickBot="1" x14ac:dyDescent="0.4">
      <c r="A15" s="2">
        <f t="shared" si="2"/>
        <v>12</v>
      </c>
      <c r="B15" s="11">
        <v>24</v>
      </c>
      <c r="C15" s="2">
        <v>26</v>
      </c>
      <c r="D15" s="2">
        <v>21</v>
      </c>
      <c r="E15" s="27">
        <v>23</v>
      </c>
      <c r="G15" s="2">
        <f t="shared" si="0"/>
        <v>12</v>
      </c>
      <c r="H15" s="13">
        <f t="shared" si="1"/>
        <v>2</v>
      </c>
      <c r="I15" s="14">
        <f t="shared" si="1"/>
        <v>-5</v>
      </c>
      <c r="J15" s="26">
        <f t="shared" si="1"/>
        <v>2</v>
      </c>
      <c r="X15">
        <f t="shared" si="3"/>
        <v>10</v>
      </c>
      <c r="Y15" s="24">
        <f t="shared" si="3"/>
        <v>16</v>
      </c>
      <c r="Z15">
        <f t="shared" si="3"/>
        <v>22</v>
      </c>
      <c r="AA15">
        <f t="shared" si="3"/>
        <v>26</v>
      </c>
      <c r="AB15" s="25">
        <f t="shared" si="3"/>
        <v>29</v>
      </c>
      <c r="AC15">
        <f t="shared" si="4"/>
        <v>23.25</v>
      </c>
      <c r="AE15" t="s">
        <v>31</v>
      </c>
      <c r="AI15" t="s">
        <v>14</v>
      </c>
      <c r="AJ15">
        <v>0.05</v>
      </c>
    </row>
    <row r="16" spans="1:37" ht="15" thickTop="1" x14ac:dyDescent="0.35">
      <c r="A16" s="2">
        <f t="shared" si="2"/>
        <v>13</v>
      </c>
      <c r="B16" s="11">
        <v>9</v>
      </c>
      <c r="C16" s="2">
        <v>12</v>
      </c>
      <c r="D16" s="2">
        <v>20</v>
      </c>
      <c r="E16" s="27">
        <v>23</v>
      </c>
      <c r="G16" s="2">
        <f t="shared" si="0"/>
        <v>13</v>
      </c>
      <c r="H16" s="13">
        <f t="shared" si="1"/>
        <v>3</v>
      </c>
      <c r="I16" s="14">
        <f t="shared" si="1"/>
        <v>8</v>
      </c>
      <c r="J16" s="26">
        <f t="shared" si="1"/>
        <v>3</v>
      </c>
      <c r="X16">
        <f t="shared" si="3"/>
        <v>11</v>
      </c>
      <c r="Y16" s="24">
        <f t="shared" si="3"/>
        <v>14</v>
      </c>
      <c r="Z16">
        <f t="shared" si="3"/>
        <v>25</v>
      </c>
      <c r="AA16">
        <f t="shared" si="3"/>
        <v>18</v>
      </c>
      <c r="AB16" s="25">
        <f t="shared" si="3"/>
        <v>21</v>
      </c>
      <c r="AC16">
        <f t="shared" si="4"/>
        <v>19.5</v>
      </c>
      <c r="AE16" s="10" t="s">
        <v>18</v>
      </c>
      <c r="AF16" s="10" t="s">
        <v>19</v>
      </c>
      <c r="AG16" s="10" t="s">
        <v>20</v>
      </c>
      <c r="AH16" s="10" t="s">
        <v>21</v>
      </c>
      <c r="AI16" s="10" t="s">
        <v>22</v>
      </c>
      <c r="AJ16" s="10" t="s">
        <v>23</v>
      </c>
      <c r="AK16" s="10" t="s">
        <v>24</v>
      </c>
    </row>
    <row r="17" spans="1:37" x14ac:dyDescent="0.35">
      <c r="A17" s="2">
        <f t="shared" si="2"/>
        <v>14</v>
      </c>
      <c r="B17" s="11">
        <v>3</v>
      </c>
      <c r="C17" s="2">
        <v>9</v>
      </c>
      <c r="D17" s="2">
        <v>13</v>
      </c>
      <c r="E17" s="12">
        <v>16</v>
      </c>
      <c r="G17" s="2">
        <f t="shared" si="0"/>
        <v>14</v>
      </c>
      <c r="H17" s="13">
        <f t="shared" si="1"/>
        <v>6</v>
      </c>
      <c r="I17" s="14">
        <f t="shared" si="1"/>
        <v>4</v>
      </c>
      <c r="J17" s="15">
        <f t="shared" si="1"/>
        <v>3</v>
      </c>
      <c r="X17">
        <f t="shared" si="3"/>
        <v>12</v>
      </c>
      <c r="Y17" s="24">
        <f t="shared" si="3"/>
        <v>24</v>
      </c>
      <c r="Z17">
        <f t="shared" si="3"/>
        <v>26</v>
      </c>
      <c r="AA17">
        <f t="shared" si="3"/>
        <v>21</v>
      </c>
      <c r="AB17" s="25">
        <f t="shared" si="3"/>
        <v>23</v>
      </c>
      <c r="AC17">
        <f t="shared" si="4"/>
        <v>23.5</v>
      </c>
      <c r="AE17" t="s">
        <v>27</v>
      </c>
      <c r="AF17">
        <f>AF6</f>
        <v>833.25000000000023</v>
      </c>
      <c r="AG17" t="e">
        <f ca="1">AG6*Y25</f>
        <v>#NAME?</v>
      </c>
      <c r="AH17" t="e">
        <f ca="1">AF17/AG17</f>
        <v>#NAME?</v>
      </c>
      <c r="AI17" t="e">
        <f ca="1">AH17/AH18</f>
        <v>#NAME?</v>
      </c>
      <c r="AJ17" t="e">
        <f ca="1">FDIST(AI17,AG17,AG18)</f>
        <v>#NAME?</v>
      </c>
      <c r="AK17" t="e">
        <f ca="1">FINV(AJ15,AG17,AG18)</f>
        <v>#NAME?</v>
      </c>
    </row>
    <row r="18" spans="1:37" x14ac:dyDescent="0.35">
      <c r="A18" s="2">
        <f t="shared" si="2"/>
        <v>15</v>
      </c>
      <c r="B18" s="29">
        <v>2</v>
      </c>
      <c r="C18" s="30">
        <v>8</v>
      </c>
      <c r="D18" s="30">
        <v>6</v>
      </c>
      <c r="E18" s="31">
        <v>10</v>
      </c>
      <c r="G18" s="2">
        <f t="shared" si="0"/>
        <v>15</v>
      </c>
      <c r="H18" s="32">
        <f t="shared" si="1"/>
        <v>6</v>
      </c>
      <c r="I18" s="33">
        <f t="shared" si="1"/>
        <v>-2</v>
      </c>
      <c r="J18" s="34">
        <f t="shared" si="1"/>
        <v>4</v>
      </c>
      <c r="X18">
        <f t="shared" si="3"/>
        <v>13</v>
      </c>
      <c r="Y18" s="24">
        <f t="shared" si="3"/>
        <v>9</v>
      </c>
      <c r="Z18">
        <f t="shared" si="3"/>
        <v>12</v>
      </c>
      <c r="AA18">
        <f t="shared" si="3"/>
        <v>20</v>
      </c>
      <c r="AB18" s="25">
        <f t="shared" si="3"/>
        <v>23</v>
      </c>
      <c r="AC18">
        <f t="shared" si="4"/>
        <v>16</v>
      </c>
      <c r="AE18" t="s">
        <v>28</v>
      </c>
      <c r="AF18">
        <f>AF7</f>
        <v>400.49999999999977</v>
      </c>
      <c r="AG18" t="e">
        <f ca="1">AG7*Y25</f>
        <v>#NAME?</v>
      </c>
      <c r="AH18" t="e">
        <f ca="1">AF18/AG18</f>
        <v>#NAME?</v>
      </c>
    </row>
    <row r="19" spans="1:37" x14ac:dyDescent="0.35">
      <c r="X19">
        <f t="shared" si="3"/>
        <v>14</v>
      </c>
      <c r="Y19" s="24">
        <f t="shared" si="3"/>
        <v>3</v>
      </c>
      <c r="Z19">
        <f t="shared" si="3"/>
        <v>9</v>
      </c>
      <c r="AA19">
        <f t="shared" si="3"/>
        <v>13</v>
      </c>
      <c r="AB19" s="25">
        <f t="shared" si="3"/>
        <v>16</v>
      </c>
      <c r="AC19">
        <f t="shared" si="4"/>
        <v>10.25</v>
      </c>
      <c r="AE19" s="28"/>
      <c r="AF19" s="28"/>
      <c r="AG19" s="28"/>
      <c r="AH19" s="28"/>
      <c r="AI19" s="28"/>
      <c r="AJ19" s="28"/>
      <c r="AK19" s="28"/>
    </row>
    <row r="20" spans="1:37" x14ac:dyDescent="0.35">
      <c r="X20">
        <f t="shared" si="3"/>
        <v>15</v>
      </c>
      <c r="Y20" s="35">
        <f t="shared" si="3"/>
        <v>2</v>
      </c>
      <c r="Z20" s="36">
        <f t="shared" si="3"/>
        <v>8</v>
      </c>
      <c r="AA20" s="36">
        <f t="shared" si="3"/>
        <v>6</v>
      </c>
      <c r="AB20" s="37">
        <f t="shared" si="3"/>
        <v>10</v>
      </c>
      <c r="AC20">
        <f t="shared" si="4"/>
        <v>6.5</v>
      </c>
    </row>
    <row r="21" spans="1:37" x14ac:dyDescent="0.35">
      <c r="X21" t="s">
        <v>25</v>
      </c>
      <c r="Y21">
        <f>AVERAGE(Y6:Y20)</f>
        <v>12.533333333333333</v>
      </c>
      <c r="Z21">
        <f>AVERAGE(Z6:Z20)</f>
        <v>18.333333333333332</v>
      </c>
      <c r="AA21">
        <f>AVERAGE(AA6:AA20)</f>
        <v>19.933333333333334</v>
      </c>
      <c r="AB21">
        <f>AVERAGE(AB6:AB20)</f>
        <v>22.733333333333334</v>
      </c>
      <c r="AC21">
        <f>AVERAGE(AC6:AC20)</f>
        <v>18.383333333333333</v>
      </c>
    </row>
    <row r="22" spans="1:37" x14ac:dyDescent="0.35">
      <c r="X22" t="s">
        <v>32</v>
      </c>
      <c r="Y22">
        <f>VAR(Y6:Y20)</f>
        <v>55.838095238095221</v>
      </c>
      <c r="Z22">
        <f>VAR(Z6:Z20)</f>
        <v>35.523809523809504</v>
      </c>
      <c r="AA22">
        <f>VAR(AA6:AA20)</f>
        <v>41.352380952380955</v>
      </c>
      <c r="AB22">
        <f>VAR(AB6:AB20)</f>
        <v>34.352380952380955</v>
      </c>
      <c r="AC22">
        <f>VAR(AC6:AC20)</f>
        <v>34.614880952380972</v>
      </c>
    </row>
    <row r="24" spans="1:37" x14ac:dyDescent="0.35">
      <c r="X24" t="s">
        <v>33</v>
      </c>
      <c r="Y24" s="18" t="e">
        <f ca="1">GGEpsilon(Y6:AB20)</f>
        <v>#NAME?</v>
      </c>
    </row>
    <row r="25" spans="1:37" x14ac:dyDescent="0.35">
      <c r="X25" t="s">
        <v>34</v>
      </c>
      <c r="Y25" s="20" t="e">
        <f ca="1">HFEpsilon(Y6:AB20)</f>
        <v>#NAME?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Rep Measures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2025-10-30T09:43:45Z</dcterms:created>
  <dcterms:modified xsi:type="dcterms:W3CDTF">2025-10-30T09:46:07Z</dcterms:modified>
</cp:coreProperties>
</file>