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D46384D5-353C-4953-8EBE-C14B0A753061}" xr6:coauthVersionLast="47" xr6:coauthVersionMax="47" xr10:uidLastSave="{A2264AAC-73BF-4F9D-9662-BAF8FB52C690}"/>
  <bookViews>
    <workbookView xWindow="-110" yWindow="-110" windowWidth="19420" windowHeight="10300" xr2:uid="{5ECA4C12-2D4E-42C1-B652-8E95ABC9C6ED}"/>
  </bookViews>
  <sheets>
    <sheet name="Title" sheetId="2" r:id="rId1"/>
    <sheet name="Rep 2W+1B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9" i="1" l="1"/>
  <c r="AY9" i="1"/>
  <c r="AN9" i="1"/>
  <c r="BP8" i="1"/>
  <c r="BO8" i="1"/>
  <c r="BN8" i="1"/>
  <c r="BM8" i="1"/>
  <c r="BQ8" i="1" s="1"/>
  <c r="BL8" i="1"/>
  <c r="BC8" i="1"/>
  <c r="BB8" i="1"/>
  <c r="BA8" i="1"/>
  <c r="AZ8" i="1"/>
  <c r="BD8" i="1" s="1"/>
  <c r="AY8" i="1"/>
  <c r="AR8" i="1"/>
  <c r="AQ8" i="1"/>
  <c r="AP8" i="1"/>
  <c r="AO8" i="1"/>
  <c r="AN8" i="1"/>
  <c r="BP7" i="1"/>
  <c r="BO7" i="1"/>
  <c r="BN7" i="1"/>
  <c r="BM7" i="1"/>
  <c r="BQ7" i="1" s="1"/>
  <c r="BL7" i="1"/>
  <c r="BC7" i="1"/>
  <c r="BB7" i="1"/>
  <c r="BA7" i="1"/>
  <c r="AZ7" i="1"/>
  <c r="AY7" i="1"/>
  <c r="AR7" i="1"/>
  <c r="AQ7" i="1"/>
  <c r="AP7" i="1"/>
  <c r="AO7" i="1"/>
  <c r="AS7" i="1" s="1"/>
  <c r="AN7" i="1"/>
  <c r="BP6" i="1"/>
  <c r="BO6" i="1"/>
  <c r="BN6" i="1"/>
  <c r="BQ6" i="1" s="1"/>
  <c r="BM6" i="1"/>
  <c r="BL6" i="1"/>
  <c r="BC6" i="1"/>
  <c r="BB6" i="1"/>
  <c r="BA6" i="1"/>
  <c r="AZ6" i="1"/>
  <c r="AY6" i="1"/>
  <c r="AR6" i="1"/>
  <c r="AQ6" i="1"/>
  <c r="AP6" i="1"/>
  <c r="AO6" i="1"/>
  <c r="AS6" i="1" s="1"/>
  <c r="AN6" i="1"/>
  <c r="BT5" i="1" a="1"/>
  <c r="BT25" i="1" s="1"/>
  <c r="AF5" i="1" a="1"/>
  <c r="AF7" i="1" s="1"/>
  <c r="AE5" i="1" a="1"/>
  <c r="AE8" i="1" s="1"/>
  <c r="AC5" i="1" a="1"/>
  <c r="AD8" i="1" s="1"/>
  <c r="P10" i="1"/>
  <c r="O10" i="1"/>
  <c r="N10" i="1"/>
  <c r="M10" i="1"/>
  <c r="N9" i="1"/>
  <c r="R8" i="1"/>
  <c r="N7" i="1"/>
  <c r="M7" i="1"/>
  <c r="L5" i="1" a="1"/>
  <c r="P11" i="1" s="1"/>
  <c r="BV4" i="1" a="1"/>
  <c r="BX9" i="1" s="1"/>
  <c r="BS25" i="1"/>
  <c r="BF25" i="1"/>
  <c r="AV25" i="1"/>
  <c r="AU25" i="1"/>
  <c r="AH25" i="1"/>
  <c r="BS24" i="1"/>
  <c r="BF24" i="1"/>
  <c r="AV24" i="1"/>
  <c r="AU24" i="1"/>
  <c r="AH24" i="1"/>
  <c r="BS23" i="1"/>
  <c r="BF23" i="1"/>
  <c r="AV23" i="1"/>
  <c r="AU23" i="1"/>
  <c r="AH23" i="1"/>
  <c r="BS22" i="1"/>
  <c r="BF22" i="1"/>
  <c r="AV22" i="1"/>
  <c r="AU22" i="1"/>
  <c r="AH22" i="1"/>
  <c r="BS21" i="1"/>
  <c r="BF21" i="1"/>
  <c r="AV21" i="1"/>
  <c r="AU21" i="1"/>
  <c r="AH21" i="1"/>
  <c r="BS20" i="1"/>
  <c r="BF20" i="1"/>
  <c r="AV20" i="1"/>
  <c r="AU20" i="1"/>
  <c r="AH20" i="1"/>
  <c r="BS19" i="1"/>
  <c r="BF19" i="1"/>
  <c r="AV19" i="1"/>
  <c r="AU19" i="1"/>
  <c r="AH19" i="1"/>
  <c r="BS18" i="1"/>
  <c r="BF18" i="1"/>
  <c r="AV18" i="1"/>
  <c r="AU18" i="1"/>
  <c r="AH18" i="1"/>
  <c r="BS17" i="1"/>
  <c r="BF17" i="1"/>
  <c r="AV17" i="1"/>
  <c r="AU17" i="1"/>
  <c r="AH17" i="1"/>
  <c r="BS16" i="1"/>
  <c r="BF16" i="1"/>
  <c r="AV16" i="1"/>
  <c r="AU16" i="1"/>
  <c r="AH16" i="1"/>
  <c r="BS15" i="1"/>
  <c r="BF15" i="1"/>
  <c r="AV15" i="1"/>
  <c r="AU15" i="1"/>
  <c r="AH15" i="1"/>
  <c r="BS14" i="1"/>
  <c r="BF14" i="1"/>
  <c r="AV14" i="1"/>
  <c r="AU14" i="1"/>
  <c r="AH14" i="1"/>
  <c r="BS13" i="1"/>
  <c r="BF13" i="1"/>
  <c r="AV13" i="1"/>
  <c r="AU13" i="1"/>
  <c r="AH13" i="1"/>
  <c r="BS12" i="1"/>
  <c r="BF12" i="1"/>
  <c r="AV12" i="1"/>
  <c r="AU12" i="1"/>
  <c r="AH12" i="1"/>
  <c r="BS11" i="1"/>
  <c r="BF11" i="1"/>
  <c r="AV11" i="1"/>
  <c r="AU11" i="1"/>
  <c r="AH11" i="1"/>
  <c r="BS10" i="1"/>
  <c r="BF10" i="1"/>
  <c r="AV10" i="1"/>
  <c r="AU10" i="1"/>
  <c r="AH10" i="1"/>
  <c r="BS9" i="1"/>
  <c r="BF9" i="1"/>
  <c r="AV9" i="1"/>
  <c r="AU9" i="1"/>
  <c r="AH9" i="1"/>
  <c r="BS8" i="1"/>
  <c r="BF8" i="1"/>
  <c r="AV8" i="1"/>
  <c r="AU8" i="1"/>
  <c r="AH8" i="1"/>
  <c r="BS7" i="1"/>
  <c r="BF7" i="1"/>
  <c r="BD7" i="1"/>
  <c r="AV7" i="1"/>
  <c r="AU7" i="1"/>
  <c r="AH7" i="1"/>
  <c r="BS6" i="1"/>
  <c r="BF6" i="1"/>
  <c r="AV6" i="1"/>
  <c r="AU6" i="1"/>
  <c r="AH6" i="1"/>
  <c r="BS5" i="1"/>
  <c r="BF5" i="1"/>
  <c r="AV5" i="1"/>
  <c r="AU5" i="1"/>
  <c r="AH5" i="1"/>
  <c r="BW6" i="1" l="1"/>
  <c r="BX6" i="1"/>
  <c r="BV7" i="1"/>
  <c r="BW7" i="1"/>
  <c r="BV10" i="1"/>
  <c r="BW10" i="1"/>
  <c r="BX10" i="1"/>
  <c r="BW11" i="1"/>
  <c r="L6" i="1"/>
  <c r="M6" i="1"/>
  <c r="N6" i="1"/>
  <c r="O7" i="1"/>
  <c r="P7" i="1"/>
  <c r="R11" i="1"/>
  <c r="BD6" i="1"/>
  <c r="Q10" i="1"/>
  <c r="BV11" i="1"/>
  <c r="Q7" i="1"/>
  <c r="S11" i="1"/>
  <c r="R5" i="1"/>
  <c r="L9" i="1"/>
  <c r="S8" i="1"/>
  <c r="BV6" i="1"/>
  <c r="S5" i="1"/>
  <c r="M9" i="1"/>
  <c r="AC9" i="1"/>
  <c r="AD9" i="1"/>
  <c r="AF8" i="1"/>
  <c r="AF9" i="1"/>
  <c r="R7" i="1"/>
  <c r="R10" i="1"/>
  <c r="BT14" i="1"/>
  <c r="Q5" i="1"/>
  <c r="Q8" i="1"/>
  <c r="Q11" i="1"/>
  <c r="BT15" i="1"/>
  <c r="BW4" i="1"/>
  <c r="BW8" i="1"/>
  <c r="L5" i="1"/>
  <c r="P6" i="1"/>
  <c r="L8" i="1"/>
  <c r="P9" i="1"/>
  <c r="L11" i="1"/>
  <c r="AD6" i="1"/>
  <c r="AE9" i="1"/>
  <c r="BT9" i="1"/>
  <c r="BT21" i="1"/>
  <c r="BT5" i="1"/>
  <c r="BT17" i="1"/>
  <c r="AE6" i="1"/>
  <c r="BX7" i="1"/>
  <c r="BX11" i="1"/>
  <c r="AD5" i="1"/>
  <c r="AE7" i="1"/>
  <c r="BT7" i="1"/>
  <c r="BT19" i="1"/>
  <c r="BV4" i="1"/>
  <c r="BZ6" i="1" s="1"/>
  <c r="BV8" i="1"/>
  <c r="S10" i="1"/>
  <c r="BT22" i="1"/>
  <c r="R9" i="1"/>
  <c r="AF5" i="1"/>
  <c r="BW5" i="1"/>
  <c r="CE7" i="1" s="1"/>
  <c r="BW9" i="1"/>
  <c r="O5" i="1"/>
  <c r="S6" i="1"/>
  <c r="O8" i="1"/>
  <c r="S9" i="1"/>
  <c r="O11" i="1"/>
  <c r="AC8" i="1"/>
  <c r="AF6" i="1"/>
  <c r="BT12" i="1"/>
  <c r="BT24" i="1"/>
  <c r="BT16" i="1"/>
  <c r="AE5" i="1"/>
  <c r="AC5" i="1"/>
  <c r="BT6" i="1"/>
  <c r="BT18" i="1"/>
  <c r="O6" i="1"/>
  <c r="S7" i="1"/>
  <c r="O9" i="1"/>
  <c r="AC6" i="1"/>
  <c r="BT8" i="1"/>
  <c r="BT20" i="1"/>
  <c r="BX4" i="1"/>
  <c r="BX8" i="1"/>
  <c r="M5" i="1"/>
  <c r="Q6" i="1"/>
  <c r="M8" i="1"/>
  <c r="Q9" i="1"/>
  <c r="M11" i="1"/>
  <c r="AC7" i="1"/>
  <c r="BT10" i="1"/>
  <c r="BV5" i="1"/>
  <c r="CA14" i="1" s="1"/>
  <c r="BV9" i="1"/>
  <c r="N5" i="1"/>
  <c r="R6" i="1"/>
  <c r="N8" i="1"/>
  <c r="N11" i="1"/>
  <c r="AD7" i="1"/>
  <c r="BT11" i="1"/>
  <c r="BT23" i="1"/>
  <c r="BX5" i="1"/>
  <c r="CD8" i="1" s="1"/>
  <c r="P5" i="1"/>
  <c r="L7" i="1"/>
  <c r="P8" i="1"/>
  <c r="L10" i="1"/>
  <c r="BT13" i="1"/>
  <c r="AS8" i="1"/>
  <c r="BZ7" i="1"/>
  <c r="U5" i="1" a="1"/>
  <c r="BZ8" i="1"/>
  <c r="CD7" i="1" l="1"/>
  <c r="CC7" i="1"/>
  <c r="CC8" i="1"/>
  <c r="CB12" i="1"/>
  <c r="CC6" i="1"/>
  <c r="CB6" i="1"/>
  <c r="CB8" i="1"/>
  <c r="CA7" i="1"/>
  <c r="CA8" i="1"/>
  <c r="CD6" i="1"/>
  <c r="CE8" i="1"/>
  <c r="CA6" i="1"/>
  <c r="CB7" i="1"/>
  <c r="CB14" i="1"/>
  <c r="CE6" i="1"/>
  <c r="CA13" i="1" s="1"/>
  <c r="CA12" i="1" s="1"/>
  <c r="X24" i="1"/>
  <c r="Z22" i="1"/>
  <c r="BH22" i="1" s="1"/>
  <c r="U21" i="1"/>
  <c r="AI21" i="1" s="1"/>
  <c r="W19" i="1"/>
  <c r="AK19" i="1" s="1"/>
  <c r="Y17" i="1"/>
  <c r="BG17" i="1" s="1"/>
  <c r="AA15" i="1"/>
  <c r="BI15" i="1" s="1"/>
  <c r="V14" i="1"/>
  <c r="AJ14" i="1" s="1"/>
  <c r="X12" i="1"/>
  <c r="Z10" i="1"/>
  <c r="BH10" i="1" s="1"/>
  <c r="U9" i="1"/>
  <c r="AI9" i="1" s="1"/>
  <c r="W7" i="1"/>
  <c r="AK7" i="1" s="1"/>
  <c r="Y5" i="1"/>
  <c r="BG5" i="1" s="1"/>
  <c r="Z25" i="1"/>
  <c r="BH25" i="1" s="1"/>
  <c r="U24" i="1"/>
  <c r="AI24" i="1" s="1"/>
  <c r="W22" i="1"/>
  <c r="AK22" i="1" s="1"/>
  <c r="Y20" i="1"/>
  <c r="BG20" i="1" s="1"/>
  <c r="AA18" i="1"/>
  <c r="BI18" i="1" s="1"/>
  <c r="V17" i="1"/>
  <c r="AJ17" i="1" s="1"/>
  <c r="X15" i="1"/>
  <c r="Z13" i="1"/>
  <c r="BH13" i="1" s="1"/>
  <c r="U12" i="1"/>
  <c r="AI12" i="1" s="1"/>
  <c r="W10" i="1"/>
  <c r="AK10" i="1" s="1"/>
  <c r="Y8" i="1"/>
  <c r="BG8" i="1" s="1"/>
  <c r="AA6" i="1"/>
  <c r="BI6" i="1" s="1"/>
  <c r="V5" i="1"/>
  <c r="AJ5" i="1" s="1"/>
  <c r="AA23" i="1"/>
  <c r="BI23" i="1" s="1"/>
  <c r="X20" i="1"/>
  <c r="U17" i="1"/>
  <c r="AI17" i="1" s="1"/>
  <c r="Y13" i="1"/>
  <c r="BG13" i="1" s="1"/>
  <c r="V10" i="1"/>
  <c r="AJ10" i="1" s="1"/>
  <c r="U5" i="1"/>
  <c r="AI5" i="1" s="1"/>
  <c r="U22" i="1"/>
  <c r="AI22" i="1" s="1"/>
  <c r="Y18" i="1"/>
  <c r="BG18" i="1" s="1"/>
  <c r="V15" i="1"/>
  <c r="AJ15" i="1" s="1"/>
  <c r="Z11" i="1"/>
  <c r="BH11" i="1" s="1"/>
  <c r="W8" i="1"/>
  <c r="AK8" i="1" s="1"/>
  <c r="W24" i="1"/>
  <c r="AK24" i="1" s="1"/>
  <c r="Y22" i="1"/>
  <c r="BG22" i="1" s="1"/>
  <c r="AA20" i="1"/>
  <c r="BI20" i="1" s="1"/>
  <c r="V19" i="1"/>
  <c r="AJ19" i="1" s="1"/>
  <c r="X17" i="1"/>
  <c r="Z15" i="1"/>
  <c r="BH15" i="1" s="1"/>
  <c r="U14" i="1"/>
  <c r="AI14" i="1" s="1"/>
  <c r="W12" i="1"/>
  <c r="AK12" i="1" s="1"/>
  <c r="Y10" i="1"/>
  <c r="BG10" i="1" s="1"/>
  <c r="AA8" i="1"/>
  <c r="BI8" i="1" s="1"/>
  <c r="V7" i="1"/>
  <c r="AJ7" i="1" s="1"/>
  <c r="X5" i="1"/>
  <c r="AA25" i="1"/>
  <c r="BI25" i="1" s="1"/>
  <c r="V24" i="1"/>
  <c r="AJ24" i="1" s="1"/>
  <c r="X22" i="1"/>
  <c r="Z20" i="1"/>
  <c r="BH20" i="1" s="1"/>
  <c r="U19" i="1"/>
  <c r="AI19" i="1" s="1"/>
  <c r="W17" i="1"/>
  <c r="AK17" i="1" s="1"/>
  <c r="Y15" i="1"/>
  <c r="BG15" i="1" s="1"/>
  <c r="AA13" i="1"/>
  <c r="BI13" i="1" s="1"/>
  <c r="V12" i="1"/>
  <c r="AJ12" i="1" s="1"/>
  <c r="X10" i="1"/>
  <c r="Z8" i="1"/>
  <c r="BH8" i="1" s="1"/>
  <c r="U7" i="1"/>
  <c r="AI7" i="1" s="1"/>
  <c r="W5" i="1"/>
  <c r="AK5" i="1" s="1"/>
  <c r="Y25" i="1"/>
  <c r="BG25" i="1" s="1"/>
  <c r="V22" i="1"/>
  <c r="AJ22" i="1" s="1"/>
  <c r="Z18" i="1"/>
  <c r="BH18" i="1" s="1"/>
  <c r="W15" i="1"/>
  <c r="AK15" i="1" s="1"/>
  <c r="AA11" i="1"/>
  <c r="BI11" i="1" s="1"/>
  <c r="X8" i="1"/>
  <c r="Z6" i="1"/>
  <c r="BH6" i="1" s="1"/>
  <c r="X25" i="1"/>
  <c r="Z23" i="1"/>
  <c r="BH23" i="1" s="1"/>
  <c r="W20" i="1"/>
  <c r="AK20" i="1" s="1"/>
  <c r="AA16" i="1"/>
  <c r="BI16" i="1" s="1"/>
  <c r="X13" i="1"/>
  <c r="U10" i="1"/>
  <c r="AI10" i="1" s="1"/>
  <c r="Y6" i="1"/>
  <c r="BG6" i="1" s="1"/>
  <c r="AA24" i="1"/>
  <c r="BI24" i="1" s="1"/>
  <c r="X21" i="1"/>
  <c r="U18" i="1"/>
  <c r="AI18" i="1" s="1"/>
  <c r="Y14" i="1"/>
  <c r="BG14" i="1" s="1"/>
  <c r="V11" i="1"/>
  <c r="AJ11" i="1" s="1"/>
  <c r="Z7" i="1"/>
  <c r="BH7" i="1" s="1"/>
  <c r="Y24" i="1"/>
  <c r="BG24" i="1" s="1"/>
  <c r="V21" i="1"/>
  <c r="AJ21" i="1" s="1"/>
  <c r="Z17" i="1"/>
  <c r="BH17" i="1" s="1"/>
  <c r="AA10" i="1"/>
  <c r="BI10" i="1" s="1"/>
  <c r="X7" i="1"/>
  <c r="V20" i="1"/>
  <c r="AJ20" i="1" s="1"/>
  <c r="AA9" i="1"/>
  <c r="BI9" i="1" s="1"/>
  <c r="U20" i="1"/>
  <c r="AI20" i="1" s="1"/>
  <c r="V13" i="1"/>
  <c r="AJ13" i="1" s="1"/>
  <c r="W6" i="1"/>
  <c r="AK6" i="1" s="1"/>
  <c r="W23" i="1"/>
  <c r="AK23" i="1" s="1"/>
  <c r="U13" i="1"/>
  <c r="AI13" i="1" s="1"/>
  <c r="V6" i="1"/>
  <c r="AJ6" i="1" s="1"/>
  <c r="Y19" i="1"/>
  <c r="BG19" i="1" s="1"/>
  <c r="V16" i="1"/>
  <c r="AJ16" i="1" s="1"/>
  <c r="X19" i="1"/>
  <c r="Y12" i="1"/>
  <c r="BG12" i="1" s="1"/>
  <c r="Z5" i="1"/>
  <c r="BH5" i="1" s="1"/>
  <c r="W25" i="1"/>
  <c r="AK25" i="1" s="1"/>
  <c r="AA21" i="1"/>
  <c r="BI21" i="1" s="1"/>
  <c r="X18" i="1"/>
  <c r="U15" i="1"/>
  <c r="AI15" i="1" s="1"/>
  <c r="Y11" i="1"/>
  <c r="BG11" i="1" s="1"/>
  <c r="Z24" i="1"/>
  <c r="BH24" i="1" s="1"/>
  <c r="W21" i="1"/>
  <c r="AK21" i="1" s="1"/>
  <c r="AA17" i="1"/>
  <c r="BI17" i="1" s="1"/>
  <c r="X14" i="1"/>
  <c r="U11" i="1"/>
  <c r="AI11" i="1" s="1"/>
  <c r="Y7" i="1"/>
  <c r="BG7" i="1" s="1"/>
  <c r="W14" i="1"/>
  <c r="AK14" i="1" s="1"/>
  <c r="Y23" i="1"/>
  <c r="BG23" i="1" s="1"/>
  <c r="Z16" i="1"/>
  <c r="BH16" i="1" s="1"/>
  <c r="W13" i="1"/>
  <c r="AK13" i="1" s="1"/>
  <c r="X6" i="1"/>
  <c r="X23" i="1"/>
  <c r="Y16" i="1"/>
  <c r="BG16" i="1" s="1"/>
  <c r="Z9" i="1"/>
  <c r="BH9" i="1" s="1"/>
  <c r="AA19" i="1"/>
  <c r="BI19" i="1" s="1"/>
  <c r="X16" i="1"/>
  <c r="Y9" i="1"/>
  <c r="BG9" i="1" s="1"/>
  <c r="V23" i="1"/>
  <c r="AJ23" i="1" s="1"/>
  <c r="Z19" i="1"/>
  <c r="BH19" i="1" s="1"/>
  <c r="W16" i="1"/>
  <c r="AK16" i="1" s="1"/>
  <c r="AA12" i="1"/>
  <c r="BI12" i="1" s="1"/>
  <c r="X9" i="1"/>
  <c r="U6" i="1"/>
  <c r="AI6" i="1" s="1"/>
  <c r="U23" i="1"/>
  <c r="AI23" i="1" s="1"/>
  <c r="Z12" i="1"/>
  <c r="BH12" i="1" s="1"/>
  <c r="W9" i="1"/>
  <c r="AK9" i="1" s="1"/>
  <c r="AA5" i="1"/>
  <c r="BI5" i="1" s="1"/>
  <c r="AA22" i="1"/>
  <c r="BI22" i="1" s="1"/>
  <c r="U16" i="1"/>
  <c r="AI16" i="1" s="1"/>
  <c r="V9" i="1"/>
  <c r="AJ9" i="1" s="1"/>
  <c r="V8" i="1"/>
  <c r="AJ8" i="1" s="1"/>
  <c r="V25" i="1"/>
  <c r="AJ25" i="1" s="1"/>
  <c r="Z21" i="1"/>
  <c r="BH21" i="1" s="1"/>
  <c r="W18" i="1"/>
  <c r="AK18" i="1" s="1"/>
  <c r="AA14" i="1"/>
  <c r="BI14" i="1" s="1"/>
  <c r="X11" i="1"/>
  <c r="U25" i="1"/>
  <c r="AI25" i="1" s="1"/>
  <c r="Y21" i="1"/>
  <c r="BG21" i="1" s="1"/>
  <c r="V18" i="1"/>
  <c r="AJ18" i="1" s="1"/>
  <c r="Z14" i="1"/>
  <c r="BH14" i="1" s="1"/>
  <c r="W11" i="1"/>
  <c r="AK11" i="1" s="1"/>
  <c r="U8" i="1"/>
  <c r="AI8" i="1" s="1"/>
  <c r="AA7" i="1"/>
  <c r="BI7" i="1" s="1"/>
  <c r="CB13" i="1" l="1"/>
  <c r="CC13" i="1" s="1"/>
  <c r="CC14" i="1"/>
  <c r="CC12" i="1"/>
  <c r="CD12" i="1" s="1"/>
  <c r="CE12" i="1" s="1"/>
  <c r="CF12" i="1"/>
  <c r="CF8" i="1"/>
  <c r="CF7" i="1"/>
  <c r="CG12" i="1"/>
  <c r="CF6" i="1"/>
  <c r="CH12" i="1"/>
  <c r="CG7" i="1" l="1"/>
  <c r="CH7" i="1"/>
  <c r="CH6" i="1"/>
  <c r="CG6" i="1"/>
  <c r="CH8" i="1"/>
  <c r="CG8" i="1"/>
</calcChain>
</file>

<file path=xl/sharedStrings.xml><?xml version="1.0" encoding="utf-8"?>
<sst xmlns="http://schemas.openxmlformats.org/spreadsheetml/2006/main" count="114" uniqueCount="55">
  <si>
    <t>Repeated Measures Manova (2W+1B)</t>
  </si>
  <si>
    <t>T1</t>
  </si>
  <si>
    <t>T2</t>
  </si>
  <si>
    <t>T3</t>
  </si>
  <si>
    <t>T4</t>
  </si>
  <si>
    <t>Alpha</t>
  </si>
  <si>
    <t>Left</t>
  </si>
  <si>
    <t>Right</t>
  </si>
  <si>
    <t>G1</t>
  </si>
  <si>
    <t>Transformation matrix</t>
  </si>
  <si>
    <t>B</t>
  </si>
  <si>
    <t>C</t>
  </si>
  <si>
    <t>BC</t>
  </si>
  <si>
    <t>BxC</t>
  </si>
  <si>
    <t>AxB</t>
  </si>
  <si>
    <t>AxC</t>
  </si>
  <si>
    <t>AxBxC</t>
  </si>
  <si>
    <t>A</t>
  </si>
  <si>
    <t>DESCRIPTION</t>
  </si>
  <si>
    <t>stat</t>
  </si>
  <si>
    <t>F</t>
  </si>
  <si>
    <t>df1</t>
  </si>
  <si>
    <t>df2</t>
  </si>
  <si>
    <t>p-value</t>
  </si>
  <si>
    <t>part eta-sq</t>
  </si>
  <si>
    <t>Group</t>
  </si>
  <si>
    <t>Count</t>
  </si>
  <si>
    <t>Sum</t>
  </si>
  <si>
    <t>Mean</t>
  </si>
  <si>
    <t>Variance</t>
  </si>
  <si>
    <t>SS</t>
  </si>
  <si>
    <t>Std Err</t>
  </si>
  <si>
    <t>Lower</t>
  </si>
  <si>
    <t>Upper</t>
  </si>
  <si>
    <t>Pillai Trace</t>
  </si>
  <si>
    <t>Wilk's Lambda</t>
  </si>
  <si>
    <t>Hotelling Trace</t>
  </si>
  <si>
    <t>Roy's Lg Root</t>
  </si>
  <si>
    <t>ANOVA</t>
  </si>
  <si>
    <t>G2</t>
  </si>
  <si>
    <t>Sources</t>
  </si>
  <si>
    <t>df</t>
  </si>
  <si>
    <t>MS</t>
  </si>
  <si>
    <t>P value</t>
  </si>
  <si>
    <t>Eta-sq</t>
  </si>
  <si>
    <t>RMSSE</t>
  </si>
  <si>
    <t>Omega Sq</t>
  </si>
  <si>
    <t>Between Groups</t>
  </si>
  <si>
    <t>Within Groups</t>
  </si>
  <si>
    <t>Total</t>
  </si>
  <si>
    <t>G3</t>
  </si>
  <si>
    <t>Real Statistics Using Excel</t>
  </si>
  <si>
    <t>Updated</t>
  </si>
  <si>
    <t>Copyright © 2013 - 2025 Charles Zaiontz</t>
  </si>
  <si>
    <t>Multivariate two within-subjects and one between-subjects factors (2W+1B)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</si>
</sst>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0" xfId="0" applyNumberFormat="1"/>
    <xf numFmtId="164" fontId="0" fillId="0" borderId="7" xfId="0" applyNumberFormat="1" applyBorder="1"/>
    <xf numFmtId="0" fontId="0" fillId="0" borderId="0" xfId="0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64" fontId="0" fillId="0" borderId="16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1" fillId="0" borderId="23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24" xfId="0" applyBorder="1"/>
    <xf numFmtId="0" fontId="0" fillId="0" borderId="7" xfId="0" applyBorder="1"/>
    <xf numFmtId="0" fontId="0" fillId="0" borderId="5" xfId="0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17FAA-CC7D-466F-9247-EA35DC07F480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51</v>
      </c>
    </row>
    <row r="2" spans="1:2" x14ac:dyDescent="0.35">
      <c r="A2" t="s">
        <v>54</v>
      </c>
    </row>
    <row r="4" spans="1:2" x14ac:dyDescent="0.35">
      <c r="A4" t="s">
        <v>52</v>
      </c>
      <c r="B4" s="42">
        <v>45960</v>
      </c>
    </row>
    <row r="6" spans="1:2" x14ac:dyDescent="0.35">
      <c r="A6" s="43" t="s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75F9D-B1F0-4FF2-AF04-AE2C19BEA670}">
  <dimension ref="A1:CH25"/>
  <sheetViews>
    <sheetView zoomScaleNormal="100" workbookViewId="0"/>
  </sheetViews>
  <sheetFormatPr defaultRowHeight="14.5" x14ac:dyDescent="0.35"/>
  <cols>
    <col min="1" max="9" width="6.36328125" customWidth="1"/>
    <col min="10" max="10" width="2.08984375" customWidth="1"/>
    <col min="11" max="11" width="5.7265625" customWidth="1"/>
    <col min="12" max="19" width="5.1796875" customWidth="1"/>
    <col min="20" max="20" width="3.7265625" customWidth="1"/>
    <col min="21" max="27" width="5.1796875" customWidth="1"/>
    <col min="28" max="28" width="3.7265625" customWidth="1"/>
    <col min="29" max="29" width="7.6328125" customWidth="1"/>
    <col min="34" max="37" width="5.1796875" customWidth="1"/>
    <col min="38" max="38" width="7.08984375" customWidth="1"/>
    <col min="39" max="39" width="13.54296875" customWidth="1"/>
    <col min="42" max="43" width="5.6328125" customWidth="1"/>
    <col min="45" max="45" width="10.1796875" customWidth="1"/>
    <col min="47" max="48" width="5.1796875" customWidth="1"/>
    <col min="49" max="49" width="7.08984375" customWidth="1"/>
    <col min="50" max="50" width="13.54296875" customWidth="1"/>
    <col min="53" max="54" width="5.6328125" customWidth="1"/>
    <col min="56" max="56" width="9.54296875" customWidth="1"/>
    <col min="58" max="61" width="5.1796875" customWidth="1"/>
    <col min="62" max="62" width="7.08984375" customWidth="1"/>
    <col min="63" max="63" width="13.54296875" customWidth="1"/>
    <col min="66" max="67" width="5.6328125" customWidth="1"/>
    <col min="69" max="69" width="9.54296875" customWidth="1"/>
    <col min="71" max="71" width="4.7265625" customWidth="1"/>
    <col min="73" max="73" width="3.7265625" customWidth="1"/>
    <col min="77" max="77" width="3.7265625" customWidth="1"/>
    <col min="78" max="78" width="14.1796875" customWidth="1"/>
  </cols>
  <sheetData>
    <row r="1" spans="1:86" x14ac:dyDescent="0.35">
      <c r="K1" t="s">
        <v>0</v>
      </c>
    </row>
    <row r="2" spans="1:86" x14ac:dyDescent="0.35">
      <c r="B2" s="1" t="s">
        <v>1</v>
      </c>
      <c r="C2" s="2" t="s">
        <v>1</v>
      </c>
      <c r="D2" s="1" t="s">
        <v>2</v>
      </c>
      <c r="E2" s="2" t="s">
        <v>2</v>
      </c>
      <c r="F2" s="1" t="s">
        <v>3</v>
      </c>
      <c r="G2" s="2" t="s">
        <v>3</v>
      </c>
      <c r="H2" s="1" t="s">
        <v>4</v>
      </c>
      <c r="I2" s="3" t="s">
        <v>4</v>
      </c>
      <c r="K2" t="s">
        <v>5</v>
      </c>
      <c r="L2">
        <v>0.05</v>
      </c>
    </row>
    <row r="3" spans="1:86" x14ac:dyDescent="0.35">
      <c r="A3" s="4"/>
      <c r="B3" s="5" t="s">
        <v>6</v>
      </c>
      <c r="C3" s="6" t="s">
        <v>7</v>
      </c>
      <c r="D3" s="5" t="s">
        <v>6</v>
      </c>
      <c r="E3" s="6" t="s">
        <v>7</v>
      </c>
      <c r="F3" s="5" t="s">
        <v>6</v>
      </c>
      <c r="G3" s="6" t="s">
        <v>7</v>
      </c>
      <c r="H3" s="5" t="s">
        <v>6</v>
      </c>
      <c r="I3" s="7" t="s">
        <v>7</v>
      </c>
    </row>
    <row r="4" spans="1:86" ht="15" thickBot="1" x14ac:dyDescent="0.4">
      <c r="A4" t="s">
        <v>8</v>
      </c>
      <c r="B4" s="8">
        <v>0.6</v>
      </c>
      <c r="C4" s="9">
        <v>19.399999999999999</v>
      </c>
      <c r="D4" s="8">
        <v>17.8</v>
      </c>
      <c r="E4" s="9">
        <v>33.700000000000003</v>
      </c>
      <c r="F4" s="8">
        <v>16.2</v>
      </c>
      <c r="G4" s="10">
        <v>34.9</v>
      </c>
      <c r="H4" s="11">
        <v>11.4</v>
      </c>
      <c r="I4" s="12">
        <v>34.4</v>
      </c>
      <c r="L4" t="s">
        <v>9</v>
      </c>
      <c r="U4" s="13" t="s">
        <v>10</v>
      </c>
      <c r="X4" s="13" t="s">
        <v>11</v>
      </c>
      <c r="Y4" s="13" t="s">
        <v>12</v>
      </c>
      <c r="AD4" s="13" t="s">
        <v>10</v>
      </c>
      <c r="AE4" s="13" t="s">
        <v>11</v>
      </c>
      <c r="AF4" s="13" t="s">
        <v>13</v>
      </c>
      <c r="AI4" s="13" t="s">
        <v>10</v>
      </c>
      <c r="AM4" t="s">
        <v>14</v>
      </c>
      <c r="AV4" s="13" t="s">
        <v>11</v>
      </c>
      <c r="AX4" t="s">
        <v>15</v>
      </c>
      <c r="BG4" s="13" t="s">
        <v>12</v>
      </c>
      <c r="BK4" t="s">
        <v>16</v>
      </c>
      <c r="BT4" s="13" t="s">
        <v>17</v>
      </c>
      <c r="BV4" s="13" t="e">
        <f t="array" aca="1" ref="BV4:BX11" ca="1">StdAnova1(BS5:BT25)</f>
        <v>#NAME?</v>
      </c>
      <c r="BW4" s="13" t="e">
        <f ca="1"/>
        <v>#NAME?</v>
      </c>
      <c r="BX4" s="13" t="e">
        <f ca="1"/>
        <v>#NAME?</v>
      </c>
      <c r="BZ4" t="s">
        <v>18</v>
      </c>
      <c r="CE4" t="s">
        <v>5</v>
      </c>
      <c r="CF4">
        <v>0.05</v>
      </c>
    </row>
    <row r="5" spans="1:86" ht="15" thickTop="1" x14ac:dyDescent="0.35">
      <c r="A5" t="s">
        <v>8</v>
      </c>
      <c r="B5" s="22">
        <v>16.100000000000001</v>
      </c>
      <c r="C5" s="11">
        <v>16</v>
      </c>
      <c r="D5" s="22">
        <v>13.4</v>
      </c>
      <c r="E5" s="11">
        <v>29.3</v>
      </c>
      <c r="F5" s="22">
        <v>10.6</v>
      </c>
      <c r="G5" s="12">
        <v>27.7</v>
      </c>
      <c r="H5" s="11">
        <v>8.9</v>
      </c>
      <c r="I5" s="12">
        <v>41.6</v>
      </c>
      <c r="K5" t="s">
        <v>10</v>
      </c>
      <c r="L5" s="14" t="e">
        <f t="array" aca="1" ref="L5:S11" ca="1">RepMeasTransform(4,2)</f>
        <v>#NAME?</v>
      </c>
      <c r="M5" s="15" t="e">
        <f ca="1"/>
        <v>#NAME?</v>
      </c>
      <c r="N5" s="15" t="e">
        <f ca="1"/>
        <v>#NAME?</v>
      </c>
      <c r="O5" s="15" t="e">
        <f ca="1"/>
        <v>#NAME?</v>
      </c>
      <c r="P5" s="15" t="e">
        <f ca="1"/>
        <v>#NAME?</v>
      </c>
      <c r="Q5" s="15" t="e">
        <f ca="1"/>
        <v>#NAME?</v>
      </c>
      <c r="R5" s="15" t="e">
        <f ca="1"/>
        <v>#NAME?</v>
      </c>
      <c r="S5" s="16" t="e">
        <f ca="1"/>
        <v>#NAME?</v>
      </c>
      <c r="U5" s="14" t="e">
        <f t="array" aca="1" ref="U5:AA25" ca="1">MMULT(B4:I24,TRANSPOSE(L5:S11))</f>
        <v>#NAME?</v>
      </c>
      <c r="V5" s="15" t="e">
        <f ca="1"/>
        <v>#NAME?</v>
      </c>
      <c r="W5" s="15" t="e">
        <f ca="1"/>
        <v>#NAME?</v>
      </c>
      <c r="X5" s="26" t="e">
        <f ca="1"/>
        <v>#NAME?</v>
      </c>
      <c r="Y5" s="15" t="e">
        <f ca="1"/>
        <v>#NAME?</v>
      </c>
      <c r="Z5" s="15" t="e">
        <f ca="1"/>
        <v>#NAME?</v>
      </c>
      <c r="AA5" s="16" t="e">
        <f ca="1"/>
        <v>#NAME?</v>
      </c>
      <c r="AC5" t="e">
        <f t="array" aca="1" ref="AC5:AD9" ca="1">Hotelling(U5:W25,,0,TRUE)</f>
        <v>#NAME?</v>
      </c>
      <c r="AD5" s="14" t="e">
        <f ca="1"/>
        <v>#NAME?</v>
      </c>
      <c r="AE5" s="15" t="e">
        <f t="array" aca="1" ref="AE5:AE9" ca="1">Hotelling(X5:X25,,0)</f>
        <v>#NAME?</v>
      </c>
      <c r="AF5" s="16" t="e">
        <f t="array" aca="1" ref="AF5:AF9" ca="1">Hotelling(Y5:AA25,,0)</f>
        <v>#NAME?</v>
      </c>
      <c r="AH5" t="str">
        <f>A4</f>
        <v>G1</v>
      </c>
      <c r="AI5" s="14" t="e">
        <f ca="1">U5</f>
        <v>#NAME?</v>
      </c>
      <c r="AJ5" s="15" t="e">
        <f t="shared" ref="AJ5:AK20" ca="1" si="0">V5</f>
        <v>#NAME?</v>
      </c>
      <c r="AK5" s="16" t="e">
        <f t="shared" ca="1" si="0"/>
        <v>#NAME?</v>
      </c>
      <c r="AM5" s="29"/>
      <c r="AN5" s="29" t="s">
        <v>19</v>
      </c>
      <c r="AO5" s="29" t="s">
        <v>20</v>
      </c>
      <c r="AP5" s="29" t="s">
        <v>21</v>
      </c>
      <c r="AQ5" s="29" t="s">
        <v>22</v>
      </c>
      <c r="AR5" s="29" t="s">
        <v>23</v>
      </c>
      <c r="AS5" s="29" t="s">
        <v>24</v>
      </c>
      <c r="AU5" t="str">
        <f>A4</f>
        <v>G1</v>
      </c>
      <c r="AV5" s="26">
        <f>B4</f>
        <v>0.6</v>
      </c>
      <c r="AX5" s="29"/>
      <c r="AY5" s="29" t="s">
        <v>19</v>
      </c>
      <c r="AZ5" s="29" t="s">
        <v>20</v>
      </c>
      <c r="BA5" s="29" t="s">
        <v>21</v>
      </c>
      <c r="BB5" s="29" t="s">
        <v>22</v>
      </c>
      <c r="BC5" s="29" t="s">
        <v>23</v>
      </c>
      <c r="BD5" s="29" t="s">
        <v>24</v>
      </c>
      <c r="BF5" t="str">
        <f>A4</f>
        <v>G1</v>
      </c>
      <c r="BG5" s="30" t="e">
        <f ca="1">Y5</f>
        <v>#NAME?</v>
      </c>
      <c r="BH5" s="31" t="e">
        <f t="shared" ref="BH5:BI20" ca="1" si="1">Z5</f>
        <v>#NAME?</v>
      </c>
      <c r="BI5" s="32" t="e">
        <f t="shared" ca="1" si="1"/>
        <v>#NAME?</v>
      </c>
      <c r="BK5" s="29"/>
      <c r="BL5" s="29" t="s">
        <v>19</v>
      </c>
      <c r="BM5" s="29" t="s">
        <v>20</v>
      </c>
      <c r="BN5" s="29" t="s">
        <v>21</v>
      </c>
      <c r="BO5" s="29" t="s">
        <v>22</v>
      </c>
      <c r="BP5" s="29" t="s">
        <v>23</v>
      </c>
      <c r="BQ5" s="29" t="s">
        <v>24</v>
      </c>
      <c r="BS5" t="str">
        <f>A4</f>
        <v>G1</v>
      </c>
      <c r="BT5" s="26" t="e">
        <f t="array" aca="1" ref="BT5:BT25" ca="1">MEANROW(B4:I24)</f>
        <v>#NAME?</v>
      </c>
      <c r="BV5" s="14" t="e">
        <f ca="1"/>
        <v>#NAME?</v>
      </c>
      <c r="BW5" s="15" t="e">
        <f ca="1"/>
        <v>#NAME?</v>
      </c>
      <c r="BX5" s="16" t="e">
        <f ca="1"/>
        <v>#NAME?</v>
      </c>
      <c r="BZ5" s="29" t="s">
        <v>25</v>
      </c>
      <c r="CA5" s="29" t="s">
        <v>26</v>
      </c>
      <c r="CB5" s="29" t="s">
        <v>27</v>
      </c>
      <c r="CC5" s="29" t="s">
        <v>28</v>
      </c>
      <c r="CD5" s="29" t="s">
        <v>29</v>
      </c>
      <c r="CE5" s="29" t="s">
        <v>30</v>
      </c>
      <c r="CF5" s="29" t="s">
        <v>31</v>
      </c>
      <c r="CG5" s="29" t="s">
        <v>32</v>
      </c>
      <c r="CH5" s="29" t="s">
        <v>33</v>
      </c>
    </row>
    <row r="6" spans="1:86" x14ac:dyDescent="0.35">
      <c r="A6" t="s">
        <v>8</v>
      </c>
      <c r="B6" s="22">
        <v>12.9</v>
      </c>
      <c r="C6" s="11">
        <v>12</v>
      </c>
      <c r="D6" s="22">
        <v>11.5</v>
      </c>
      <c r="E6" s="11">
        <v>26.8</v>
      </c>
      <c r="F6" s="22">
        <v>16.100000000000001</v>
      </c>
      <c r="G6" s="12">
        <v>32.6</v>
      </c>
      <c r="H6" s="11">
        <v>1.3</v>
      </c>
      <c r="I6" s="12">
        <v>30.2</v>
      </c>
      <c r="L6" s="17" t="e">
        <f ca="1"/>
        <v>#NAME?</v>
      </c>
      <c r="M6" t="e">
        <f ca="1"/>
        <v>#NAME?</v>
      </c>
      <c r="N6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t="e">
        <f ca="1"/>
        <v>#NAME?</v>
      </c>
      <c r="S6" s="18" t="e">
        <f ca="1"/>
        <v>#NAME?</v>
      </c>
      <c r="U6" s="17" t="e">
        <f ca="1"/>
        <v>#NAME?</v>
      </c>
      <c r="V6" t="e">
        <f ca="1"/>
        <v>#NAME?</v>
      </c>
      <c r="W6" t="e">
        <f ca="1"/>
        <v>#NAME?</v>
      </c>
      <c r="X6" s="27" t="e">
        <f ca="1"/>
        <v>#NAME?</v>
      </c>
      <c r="Y6" t="e">
        <f ca="1"/>
        <v>#NAME?</v>
      </c>
      <c r="Z6" t="e">
        <f ca="1"/>
        <v>#NAME?</v>
      </c>
      <c r="AA6" s="18" t="e">
        <f ca="1"/>
        <v>#NAME?</v>
      </c>
      <c r="AC6" t="e">
        <f ca="1"/>
        <v>#NAME?</v>
      </c>
      <c r="AD6" s="17" t="e">
        <f ca="1"/>
        <v>#NAME?</v>
      </c>
      <c r="AE6" t="e">
        <f ca="1"/>
        <v>#NAME?</v>
      </c>
      <c r="AF6" s="18" t="e">
        <f ca="1"/>
        <v>#NAME?</v>
      </c>
      <c r="AH6" t="str">
        <f t="shared" ref="AH6:AH25" si="2">A5</f>
        <v>G1</v>
      </c>
      <c r="AI6" s="17" t="e">
        <f t="shared" ref="AI6:AK25" ca="1" si="3">U6</f>
        <v>#NAME?</v>
      </c>
      <c r="AJ6" t="e">
        <f t="shared" ca="1" si="0"/>
        <v>#NAME?</v>
      </c>
      <c r="AK6" s="18" t="e">
        <f t="shared" ca="1" si="0"/>
        <v>#NAME?</v>
      </c>
      <c r="AM6" t="s">
        <v>34</v>
      </c>
      <c r="AN6" t="e">
        <f ca="1">MANOVA_PillaiTrace(AH5:AK25)</f>
        <v>#NAME?</v>
      </c>
      <c r="AO6" t="e">
        <f ca="1">MANOVA_PillaiF(AH5:AK25)</f>
        <v>#NAME?</v>
      </c>
      <c r="AP6" t="e">
        <f ca="1">MANOVA_Pillaidf1(AH5:AK25)</f>
        <v>#NAME?</v>
      </c>
      <c r="AQ6" t="e">
        <f ca="1">MANOVA_Pillaidf2(AH5:AK25)</f>
        <v>#NAME?</v>
      </c>
      <c r="AR6" t="e">
        <f ca="1">F_DIST_RT(AO6,AP6,AQ6)</f>
        <v>#NAME?</v>
      </c>
      <c r="AS6" t="e">
        <f ca="1">AO6*AP6/(AO6*AP6+AQ6)</f>
        <v>#NAME?</v>
      </c>
      <c r="AU6" t="str">
        <f t="shared" ref="AU6:AV25" si="4">A5</f>
        <v>G1</v>
      </c>
      <c r="AV6" s="27">
        <f t="shared" si="4"/>
        <v>16.100000000000001</v>
      </c>
      <c r="AX6" t="s">
        <v>34</v>
      </c>
      <c r="AY6" t="e">
        <f ca="1">MANOVA_PillaiTrace(AU5:AV25)</f>
        <v>#NAME?</v>
      </c>
      <c r="AZ6" t="e">
        <f ca="1">MANOVA_PillaiF(AU5:AV25)</f>
        <v>#NAME?</v>
      </c>
      <c r="BA6" t="e">
        <f ca="1">MANOVA_Pillaidf1(AU5:AV25)</f>
        <v>#NAME?</v>
      </c>
      <c r="BB6" t="e">
        <f ca="1">MANOVA_Pillaidf2(AU5:AV25)</f>
        <v>#NAME?</v>
      </c>
      <c r="BC6" t="e">
        <f ca="1">F_DIST_RT(AZ6,BA6,BB6)</f>
        <v>#NAME?</v>
      </c>
      <c r="BD6" t="e">
        <f ca="1">AZ6*BA6/(AZ6*BA6+BB6)</f>
        <v>#NAME?</v>
      </c>
      <c r="BF6" t="str">
        <f t="shared" ref="BF6:BF25" si="5">A5</f>
        <v>G1</v>
      </c>
      <c r="BG6" s="33" t="e">
        <f t="shared" ref="BG6:BI25" ca="1" si="6">Y6</f>
        <v>#NAME?</v>
      </c>
      <c r="BH6" t="e">
        <f t="shared" ca="1" si="1"/>
        <v>#NAME?</v>
      </c>
      <c r="BI6" s="34" t="e">
        <f t="shared" ca="1" si="1"/>
        <v>#NAME?</v>
      </c>
      <c r="BK6" t="s">
        <v>34</v>
      </c>
      <c r="BL6" t="e">
        <f ca="1">MANOVA_PillaiTrace(BF5:BI25)</f>
        <v>#NAME?</v>
      </c>
      <c r="BM6" t="e">
        <f ca="1">MANOVA_PillaiF(BF5:BI25)</f>
        <v>#NAME?</v>
      </c>
      <c r="BN6" t="e">
        <f ca="1">MANOVA_Pillaidf1(BF5:BI25)</f>
        <v>#NAME?</v>
      </c>
      <c r="BO6" t="e">
        <f ca="1">MANOVA_Pillaidf2(BF5:BI25)</f>
        <v>#NAME?</v>
      </c>
      <c r="BP6" t="e">
        <f ca="1">F_DIST_RT(BM6,BN6,BO6)</f>
        <v>#NAME?</v>
      </c>
      <c r="BQ6" t="e">
        <f ca="1">BM6*BN6/(BM6*BN6+BO6)</f>
        <v>#NAME?</v>
      </c>
      <c r="BS6" t="str">
        <f t="shared" ref="BS6:BS25" si="7">A5</f>
        <v>G1</v>
      </c>
      <c r="BT6" s="27" t="e">
        <f ca="1"/>
        <v>#NAME?</v>
      </c>
      <c r="BV6" s="17" t="e">
        <f ca="1"/>
        <v>#NAME?</v>
      </c>
      <c r="BW6" t="e">
        <f ca="1"/>
        <v>#NAME?</v>
      </c>
      <c r="BX6" s="18" t="e">
        <f ca="1"/>
        <v>#NAME?</v>
      </c>
      <c r="BZ6" t="e">
        <f ca="1">BV4</f>
        <v>#NAME?</v>
      </c>
      <c r="CA6">
        <f ca="1">COUNT(BV5:BV11)</f>
        <v>0</v>
      </c>
      <c r="CB6" t="e">
        <f ca="1">SUM(BV5:BV11)</f>
        <v>#NAME?</v>
      </c>
      <c r="CC6" t="e">
        <f ca="1">AVERAGE(BV5:BV11)</f>
        <v>#NAME?</v>
      </c>
      <c r="CD6" t="e">
        <f ca="1">_xlfn.VAR.S(BV5:BV11)</f>
        <v>#NAME?</v>
      </c>
      <c r="CE6" t="e">
        <f ca="1">DEVSQ(BV5:BV11)</f>
        <v>#NAME?</v>
      </c>
      <c r="CF6" t="e">
        <f ca="1">SQRT(CC13/CA6)</f>
        <v>#NAME?</v>
      </c>
      <c r="CG6" t="e">
        <f ca="1">CC6-CF6*_xlfn.T.INV.2T(CF4,CB13)</f>
        <v>#NAME?</v>
      </c>
      <c r="CH6" t="e">
        <f ca="1">CC6+CF6*_xlfn.T.INV.2T(CF4,CB13)</f>
        <v>#NAME?</v>
      </c>
    </row>
    <row r="7" spans="1:86" x14ac:dyDescent="0.35">
      <c r="A7" t="s">
        <v>8</v>
      </c>
      <c r="B7" s="22">
        <v>20.8</v>
      </c>
      <c r="C7" s="11">
        <v>23.9</v>
      </c>
      <c r="D7" s="22">
        <v>38.9</v>
      </c>
      <c r="E7" s="11">
        <v>38.700000000000003</v>
      </c>
      <c r="F7" s="22">
        <v>27</v>
      </c>
      <c r="G7" s="12">
        <v>39.299999999999997</v>
      </c>
      <c r="H7" s="11">
        <v>41.4</v>
      </c>
      <c r="I7" s="12">
        <v>47.7</v>
      </c>
      <c r="L7" s="17" t="e">
        <f ca="1"/>
        <v>#NAME?</v>
      </c>
      <c r="M7" t="e">
        <f ca="1"/>
        <v>#NAME?</v>
      </c>
      <c r="N7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t="e">
        <f ca="1"/>
        <v>#NAME?</v>
      </c>
      <c r="S7" s="18" t="e">
        <f ca="1"/>
        <v>#NAME?</v>
      </c>
      <c r="U7" s="17" t="e">
        <f ca="1"/>
        <v>#NAME?</v>
      </c>
      <c r="V7" t="e">
        <f ca="1"/>
        <v>#NAME?</v>
      </c>
      <c r="W7" t="e">
        <f ca="1"/>
        <v>#NAME?</v>
      </c>
      <c r="X7" s="27" t="e">
        <f ca="1"/>
        <v>#NAME?</v>
      </c>
      <c r="Y7" t="e">
        <f ca="1"/>
        <v>#NAME?</v>
      </c>
      <c r="Z7" t="e">
        <f ca="1"/>
        <v>#NAME?</v>
      </c>
      <c r="AA7" s="18" t="e">
        <f ca="1"/>
        <v>#NAME?</v>
      </c>
      <c r="AC7" t="e">
        <f ca="1"/>
        <v>#NAME?</v>
      </c>
      <c r="AD7" s="17" t="e">
        <f ca="1"/>
        <v>#NAME?</v>
      </c>
      <c r="AE7" t="e">
        <f ca="1"/>
        <v>#NAME?</v>
      </c>
      <c r="AF7" s="18" t="e">
        <f ca="1"/>
        <v>#NAME?</v>
      </c>
      <c r="AH7" t="str">
        <f t="shared" si="2"/>
        <v>G1</v>
      </c>
      <c r="AI7" s="17" t="e">
        <f t="shared" ca="1" si="3"/>
        <v>#NAME?</v>
      </c>
      <c r="AJ7" t="e">
        <f t="shared" ca="1" si="0"/>
        <v>#NAME?</v>
      </c>
      <c r="AK7" s="18" t="e">
        <f t="shared" ca="1" si="0"/>
        <v>#NAME?</v>
      </c>
      <c r="AM7" t="s">
        <v>35</v>
      </c>
      <c r="AN7" t="e">
        <f ca="1">MANOVA_WilksLambda(AH5:AK25)</f>
        <v>#NAME?</v>
      </c>
      <c r="AO7" t="e">
        <f ca="1">MANOVA_WilksF(AH5:AK25)</f>
        <v>#NAME?</v>
      </c>
      <c r="AP7" t="e">
        <f ca="1">MANOVA_Wilksdf1(AH5:AK25)</f>
        <v>#NAME?</v>
      </c>
      <c r="AQ7" t="e">
        <f ca="1">MANOVA_Wilksdf2(AH5:AK25)</f>
        <v>#NAME?</v>
      </c>
      <c r="AR7" t="e">
        <f ca="1">F_DIST_RT(AO7,AP7,AQ7)</f>
        <v>#NAME?</v>
      </c>
      <c r="AS7" t="e">
        <f t="shared" ref="AS7:AS8" ca="1" si="8">AO7*AP7/(AO7*AP7+AQ7)</f>
        <v>#NAME?</v>
      </c>
      <c r="AU7" t="str">
        <f t="shared" si="4"/>
        <v>G1</v>
      </c>
      <c r="AV7" s="27">
        <f t="shared" si="4"/>
        <v>12.9</v>
      </c>
      <c r="AX7" t="s">
        <v>35</v>
      </c>
      <c r="AY7" t="e">
        <f ca="1">MANOVA_WilksLambda(AU5:AV25)</f>
        <v>#NAME?</v>
      </c>
      <c r="AZ7" t="e">
        <f ca="1">MANOVA_WilksF(AU5:AV25)</f>
        <v>#NAME?</v>
      </c>
      <c r="BA7" t="e">
        <f ca="1">MANOVA_Wilksdf1(AU5:AV25)</f>
        <v>#NAME?</v>
      </c>
      <c r="BB7" t="e">
        <f ca="1">MANOVA_Wilksdf2(AU5:AV25)</f>
        <v>#NAME?</v>
      </c>
      <c r="BC7" t="e">
        <f ca="1">F_DIST_RT(AZ7,BA7,BB7)</f>
        <v>#NAME?</v>
      </c>
      <c r="BD7" t="e">
        <f t="shared" ref="BD7:BD8" ca="1" si="9">AZ7*BA7/(AZ7*BA7+BB7)</f>
        <v>#NAME?</v>
      </c>
      <c r="BF7" t="str">
        <f t="shared" si="5"/>
        <v>G1</v>
      </c>
      <c r="BG7" s="33" t="e">
        <f t="shared" ca="1" si="6"/>
        <v>#NAME?</v>
      </c>
      <c r="BH7" t="e">
        <f t="shared" ca="1" si="1"/>
        <v>#NAME?</v>
      </c>
      <c r="BI7" s="34" t="e">
        <f t="shared" ca="1" si="1"/>
        <v>#NAME?</v>
      </c>
      <c r="BK7" t="s">
        <v>35</v>
      </c>
      <c r="BL7" t="e">
        <f ca="1">MANOVA_WilksLambda(BF5:BI25)</f>
        <v>#NAME?</v>
      </c>
      <c r="BM7" t="e">
        <f ca="1">MANOVA_WilksF(BF5:BI25)</f>
        <v>#NAME?</v>
      </c>
      <c r="BN7" t="e">
        <f ca="1">MANOVA_Wilksdf1(BF5:BI25)</f>
        <v>#NAME?</v>
      </c>
      <c r="BO7" t="e">
        <f ca="1">MANOVA_Wilksdf2(BF5:BI25)</f>
        <v>#NAME?</v>
      </c>
      <c r="BP7" t="e">
        <f ca="1">F_DIST_RT(BM7,BN7,BO7)</f>
        <v>#NAME?</v>
      </c>
      <c r="BQ7" t="e">
        <f t="shared" ref="BQ7:BQ8" ca="1" si="10">BM7*BN7/(BM7*BN7+BO7)</f>
        <v>#NAME?</v>
      </c>
      <c r="BS7" t="str">
        <f t="shared" si="7"/>
        <v>G1</v>
      </c>
      <c r="BT7" s="27" t="e">
        <f ca="1"/>
        <v>#NAME?</v>
      </c>
      <c r="BV7" s="17" t="e">
        <f ca="1"/>
        <v>#NAME?</v>
      </c>
      <c r="BW7" t="e">
        <f ca="1"/>
        <v>#NAME?</v>
      </c>
      <c r="BX7" s="18" t="e">
        <f ca="1"/>
        <v>#NAME?</v>
      </c>
      <c r="BZ7" t="e">
        <f ca="1">BW4</f>
        <v>#NAME?</v>
      </c>
      <c r="CA7">
        <f ca="1">COUNT(BW5:BW11)</f>
        <v>0</v>
      </c>
      <c r="CB7" t="e">
        <f ca="1">SUM(BW5:BW11)</f>
        <v>#NAME?</v>
      </c>
      <c r="CC7" t="e">
        <f ca="1">AVERAGE(BW5:BW11)</f>
        <v>#NAME?</v>
      </c>
      <c r="CD7" t="e">
        <f ca="1">_xlfn.VAR.S(BW5:BW11)</f>
        <v>#NAME?</v>
      </c>
      <c r="CE7" t="e">
        <f ca="1">DEVSQ(BW5:BW11)</f>
        <v>#NAME?</v>
      </c>
      <c r="CF7" t="e">
        <f ca="1">SQRT(CC13/CA7)</f>
        <v>#NAME?</v>
      </c>
      <c r="CG7" t="e">
        <f ca="1">CC7-CF7*_xlfn.T.INV.2T(CF4,CB13)</f>
        <v>#NAME?</v>
      </c>
      <c r="CH7" t="e">
        <f ca="1">CC7+CF7*_xlfn.T.INV.2T(CF4,CB13)</f>
        <v>#NAME?</v>
      </c>
    </row>
    <row r="8" spans="1:86" x14ac:dyDescent="0.35">
      <c r="A8" t="s">
        <v>8</v>
      </c>
      <c r="B8" s="22">
        <v>9.1999999999999993</v>
      </c>
      <c r="C8" s="11">
        <v>15.7</v>
      </c>
      <c r="D8" s="22">
        <v>9.4</v>
      </c>
      <c r="E8" s="11">
        <v>23.2</v>
      </c>
      <c r="F8" s="22">
        <v>7.7</v>
      </c>
      <c r="G8" s="12">
        <v>35.200000000000003</v>
      </c>
      <c r="H8" s="11">
        <v>6.6</v>
      </c>
      <c r="I8" s="12">
        <v>37.200000000000003</v>
      </c>
      <c r="K8" t="s">
        <v>11</v>
      </c>
      <c r="L8" s="23" t="e">
        <f ca="1"/>
        <v>#NAME?</v>
      </c>
      <c r="M8" s="24" t="e">
        <f ca="1"/>
        <v>#NAME?</v>
      </c>
      <c r="N8" s="24" t="e">
        <f ca="1"/>
        <v>#NAME?</v>
      </c>
      <c r="O8" s="24" t="e">
        <f ca="1"/>
        <v>#NAME?</v>
      </c>
      <c r="P8" s="24" t="e">
        <f ca="1"/>
        <v>#NAME?</v>
      </c>
      <c r="Q8" s="24" t="e">
        <f ca="1"/>
        <v>#NAME?</v>
      </c>
      <c r="R8" s="24" t="e">
        <f ca="1"/>
        <v>#NAME?</v>
      </c>
      <c r="S8" s="25" t="e">
        <f ca="1"/>
        <v>#NAME?</v>
      </c>
      <c r="U8" s="17" t="e">
        <f ca="1"/>
        <v>#NAME?</v>
      </c>
      <c r="V8" t="e">
        <f ca="1"/>
        <v>#NAME?</v>
      </c>
      <c r="W8" t="e">
        <f ca="1"/>
        <v>#NAME?</v>
      </c>
      <c r="X8" s="27" t="e">
        <f ca="1"/>
        <v>#NAME?</v>
      </c>
      <c r="Y8" t="e">
        <f ca="1"/>
        <v>#NAME?</v>
      </c>
      <c r="Z8" t="e">
        <f ca="1"/>
        <v>#NAME?</v>
      </c>
      <c r="AA8" s="18" t="e">
        <f ca="1"/>
        <v>#NAME?</v>
      </c>
      <c r="AC8" t="e">
        <f ca="1"/>
        <v>#NAME?</v>
      </c>
      <c r="AD8" s="17" t="e">
        <f ca="1"/>
        <v>#NAME?</v>
      </c>
      <c r="AE8" t="e">
        <f ca="1"/>
        <v>#NAME?</v>
      </c>
      <c r="AF8" s="18" t="e">
        <f ca="1"/>
        <v>#NAME?</v>
      </c>
      <c r="AH8" t="str">
        <f t="shared" si="2"/>
        <v>G1</v>
      </c>
      <c r="AI8" s="17" t="e">
        <f t="shared" ca="1" si="3"/>
        <v>#NAME?</v>
      </c>
      <c r="AJ8" t="e">
        <f t="shared" ca="1" si="0"/>
        <v>#NAME?</v>
      </c>
      <c r="AK8" s="18" t="e">
        <f t="shared" ca="1" si="0"/>
        <v>#NAME?</v>
      </c>
      <c r="AM8" t="s">
        <v>36</v>
      </c>
      <c r="AN8" t="e">
        <f ca="1">MANOVA_HotelTrace(AH5:AK25)</f>
        <v>#NAME?</v>
      </c>
      <c r="AO8" t="e">
        <f ca="1">MANOVA_HotelF(AH5:AK25)</f>
        <v>#NAME?</v>
      </c>
      <c r="AP8" t="e">
        <f ca="1">MANOVA_Hoteldf1(AH5:AK25)</f>
        <v>#NAME?</v>
      </c>
      <c r="AQ8" t="e">
        <f ca="1">MANOVA_Hoteldf2(AH5:AK25)</f>
        <v>#NAME?</v>
      </c>
      <c r="AR8" t="e">
        <f ca="1">F_DIST_RT(AO8,AP8,AQ8)</f>
        <v>#NAME?</v>
      </c>
      <c r="AS8" t="e">
        <f t="shared" ca="1" si="8"/>
        <v>#NAME?</v>
      </c>
      <c r="AU8" t="str">
        <f t="shared" si="4"/>
        <v>G1</v>
      </c>
      <c r="AV8" s="27">
        <f t="shared" si="4"/>
        <v>20.8</v>
      </c>
      <c r="AX8" t="s">
        <v>36</v>
      </c>
      <c r="AY8" t="e">
        <f ca="1">MANOVA_HotelTrace(AU5:AV25)</f>
        <v>#NAME?</v>
      </c>
      <c r="AZ8" t="e">
        <f ca="1">MANOVA_HotelF(AU5:AV25)</f>
        <v>#NAME?</v>
      </c>
      <c r="BA8" t="e">
        <f ca="1">MANOVA_Hoteldf1(AU5:AV25)</f>
        <v>#NAME?</v>
      </c>
      <c r="BB8" t="e">
        <f ca="1">MANOVA_Hoteldf2(AU5:AV25)</f>
        <v>#NAME?</v>
      </c>
      <c r="BC8" t="e">
        <f ca="1">F_DIST_RT(AZ8,BA8,BB8)</f>
        <v>#NAME?</v>
      </c>
      <c r="BD8" t="e">
        <f t="shared" ca="1" si="9"/>
        <v>#NAME?</v>
      </c>
      <c r="BF8" t="str">
        <f t="shared" si="5"/>
        <v>G1</v>
      </c>
      <c r="BG8" s="33" t="e">
        <f t="shared" ca="1" si="6"/>
        <v>#NAME?</v>
      </c>
      <c r="BH8" t="e">
        <f t="shared" ca="1" si="1"/>
        <v>#NAME?</v>
      </c>
      <c r="BI8" s="34" t="e">
        <f t="shared" ca="1" si="1"/>
        <v>#NAME?</v>
      </c>
      <c r="BK8" t="s">
        <v>36</v>
      </c>
      <c r="BL8" t="e">
        <f ca="1">MANOVA_HotelTrace(BF5:BI25)</f>
        <v>#NAME?</v>
      </c>
      <c r="BM8" t="e">
        <f ca="1">MANOVA_HotelF(BF5:BI25)</f>
        <v>#NAME?</v>
      </c>
      <c r="BN8" t="e">
        <f ca="1">MANOVA_Hoteldf1(BF5:BI25)</f>
        <v>#NAME?</v>
      </c>
      <c r="BO8" t="e">
        <f ca="1">MANOVA_Hoteldf2(BF5:BI25)</f>
        <v>#NAME?</v>
      </c>
      <c r="BP8" t="e">
        <f ca="1">F_DIST_RT(BM8,BN8,BO8)</f>
        <v>#NAME?</v>
      </c>
      <c r="BQ8" t="e">
        <f t="shared" ca="1" si="10"/>
        <v>#NAME?</v>
      </c>
      <c r="BS8" t="str">
        <f t="shared" si="7"/>
        <v>G1</v>
      </c>
      <c r="BT8" s="27" t="e">
        <f ca="1"/>
        <v>#NAME?</v>
      </c>
      <c r="BV8" s="17" t="e">
        <f ca="1"/>
        <v>#NAME?</v>
      </c>
      <c r="BW8" t="e">
        <f ca="1"/>
        <v>#NAME?</v>
      </c>
      <c r="BX8" s="18" t="e">
        <f ca="1"/>
        <v>#NAME?</v>
      </c>
      <c r="BZ8" t="e">
        <f ca="1">BX4</f>
        <v>#NAME?</v>
      </c>
      <c r="CA8">
        <f ca="1">COUNT(BX5:BX11)</f>
        <v>0</v>
      </c>
      <c r="CB8" t="e">
        <f ca="1">SUM(BX5:BX11)</f>
        <v>#NAME?</v>
      </c>
      <c r="CC8" t="e">
        <f ca="1">AVERAGE(BX5:BX11)</f>
        <v>#NAME?</v>
      </c>
      <c r="CD8" t="e">
        <f ca="1">_xlfn.VAR.S(BX5:BX11)</f>
        <v>#NAME?</v>
      </c>
      <c r="CE8" t="e">
        <f ca="1">DEVSQ(BX5:BX11)</f>
        <v>#NAME?</v>
      </c>
      <c r="CF8" t="e">
        <f ca="1">SQRT(CC13/CA8)</f>
        <v>#NAME?</v>
      </c>
      <c r="CG8" t="e">
        <f ca="1">CC8-CF8*_xlfn.T.INV.2T(CF4,CB13)</f>
        <v>#NAME?</v>
      </c>
      <c r="CH8" t="e">
        <f ca="1">CC8+CF8*_xlfn.T.INV.2T(CF4,CB13)</f>
        <v>#NAME?</v>
      </c>
    </row>
    <row r="9" spans="1:86" x14ac:dyDescent="0.35">
      <c r="A9" t="s">
        <v>8</v>
      </c>
      <c r="B9" s="22">
        <v>4.8</v>
      </c>
      <c r="C9" s="11">
        <v>19.5</v>
      </c>
      <c r="D9" s="22">
        <v>20</v>
      </c>
      <c r="E9" s="11">
        <v>29.5</v>
      </c>
      <c r="F9" s="22">
        <v>19.3</v>
      </c>
      <c r="G9" s="12">
        <v>35.299999999999997</v>
      </c>
      <c r="H9" s="11">
        <v>11.1</v>
      </c>
      <c r="I9" s="12">
        <v>40.1</v>
      </c>
      <c r="K9" t="s">
        <v>12</v>
      </c>
      <c r="L9" s="17" t="e">
        <f ca="1"/>
        <v>#NAME?</v>
      </c>
      <c r="M9" t="e">
        <f ca="1"/>
        <v>#NAME?</v>
      </c>
      <c r="N9" t="e">
        <f ca="1"/>
        <v>#NAME?</v>
      </c>
      <c r="O9" t="e">
        <f ca="1"/>
        <v>#NAME?</v>
      </c>
      <c r="P9" t="e">
        <f ca="1"/>
        <v>#NAME?</v>
      </c>
      <c r="Q9" t="e">
        <f ca="1"/>
        <v>#NAME?</v>
      </c>
      <c r="R9" t="e">
        <f ca="1"/>
        <v>#NAME?</v>
      </c>
      <c r="S9" s="18" t="e">
        <f ca="1"/>
        <v>#NAME?</v>
      </c>
      <c r="U9" s="17" t="e">
        <f ca="1"/>
        <v>#NAME?</v>
      </c>
      <c r="V9" t="e">
        <f ca="1"/>
        <v>#NAME?</v>
      </c>
      <c r="W9" t="e">
        <f ca="1"/>
        <v>#NAME?</v>
      </c>
      <c r="X9" s="27" t="e">
        <f ca="1"/>
        <v>#NAME?</v>
      </c>
      <c r="Y9" t="e">
        <f ca="1"/>
        <v>#NAME?</v>
      </c>
      <c r="Z9" t="e">
        <f ca="1"/>
        <v>#NAME?</v>
      </c>
      <c r="AA9" s="18" t="e">
        <f ca="1"/>
        <v>#NAME?</v>
      </c>
      <c r="AC9" t="e">
        <f ca="1"/>
        <v>#NAME?</v>
      </c>
      <c r="AD9" s="19" t="e">
        <f ca="1"/>
        <v>#NAME?</v>
      </c>
      <c r="AE9" s="20" t="e">
        <f ca="1"/>
        <v>#NAME?</v>
      </c>
      <c r="AF9" s="21" t="e">
        <f ca="1"/>
        <v>#NAME?</v>
      </c>
      <c r="AH9" t="str">
        <f t="shared" si="2"/>
        <v>G1</v>
      </c>
      <c r="AI9" s="17" t="e">
        <f t="shared" ca="1" si="3"/>
        <v>#NAME?</v>
      </c>
      <c r="AJ9" t="e">
        <f t="shared" ca="1" si="0"/>
        <v>#NAME?</v>
      </c>
      <c r="AK9" s="18" t="e">
        <f t="shared" ca="1" si="0"/>
        <v>#NAME?</v>
      </c>
      <c r="AM9" s="35" t="s">
        <v>37</v>
      </c>
      <c r="AN9" s="35" t="e">
        <f ca="1">MANOVA_RoyRoot(AH5:AK25)</f>
        <v>#NAME?</v>
      </c>
      <c r="AO9" s="35"/>
      <c r="AP9" s="35"/>
      <c r="AQ9" s="35"/>
      <c r="AR9" s="35"/>
      <c r="AS9" s="35"/>
      <c r="AU9" t="str">
        <f t="shared" si="4"/>
        <v>G1</v>
      </c>
      <c r="AV9" s="27">
        <f t="shared" si="4"/>
        <v>9.1999999999999993</v>
      </c>
      <c r="AX9" s="35" t="s">
        <v>37</v>
      </c>
      <c r="AY9" s="35" t="e">
        <f ca="1">MANOVA_RoyRoot(AU5:AV25)</f>
        <v>#NAME?</v>
      </c>
      <c r="AZ9" s="35"/>
      <c r="BA9" s="35"/>
      <c r="BB9" s="35"/>
      <c r="BC9" s="35"/>
      <c r="BD9" s="35"/>
      <c r="BF9" t="str">
        <f t="shared" si="5"/>
        <v>G1</v>
      </c>
      <c r="BG9" s="33" t="e">
        <f t="shared" ca="1" si="6"/>
        <v>#NAME?</v>
      </c>
      <c r="BH9" t="e">
        <f t="shared" ca="1" si="1"/>
        <v>#NAME?</v>
      </c>
      <c r="BI9" s="34" t="e">
        <f t="shared" ca="1" si="1"/>
        <v>#NAME?</v>
      </c>
      <c r="BK9" s="35" t="s">
        <v>37</v>
      </c>
      <c r="BL9" s="35" t="e">
        <f ca="1">MANOVA_RoyRoot(BF5:BI25)</f>
        <v>#NAME?</v>
      </c>
      <c r="BM9" s="35"/>
      <c r="BN9" s="35"/>
      <c r="BO9" s="35"/>
      <c r="BP9" s="35"/>
      <c r="BQ9" s="35"/>
      <c r="BS9" t="str">
        <f t="shared" si="7"/>
        <v>G1</v>
      </c>
      <c r="BT9" s="27" t="e">
        <f ca="1"/>
        <v>#NAME?</v>
      </c>
      <c r="BV9" s="17" t="e">
        <f ca="1"/>
        <v>#NAME?</v>
      </c>
      <c r="BW9" t="e">
        <f ca="1"/>
        <v>#NAME?</v>
      </c>
      <c r="BX9" s="18" t="e">
        <f ca="1"/>
        <v>#NAME?</v>
      </c>
      <c r="BZ9" s="31"/>
      <c r="CA9" s="31"/>
      <c r="CB9" s="31"/>
      <c r="CC9" s="31"/>
      <c r="CD9" s="31"/>
      <c r="CE9" s="31"/>
      <c r="CF9" s="31"/>
      <c r="CG9" s="31"/>
      <c r="CH9" s="31"/>
    </row>
    <row r="10" spans="1:86" ht="15" thickBot="1" x14ac:dyDescent="0.4">
      <c r="A10" t="s">
        <v>8</v>
      </c>
      <c r="B10" s="22">
        <v>2</v>
      </c>
      <c r="C10" s="11">
        <v>14.9</v>
      </c>
      <c r="D10" s="22">
        <v>15.4</v>
      </c>
      <c r="E10" s="11">
        <v>32</v>
      </c>
      <c r="F10" s="22">
        <v>13.1</v>
      </c>
      <c r="G10" s="12">
        <v>26.3</v>
      </c>
      <c r="H10" s="11">
        <v>10.9</v>
      </c>
      <c r="I10" s="12">
        <v>37.6</v>
      </c>
      <c r="L10" s="17" t="e">
        <f ca="1"/>
        <v>#NAME?</v>
      </c>
      <c r="M10" t="e">
        <f ca="1"/>
        <v>#NAME?</v>
      </c>
      <c r="N10" t="e">
        <f ca="1"/>
        <v>#NAME?</v>
      </c>
      <c r="O10" t="e">
        <f ca="1"/>
        <v>#NAME?</v>
      </c>
      <c r="P10" t="e">
        <f ca="1"/>
        <v>#NAME?</v>
      </c>
      <c r="Q10" t="e">
        <f ca="1"/>
        <v>#NAME?</v>
      </c>
      <c r="R10" t="e">
        <f ca="1"/>
        <v>#NAME?</v>
      </c>
      <c r="S10" s="18" t="e">
        <f ca="1"/>
        <v>#NAME?</v>
      </c>
      <c r="U10" s="17" t="e">
        <f ca="1"/>
        <v>#NAME?</v>
      </c>
      <c r="V10" t="e">
        <f ca="1"/>
        <v>#NAME?</v>
      </c>
      <c r="W10" t="e">
        <f ca="1"/>
        <v>#NAME?</v>
      </c>
      <c r="X10" s="27" t="e">
        <f ca="1"/>
        <v>#NAME?</v>
      </c>
      <c r="Y10" t="e">
        <f ca="1"/>
        <v>#NAME?</v>
      </c>
      <c r="Z10" t="e">
        <f ca="1"/>
        <v>#NAME?</v>
      </c>
      <c r="AA10" s="18" t="e">
        <f ca="1"/>
        <v>#NAME?</v>
      </c>
      <c r="AH10" t="str">
        <f t="shared" si="2"/>
        <v>G1</v>
      </c>
      <c r="AI10" s="17" t="e">
        <f t="shared" ca="1" si="3"/>
        <v>#NAME?</v>
      </c>
      <c r="AJ10" t="e">
        <f t="shared" ca="1" si="0"/>
        <v>#NAME?</v>
      </c>
      <c r="AK10" s="18" t="e">
        <f t="shared" ca="1" si="0"/>
        <v>#NAME?</v>
      </c>
      <c r="AU10" t="str">
        <f t="shared" si="4"/>
        <v>G1</v>
      </c>
      <c r="AV10" s="27">
        <f t="shared" si="4"/>
        <v>4.8</v>
      </c>
      <c r="BF10" t="str">
        <f t="shared" si="5"/>
        <v>G1</v>
      </c>
      <c r="BG10" s="33" t="e">
        <f t="shared" ca="1" si="6"/>
        <v>#NAME?</v>
      </c>
      <c r="BH10" t="e">
        <f t="shared" ca="1" si="1"/>
        <v>#NAME?</v>
      </c>
      <c r="BI10" s="34" t="e">
        <f t="shared" ca="1" si="1"/>
        <v>#NAME?</v>
      </c>
      <c r="BS10" t="str">
        <f t="shared" si="7"/>
        <v>G1</v>
      </c>
      <c r="BT10" s="27" t="e">
        <f ca="1"/>
        <v>#NAME?</v>
      </c>
      <c r="BV10" s="17" t="e">
        <f ca="1"/>
        <v>#NAME?</v>
      </c>
      <c r="BW10" t="e">
        <f ca="1"/>
        <v>#NAME?</v>
      </c>
      <c r="BX10" s="18" t="e">
        <f ca="1"/>
        <v>#NAME?</v>
      </c>
      <c r="BZ10" t="s">
        <v>38</v>
      </c>
    </row>
    <row r="11" spans="1:86" ht="15" thickTop="1" x14ac:dyDescent="0.35">
      <c r="A11" t="s">
        <v>39</v>
      </c>
      <c r="B11" s="8">
        <v>2.4</v>
      </c>
      <c r="C11" s="9">
        <v>4.9000000000000004</v>
      </c>
      <c r="D11" s="8">
        <v>13</v>
      </c>
      <c r="E11" s="9">
        <v>6</v>
      </c>
      <c r="F11" s="8">
        <v>7.3</v>
      </c>
      <c r="G11" s="10">
        <v>11.6</v>
      </c>
      <c r="H11" s="9">
        <v>8.8000000000000007</v>
      </c>
      <c r="I11" s="10">
        <v>24.8</v>
      </c>
      <c r="L11" s="19" t="e">
        <f ca="1"/>
        <v>#NAME?</v>
      </c>
      <c r="M11" s="20" t="e">
        <f ca="1"/>
        <v>#NAME?</v>
      </c>
      <c r="N11" s="20" t="e">
        <f ca="1"/>
        <v>#NAME?</v>
      </c>
      <c r="O11" s="20" t="e">
        <f ca="1"/>
        <v>#NAME?</v>
      </c>
      <c r="P11" s="20" t="e">
        <f ca="1"/>
        <v>#NAME?</v>
      </c>
      <c r="Q11" s="20" t="e">
        <f ca="1"/>
        <v>#NAME?</v>
      </c>
      <c r="R11" s="20" t="e">
        <f ca="1"/>
        <v>#NAME?</v>
      </c>
      <c r="S11" s="21" t="e">
        <f ca="1"/>
        <v>#NAME?</v>
      </c>
      <c r="U11" s="17" t="e">
        <f ca="1"/>
        <v>#NAME?</v>
      </c>
      <c r="V11" t="e">
        <f ca="1"/>
        <v>#NAME?</v>
      </c>
      <c r="W11" t="e">
        <f ca="1"/>
        <v>#NAME?</v>
      </c>
      <c r="X11" s="27" t="e">
        <f ca="1"/>
        <v>#NAME?</v>
      </c>
      <c r="Y11" t="e">
        <f ca="1"/>
        <v>#NAME?</v>
      </c>
      <c r="Z11" t="e">
        <f ca="1"/>
        <v>#NAME?</v>
      </c>
      <c r="AA11" s="18" t="e">
        <f ca="1"/>
        <v>#NAME?</v>
      </c>
      <c r="AH11" t="str">
        <f t="shared" si="2"/>
        <v>G1</v>
      </c>
      <c r="AI11" s="17" t="e">
        <f t="shared" ca="1" si="3"/>
        <v>#NAME?</v>
      </c>
      <c r="AJ11" t="e">
        <f t="shared" ca="1" si="0"/>
        <v>#NAME?</v>
      </c>
      <c r="AK11" s="18" t="e">
        <f t="shared" ca="1" si="0"/>
        <v>#NAME?</v>
      </c>
      <c r="AU11" t="str">
        <f t="shared" si="4"/>
        <v>G1</v>
      </c>
      <c r="AV11" s="27">
        <f t="shared" si="4"/>
        <v>2</v>
      </c>
      <c r="BF11" t="str">
        <f t="shared" si="5"/>
        <v>G1</v>
      </c>
      <c r="BG11" s="33" t="e">
        <f t="shared" ca="1" si="6"/>
        <v>#NAME?</v>
      </c>
      <c r="BH11" t="e">
        <f t="shared" ca="1" si="1"/>
        <v>#NAME?</v>
      </c>
      <c r="BI11" s="34" t="e">
        <f t="shared" ca="1" si="1"/>
        <v>#NAME?</v>
      </c>
      <c r="BS11" t="str">
        <f t="shared" si="7"/>
        <v>G1</v>
      </c>
      <c r="BT11" s="27" t="e">
        <f ca="1"/>
        <v>#NAME?</v>
      </c>
      <c r="BV11" s="19" t="e">
        <f ca="1"/>
        <v>#NAME?</v>
      </c>
      <c r="BW11" s="20" t="e">
        <f ca="1"/>
        <v>#NAME?</v>
      </c>
      <c r="BX11" s="21" t="e">
        <f ca="1"/>
        <v>#NAME?</v>
      </c>
      <c r="BZ11" s="29" t="s">
        <v>40</v>
      </c>
      <c r="CA11" s="29" t="s">
        <v>30</v>
      </c>
      <c r="CB11" s="29" t="s">
        <v>41</v>
      </c>
      <c r="CC11" s="29" t="s">
        <v>42</v>
      </c>
      <c r="CD11" s="29" t="s">
        <v>20</v>
      </c>
      <c r="CE11" s="29" t="s">
        <v>43</v>
      </c>
      <c r="CF11" s="29" t="s">
        <v>44</v>
      </c>
      <c r="CG11" s="29" t="s">
        <v>45</v>
      </c>
      <c r="CH11" s="29" t="s">
        <v>46</v>
      </c>
    </row>
    <row r="12" spans="1:86" x14ac:dyDescent="0.35">
      <c r="A12" t="s">
        <v>39</v>
      </c>
      <c r="B12" s="22">
        <v>28</v>
      </c>
      <c r="C12" s="11">
        <v>42.6</v>
      </c>
      <c r="D12" s="22">
        <v>19.399999999999999</v>
      </c>
      <c r="E12" s="11">
        <v>27.6</v>
      </c>
      <c r="F12" s="22">
        <v>24.2</v>
      </c>
      <c r="G12" s="12">
        <v>23.2</v>
      </c>
      <c r="H12" s="11">
        <v>20</v>
      </c>
      <c r="I12" s="12">
        <v>25.2</v>
      </c>
      <c r="U12" s="17" t="e">
        <f ca="1"/>
        <v>#NAME?</v>
      </c>
      <c r="V12" t="e">
        <f ca="1"/>
        <v>#NAME?</v>
      </c>
      <c r="W12" t="e">
        <f ca="1"/>
        <v>#NAME?</v>
      </c>
      <c r="X12" s="27" t="e">
        <f ca="1"/>
        <v>#NAME?</v>
      </c>
      <c r="Y12" t="e">
        <f ca="1"/>
        <v>#NAME?</v>
      </c>
      <c r="Z12" t="e">
        <f ca="1"/>
        <v>#NAME?</v>
      </c>
      <c r="AA12" s="18" t="e">
        <f ca="1"/>
        <v>#NAME?</v>
      </c>
      <c r="AH12" t="str">
        <f t="shared" si="2"/>
        <v>G2</v>
      </c>
      <c r="AI12" s="17" t="e">
        <f t="shared" ca="1" si="3"/>
        <v>#NAME?</v>
      </c>
      <c r="AJ12" t="e">
        <f t="shared" ca="1" si="0"/>
        <v>#NAME?</v>
      </c>
      <c r="AK12" s="18" t="e">
        <f t="shared" ca="1" si="0"/>
        <v>#NAME?</v>
      </c>
      <c r="AU12" t="str">
        <f t="shared" si="4"/>
        <v>G2</v>
      </c>
      <c r="AV12" s="27">
        <f t="shared" si="4"/>
        <v>2.4</v>
      </c>
      <c r="BF12" t="str">
        <f t="shared" si="5"/>
        <v>G2</v>
      </c>
      <c r="BG12" s="33" t="e">
        <f t="shared" ca="1" si="6"/>
        <v>#NAME?</v>
      </c>
      <c r="BH12" t="e">
        <f t="shared" ca="1" si="1"/>
        <v>#NAME?</v>
      </c>
      <c r="BI12" s="34" t="e">
        <f t="shared" ca="1" si="1"/>
        <v>#NAME?</v>
      </c>
      <c r="BS12" t="str">
        <f t="shared" si="7"/>
        <v>G2</v>
      </c>
      <c r="BT12" s="27" t="e">
        <f ca="1"/>
        <v>#NAME?</v>
      </c>
      <c r="BZ12" t="s">
        <v>47</v>
      </c>
      <c r="CA12" t="e">
        <f ca="1">CA14-CA13</f>
        <v>#NAME?</v>
      </c>
      <c r="CB12">
        <f ca="1">COUNTA(BZ6:BZ8)-1</f>
        <v>2</v>
      </c>
      <c r="CC12" t="e">
        <f ca="1">CA12/CB12</f>
        <v>#NAME?</v>
      </c>
      <c r="CD12" t="e">
        <f ca="1">CC12/CC13</f>
        <v>#NAME?</v>
      </c>
      <c r="CE12" t="e">
        <f ca="1">_xlfn.F.DIST.RT(CD12,CB12,CB13)</f>
        <v>#NAME?</v>
      </c>
      <c r="CF12" t="e">
        <f ca="1">CA12/CA14</f>
        <v>#NAME?</v>
      </c>
      <c r="CG12" t="e">
        <f ca="1">SQRT(DEVSQ(CC6:CC8)/(CC13*CB12))</f>
        <v>#NAME?</v>
      </c>
      <c r="CH12" t="e">
        <f ca="1">(CA14-CB14*CC13)/(CA14+CC13)</f>
        <v>#NAME?</v>
      </c>
    </row>
    <row r="13" spans="1:86" x14ac:dyDescent="0.35">
      <c r="A13" t="s">
        <v>39</v>
      </c>
      <c r="B13" s="22">
        <v>14.5</v>
      </c>
      <c r="C13" s="11">
        <v>31.4</v>
      </c>
      <c r="D13" s="22">
        <v>28.3</v>
      </c>
      <c r="E13" s="11">
        <v>34.9</v>
      </c>
      <c r="F13" s="22">
        <v>27.9</v>
      </c>
      <c r="G13" s="12">
        <v>11.4</v>
      </c>
      <c r="H13" s="11">
        <v>22.8</v>
      </c>
      <c r="I13" s="12">
        <v>13.6</v>
      </c>
      <c r="U13" s="17" t="e">
        <f ca="1"/>
        <v>#NAME?</v>
      </c>
      <c r="V13" t="e">
        <f ca="1"/>
        <v>#NAME?</v>
      </c>
      <c r="W13" t="e">
        <f ca="1"/>
        <v>#NAME?</v>
      </c>
      <c r="X13" s="27" t="e">
        <f ca="1"/>
        <v>#NAME?</v>
      </c>
      <c r="Y13" t="e">
        <f ca="1"/>
        <v>#NAME?</v>
      </c>
      <c r="Z13" t="e">
        <f ca="1"/>
        <v>#NAME?</v>
      </c>
      <c r="AA13" s="18" t="e">
        <f ca="1"/>
        <v>#NAME?</v>
      </c>
      <c r="AH13" t="str">
        <f t="shared" si="2"/>
        <v>G2</v>
      </c>
      <c r="AI13" s="17" t="e">
        <f t="shared" ca="1" si="3"/>
        <v>#NAME?</v>
      </c>
      <c r="AJ13" t="e">
        <f t="shared" ca="1" si="0"/>
        <v>#NAME?</v>
      </c>
      <c r="AK13" s="18" t="e">
        <f t="shared" ca="1" si="0"/>
        <v>#NAME?</v>
      </c>
      <c r="AU13" t="str">
        <f t="shared" si="4"/>
        <v>G2</v>
      </c>
      <c r="AV13" s="27">
        <f t="shared" si="4"/>
        <v>28</v>
      </c>
      <c r="BF13" t="str">
        <f t="shared" si="5"/>
        <v>G2</v>
      </c>
      <c r="BG13" s="33" t="e">
        <f t="shared" ca="1" si="6"/>
        <v>#NAME?</v>
      </c>
      <c r="BH13" t="e">
        <f t="shared" ca="1" si="1"/>
        <v>#NAME?</v>
      </c>
      <c r="BI13" s="34" t="e">
        <f t="shared" ca="1" si="1"/>
        <v>#NAME?</v>
      </c>
      <c r="BS13" t="str">
        <f t="shared" si="7"/>
        <v>G2</v>
      </c>
      <c r="BT13" s="27" t="e">
        <f ca="1"/>
        <v>#NAME?</v>
      </c>
      <c r="BZ13" t="s">
        <v>48</v>
      </c>
      <c r="CA13" t="e">
        <f ca="1">SUM(CE6:CE8)</f>
        <v>#NAME?</v>
      </c>
      <c r="CB13">
        <f ca="1">CB14-CB12</f>
        <v>-3</v>
      </c>
      <c r="CC13" t="e">
        <f ca="1">CA13/CB13</f>
        <v>#NAME?</v>
      </c>
    </row>
    <row r="14" spans="1:86" x14ac:dyDescent="0.35">
      <c r="A14" t="s">
        <v>39</v>
      </c>
      <c r="B14" s="22">
        <v>1.6</v>
      </c>
      <c r="C14" s="11">
        <v>2.7</v>
      </c>
      <c r="D14" s="22">
        <v>7.8</v>
      </c>
      <c r="E14" s="11">
        <v>7.7</v>
      </c>
      <c r="F14" s="22">
        <v>6.4</v>
      </c>
      <c r="G14" s="12">
        <v>3.3</v>
      </c>
      <c r="H14" s="11">
        <v>5.3</v>
      </c>
      <c r="I14" s="12">
        <v>11.3</v>
      </c>
      <c r="U14" s="17" t="e">
        <f ca="1"/>
        <v>#NAME?</v>
      </c>
      <c r="V14" t="e">
        <f ca="1"/>
        <v>#NAME?</v>
      </c>
      <c r="W14" t="e">
        <f ca="1"/>
        <v>#NAME?</v>
      </c>
      <c r="X14" s="27" t="e">
        <f ca="1"/>
        <v>#NAME?</v>
      </c>
      <c r="Y14" t="e">
        <f ca="1"/>
        <v>#NAME?</v>
      </c>
      <c r="Z14" t="e">
        <f ca="1"/>
        <v>#NAME?</v>
      </c>
      <c r="AA14" s="18" t="e">
        <f ca="1"/>
        <v>#NAME?</v>
      </c>
      <c r="AH14" t="str">
        <f t="shared" si="2"/>
        <v>G2</v>
      </c>
      <c r="AI14" s="17" t="e">
        <f t="shared" ca="1" si="3"/>
        <v>#NAME?</v>
      </c>
      <c r="AJ14" t="e">
        <f t="shared" ca="1" si="0"/>
        <v>#NAME?</v>
      </c>
      <c r="AK14" s="18" t="e">
        <f t="shared" ca="1" si="0"/>
        <v>#NAME?</v>
      </c>
      <c r="AU14" t="str">
        <f t="shared" si="4"/>
        <v>G2</v>
      </c>
      <c r="AV14" s="27">
        <f t="shared" si="4"/>
        <v>14.5</v>
      </c>
      <c r="BF14" t="str">
        <f t="shared" si="5"/>
        <v>G2</v>
      </c>
      <c r="BG14" s="33" t="e">
        <f t="shared" ca="1" si="6"/>
        <v>#NAME?</v>
      </c>
      <c r="BH14" t="e">
        <f t="shared" ca="1" si="1"/>
        <v>#NAME?</v>
      </c>
      <c r="BI14" s="34" t="e">
        <f t="shared" ca="1" si="1"/>
        <v>#NAME?</v>
      </c>
      <c r="BS14" t="str">
        <f t="shared" si="7"/>
        <v>G2</v>
      </c>
      <c r="BT14" s="27" t="e">
        <f ca="1"/>
        <v>#NAME?</v>
      </c>
      <c r="BZ14" s="35" t="s">
        <v>49</v>
      </c>
      <c r="CA14" s="35" t="e">
        <f ca="1">DEVSQ(BV5:BX11)</f>
        <v>#NAME?</v>
      </c>
      <c r="CB14" s="35">
        <f ca="1">COUNT(BV5:BX11)-1</f>
        <v>-1</v>
      </c>
      <c r="CC14" s="35" t="e">
        <f ca="1">CA14/CB14</f>
        <v>#NAME?</v>
      </c>
      <c r="CD14" s="35"/>
      <c r="CE14" s="35"/>
      <c r="CF14" s="35"/>
      <c r="CG14" s="35"/>
      <c r="CH14" s="35"/>
    </row>
    <row r="15" spans="1:86" x14ac:dyDescent="0.35">
      <c r="A15" t="s">
        <v>39</v>
      </c>
      <c r="B15" s="22">
        <v>33.5</v>
      </c>
      <c r="C15" s="11">
        <v>19.600000000000001</v>
      </c>
      <c r="D15" s="22">
        <v>21.1</v>
      </c>
      <c r="E15" s="11">
        <v>31</v>
      </c>
      <c r="F15" s="22">
        <v>34.799999999999997</v>
      </c>
      <c r="G15" s="12">
        <v>32.799999999999997</v>
      </c>
      <c r="H15" s="11">
        <v>24.2</v>
      </c>
      <c r="I15" s="12">
        <v>24</v>
      </c>
      <c r="U15" s="17" t="e">
        <f ca="1"/>
        <v>#NAME?</v>
      </c>
      <c r="V15" t="e">
        <f ca="1"/>
        <v>#NAME?</v>
      </c>
      <c r="W15" t="e">
        <f ca="1"/>
        <v>#NAME?</v>
      </c>
      <c r="X15" s="27" t="e">
        <f ca="1"/>
        <v>#NAME?</v>
      </c>
      <c r="Y15" t="e">
        <f ca="1"/>
        <v>#NAME?</v>
      </c>
      <c r="Z15" t="e">
        <f ca="1"/>
        <v>#NAME?</v>
      </c>
      <c r="AA15" s="18" t="e">
        <f ca="1"/>
        <v>#NAME?</v>
      </c>
      <c r="AH15" t="str">
        <f t="shared" si="2"/>
        <v>G2</v>
      </c>
      <c r="AI15" s="17" t="e">
        <f t="shared" ca="1" si="3"/>
        <v>#NAME?</v>
      </c>
      <c r="AJ15" t="e">
        <f t="shared" ca="1" si="0"/>
        <v>#NAME?</v>
      </c>
      <c r="AK15" s="18" t="e">
        <f t="shared" ca="1" si="0"/>
        <v>#NAME?</v>
      </c>
      <c r="AU15" t="str">
        <f t="shared" si="4"/>
        <v>G2</v>
      </c>
      <c r="AV15" s="27">
        <f t="shared" si="4"/>
        <v>1.6</v>
      </c>
      <c r="BF15" t="str">
        <f t="shared" si="5"/>
        <v>G2</v>
      </c>
      <c r="BG15" s="33" t="e">
        <f t="shared" ca="1" si="6"/>
        <v>#NAME?</v>
      </c>
      <c r="BH15" t="e">
        <f t="shared" ca="1" si="1"/>
        <v>#NAME?</v>
      </c>
      <c r="BI15" s="34" t="e">
        <f t="shared" ca="1" si="1"/>
        <v>#NAME?</v>
      </c>
      <c r="BS15" t="str">
        <f t="shared" si="7"/>
        <v>G2</v>
      </c>
      <c r="BT15" s="27" t="e">
        <f ca="1"/>
        <v>#NAME?</v>
      </c>
    </row>
    <row r="16" spans="1:86" x14ac:dyDescent="0.35">
      <c r="A16" t="s">
        <v>39</v>
      </c>
      <c r="B16" s="22">
        <v>0.2</v>
      </c>
      <c r="C16" s="11">
        <v>4.9000000000000004</v>
      </c>
      <c r="D16" s="22">
        <v>5.9</v>
      </c>
      <c r="E16" s="11">
        <v>13</v>
      </c>
      <c r="F16" s="22">
        <v>5.8</v>
      </c>
      <c r="G16" s="12">
        <v>8.6999999999999993</v>
      </c>
      <c r="H16" s="11">
        <v>6.7</v>
      </c>
      <c r="I16" s="12">
        <v>12.3</v>
      </c>
      <c r="U16" s="17" t="e">
        <f ca="1"/>
        <v>#NAME?</v>
      </c>
      <c r="V16" t="e">
        <f ca="1"/>
        <v>#NAME?</v>
      </c>
      <c r="W16" t="e">
        <f ca="1"/>
        <v>#NAME?</v>
      </c>
      <c r="X16" s="27" t="e">
        <f ca="1"/>
        <v>#NAME?</v>
      </c>
      <c r="Y16" t="e">
        <f ca="1"/>
        <v>#NAME?</v>
      </c>
      <c r="Z16" t="e">
        <f ca="1"/>
        <v>#NAME?</v>
      </c>
      <c r="AA16" s="18" t="e">
        <f ca="1"/>
        <v>#NAME?</v>
      </c>
      <c r="AH16" t="str">
        <f t="shared" si="2"/>
        <v>G2</v>
      </c>
      <c r="AI16" s="17" t="e">
        <f t="shared" ca="1" si="3"/>
        <v>#NAME?</v>
      </c>
      <c r="AJ16" t="e">
        <f t="shared" ca="1" si="0"/>
        <v>#NAME?</v>
      </c>
      <c r="AK16" s="18" t="e">
        <f t="shared" ca="1" si="0"/>
        <v>#NAME?</v>
      </c>
      <c r="AU16" t="str">
        <f t="shared" si="4"/>
        <v>G2</v>
      </c>
      <c r="AV16" s="27">
        <f t="shared" si="4"/>
        <v>33.5</v>
      </c>
      <c r="BF16" t="str">
        <f t="shared" si="5"/>
        <v>G2</v>
      </c>
      <c r="BG16" s="33" t="e">
        <f t="shared" ca="1" si="6"/>
        <v>#NAME?</v>
      </c>
      <c r="BH16" t="e">
        <f t="shared" ca="1" si="1"/>
        <v>#NAME?</v>
      </c>
      <c r="BI16" s="34" t="e">
        <f t="shared" ca="1" si="1"/>
        <v>#NAME?</v>
      </c>
      <c r="BS16" t="str">
        <f t="shared" si="7"/>
        <v>G2</v>
      </c>
      <c r="BT16" s="27" t="e">
        <f ca="1"/>
        <v>#NAME?</v>
      </c>
    </row>
    <row r="17" spans="1:72" x14ac:dyDescent="0.35">
      <c r="A17" t="s">
        <v>39</v>
      </c>
      <c r="B17" s="36">
        <v>19.3</v>
      </c>
      <c r="C17" s="37">
        <v>11.3</v>
      </c>
      <c r="D17" s="36">
        <v>23.5</v>
      </c>
      <c r="E17" s="37">
        <v>23.8</v>
      </c>
      <c r="F17" s="36">
        <v>21.8</v>
      </c>
      <c r="G17" s="38">
        <v>15.7</v>
      </c>
      <c r="H17" s="37">
        <v>12.6</v>
      </c>
      <c r="I17" s="38">
        <v>12.7</v>
      </c>
      <c r="U17" s="17" t="e">
        <f ca="1"/>
        <v>#NAME?</v>
      </c>
      <c r="V17" t="e">
        <f ca="1"/>
        <v>#NAME?</v>
      </c>
      <c r="W17" t="e">
        <f ca="1"/>
        <v>#NAME?</v>
      </c>
      <c r="X17" s="27" t="e">
        <f ca="1"/>
        <v>#NAME?</v>
      </c>
      <c r="Y17" t="e">
        <f ca="1"/>
        <v>#NAME?</v>
      </c>
      <c r="Z17" t="e">
        <f ca="1"/>
        <v>#NAME?</v>
      </c>
      <c r="AA17" s="18" t="e">
        <f ca="1"/>
        <v>#NAME?</v>
      </c>
      <c r="AH17" t="str">
        <f t="shared" si="2"/>
        <v>G2</v>
      </c>
      <c r="AI17" s="17" t="e">
        <f t="shared" ca="1" si="3"/>
        <v>#NAME?</v>
      </c>
      <c r="AJ17" t="e">
        <f t="shared" ca="1" si="0"/>
        <v>#NAME?</v>
      </c>
      <c r="AK17" s="18" t="e">
        <f t="shared" ca="1" si="0"/>
        <v>#NAME?</v>
      </c>
      <c r="AU17" t="str">
        <f t="shared" si="4"/>
        <v>G2</v>
      </c>
      <c r="AV17" s="27">
        <f t="shared" si="4"/>
        <v>0.2</v>
      </c>
      <c r="BF17" t="str">
        <f t="shared" si="5"/>
        <v>G2</v>
      </c>
      <c r="BG17" s="33" t="e">
        <f t="shared" ca="1" si="6"/>
        <v>#NAME?</v>
      </c>
      <c r="BH17" t="e">
        <f t="shared" ca="1" si="1"/>
        <v>#NAME?</v>
      </c>
      <c r="BI17" s="34" t="e">
        <f t="shared" ca="1" si="1"/>
        <v>#NAME?</v>
      </c>
      <c r="BS17" t="str">
        <f t="shared" si="7"/>
        <v>G2</v>
      </c>
      <c r="BT17" s="27" t="e">
        <f ca="1"/>
        <v>#NAME?</v>
      </c>
    </row>
    <row r="18" spans="1:72" x14ac:dyDescent="0.35">
      <c r="A18" t="s">
        <v>50</v>
      </c>
      <c r="B18" s="22">
        <v>25</v>
      </c>
      <c r="C18" s="11">
        <v>33</v>
      </c>
      <c r="D18" s="22">
        <v>27.4</v>
      </c>
      <c r="E18" s="11">
        <v>36.200000000000003</v>
      </c>
      <c r="F18" s="22">
        <v>28.3</v>
      </c>
      <c r="G18" s="12">
        <v>36.6</v>
      </c>
      <c r="H18" s="11">
        <v>27.1</v>
      </c>
      <c r="I18" s="12">
        <v>34.9</v>
      </c>
      <c r="U18" s="17" t="e">
        <f ca="1"/>
        <v>#NAME?</v>
      </c>
      <c r="V18" t="e">
        <f ca="1"/>
        <v>#NAME?</v>
      </c>
      <c r="W18" t="e">
        <f ca="1"/>
        <v>#NAME?</v>
      </c>
      <c r="X18" s="27" t="e">
        <f ca="1"/>
        <v>#NAME?</v>
      </c>
      <c r="Y18" t="e">
        <f ca="1"/>
        <v>#NAME?</v>
      </c>
      <c r="Z18" t="e">
        <f ca="1"/>
        <v>#NAME?</v>
      </c>
      <c r="AA18" s="18" t="e">
        <f ca="1"/>
        <v>#NAME?</v>
      </c>
      <c r="AH18" t="str">
        <f t="shared" si="2"/>
        <v>G2</v>
      </c>
      <c r="AI18" s="17" t="e">
        <f t="shared" ca="1" si="3"/>
        <v>#NAME?</v>
      </c>
      <c r="AJ18" t="e">
        <f t="shared" ca="1" si="0"/>
        <v>#NAME?</v>
      </c>
      <c r="AK18" s="18" t="e">
        <f t="shared" ca="1" si="0"/>
        <v>#NAME?</v>
      </c>
      <c r="AU18" t="str">
        <f t="shared" si="4"/>
        <v>G2</v>
      </c>
      <c r="AV18" s="27">
        <f t="shared" si="4"/>
        <v>19.3</v>
      </c>
      <c r="BF18" t="str">
        <f t="shared" si="5"/>
        <v>G2</v>
      </c>
      <c r="BG18" s="33" t="e">
        <f t="shared" ca="1" si="6"/>
        <v>#NAME?</v>
      </c>
      <c r="BH18" t="e">
        <f t="shared" ca="1" si="1"/>
        <v>#NAME?</v>
      </c>
      <c r="BI18" s="34" t="e">
        <f t="shared" ca="1" si="1"/>
        <v>#NAME?</v>
      </c>
      <c r="BS18" t="str">
        <f t="shared" si="7"/>
        <v>G2</v>
      </c>
      <c r="BT18" s="27" t="e">
        <f ca="1"/>
        <v>#NAME?</v>
      </c>
    </row>
    <row r="19" spans="1:72" x14ac:dyDescent="0.35">
      <c r="A19" t="s">
        <v>50</v>
      </c>
      <c r="B19" s="22">
        <v>4.8</v>
      </c>
      <c r="C19" s="11">
        <v>24.8</v>
      </c>
      <c r="D19" s="22">
        <v>8</v>
      </c>
      <c r="E19" s="11">
        <v>29.8</v>
      </c>
      <c r="F19" s="22">
        <v>2.9</v>
      </c>
      <c r="G19" s="12">
        <v>34.200000000000003</v>
      </c>
      <c r="H19" s="11">
        <v>17.7</v>
      </c>
      <c r="I19" s="12">
        <v>35.200000000000003</v>
      </c>
      <c r="U19" s="17" t="e">
        <f ca="1"/>
        <v>#NAME?</v>
      </c>
      <c r="V19" t="e">
        <f ca="1"/>
        <v>#NAME?</v>
      </c>
      <c r="W19" t="e">
        <f ca="1"/>
        <v>#NAME?</v>
      </c>
      <c r="X19" s="27" t="e">
        <f ca="1"/>
        <v>#NAME?</v>
      </c>
      <c r="Y19" t="e">
        <f ca="1"/>
        <v>#NAME?</v>
      </c>
      <c r="Z19" t="e">
        <f ca="1"/>
        <v>#NAME?</v>
      </c>
      <c r="AA19" s="18" t="e">
        <f ca="1"/>
        <v>#NAME?</v>
      </c>
      <c r="AH19" t="str">
        <f t="shared" si="2"/>
        <v>G3</v>
      </c>
      <c r="AI19" s="17" t="e">
        <f t="shared" ca="1" si="3"/>
        <v>#NAME?</v>
      </c>
      <c r="AJ19" t="e">
        <f t="shared" ca="1" si="0"/>
        <v>#NAME?</v>
      </c>
      <c r="AK19" s="18" t="e">
        <f t="shared" ca="1" si="0"/>
        <v>#NAME?</v>
      </c>
      <c r="AU19" t="str">
        <f t="shared" si="4"/>
        <v>G3</v>
      </c>
      <c r="AV19" s="27">
        <f t="shared" si="4"/>
        <v>25</v>
      </c>
      <c r="BF19" t="str">
        <f t="shared" si="5"/>
        <v>G3</v>
      </c>
      <c r="BG19" s="33" t="e">
        <f t="shared" ca="1" si="6"/>
        <v>#NAME?</v>
      </c>
      <c r="BH19" t="e">
        <f t="shared" ca="1" si="1"/>
        <v>#NAME?</v>
      </c>
      <c r="BI19" s="34" t="e">
        <f t="shared" ca="1" si="1"/>
        <v>#NAME?</v>
      </c>
      <c r="BS19" t="str">
        <f t="shared" si="7"/>
        <v>G3</v>
      </c>
      <c r="BT19" s="27" t="e">
        <f ca="1"/>
        <v>#NAME?</v>
      </c>
    </row>
    <row r="20" spans="1:72" x14ac:dyDescent="0.35">
      <c r="A20" t="s">
        <v>50</v>
      </c>
      <c r="B20" s="22">
        <v>23.1</v>
      </c>
      <c r="C20" s="11">
        <v>29</v>
      </c>
      <c r="D20" s="22">
        <v>28.5</v>
      </c>
      <c r="E20" s="11">
        <v>33.6</v>
      </c>
      <c r="F20" s="22">
        <v>17.899999999999999</v>
      </c>
      <c r="G20" s="12">
        <v>32.799999999999997</v>
      </c>
      <c r="H20" s="11">
        <v>11</v>
      </c>
      <c r="I20" s="12">
        <v>28.8</v>
      </c>
      <c r="U20" s="17" t="e">
        <f ca="1"/>
        <v>#NAME?</v>
      </c>
      <c r="V20" t="e">
        <f ca="1"/>
        <v>#NAME?</v>
      </c>
      <c r="W20" t="e">
        <f ca="1"/>
        <v>#NAME?</v>
      </c>
      <c r="X20" s="27" t="e">
        <f ca="1"/>
        <v>#NAME?</v>
      </c>
      <c r="Y20" t="e">
        <f ca="1"/>
        <v>#NAME?</v>
      </c>
      <c r="Z20" t="e">
        <f ca="1"/>
        <v>#NAME?</v>
      </c>
      <c r="AA20" s="18" t="e">
        <f ca="1"/>
        <v>#NAME?</v>
      </c>
      <c r="AH20" t="str">
        <f t="shared" si="2"/>
        <v>G3</v>
      </c>
      <c r="AI20" s="17" t="e">
        <f t="shared" ca="1" si="3"/>
        <v>#NAME?</v>
      </c>
      <c r="AJ20" t="e">
        <f t="shared" ca="1" si="0"/>
        <v>#NAME?</v>
      </c>
      <c r="AK20" s="18" t="e">
        <f t="shared" ca="1" si="0"/>
        <v>#NAME?</v>
      </c>
      <c r="AU20" t="str">
        <f t="shared" si="4"/>
        <v>G3</v>
      </c>
      <c r="AV20" s="27">
        <f t="shared" si="4"/>
        <v>4.8</v>
      </c>
      <c r="BF20" t="str">
        <f t="shared" si="5"/>
        <v>G3</v>
      </c>
      <c r="BG20" s="33" t="e">
        <f t="shared" ca="1" si="6"/>
        <v>#NAME?</v>
      </c>
      <c r="BH20" t="e">
        <f t="shared" ca="1" si="1"/>
        <v>#NAME?</v>
      </c>
      <c r="BI20" s="34" t="e">
        <f t="shared" ca="1" si="1"/>
        <v>#NAME?</v>
      </c>
      <c r="BS20" t="str">
        <f t="shared" si="7"/>
        <v>G3</v>
      </c>
      <c r="BT20" s="27" t="e">
        <f ca="1"/>
        <v>#NAME?</v>
      </c>
    </row>
    <row r="21" spans="1:72" x14ac:dyDescent="0.35">
      <c r="A21" t="s">
        <v>50</v>
      </c>
      <c r="B21" s="22">
        <v>13.7</v>
      </c>
      <c r="C21" s="11">
        <v>25.6</v>
      </c>
      <c r="D21" s="22">
        <v>14.9</v>
      </c>
      <c r="E21" s="11">
        <v>28.4</v>
      </c>
      <c r="F21" s="22">
        <v>18.100000000000001</v>
      </c>
      <c r="G21" s="12">
        <v>34.299999999999997</v>
      </c>
      <c r="H21" s="11">
        <v>9.8000000000000007</v>
      </c>
      <c r="I21" s="12">
        <v>28</v>
      </c>
      <c r="U21" s="17" t="e">
        <f ca="1"/>
        <v>#NAME?</v>
      </c>
      <c r="V21" t="e">
        <f ca="1"/>
        <v>#NAME?</v>
      </c>
      <c r="W21" t="e">
        <f ca="1"/>
        <v>#NAME?</v>
      </c>
      <c r="X21" s="27" t="e">
        <f ca="1"/>
        <v>#NAME?</v>
      </c>
      <c r="Y21" t="e">
        <f ca="1"/>
        <v>#NAME?</v>
      </c>
      <c r="Z21" t="e">
        <f ca="1"/>
        <v>#NAME?</v>
      </c>
      <c r="AA21" s="18" t="e">
        <f ca="1"/>
        <v>#NAME?</v>
      </c>
      <c r="AH21" t="str">
        <f t="shared" si="2"/>
        <v>G3</v>
      </c>
      <c r="AI21" s="17" t="e">
        <f t="shared" ca="1" si="3"/>
        <v>#NAME?</v>
      </c>
      <c r="AJ21" t="e">
        <f t="shared" ca="1" si="3"/>
        <v>#NAME?</v>
      </c>
      <c r="AK21" s="18" t="e">
        <f t="shared" ca="1" si="3"/>
        <v>#NAME?</v>
      </c>
      <c r="AU21" t="str">
        <f t="shared" si="4"/>
        <v>G3</v>
      </c>
      <c r="AV21" s="27">
        <f t="shared" si="4"/>
        <v>23.1</v>
      </c>
      <c r="BF21" t="str">
        <f t="shared" si="5"/>
        <v>G3</v>
      </c>
      <c r="BG21" s="33" t="e">
        <f t="shared" ca="1" si="6"/>
        <v>#NAME?</v>
      </c>
      <c r="BH21" t="e">
        <f t="shared" ca="1" si="6"/>
        <v>#NAME?</v>
      </c>
      <c r="BI21" s="34" t="e">
        <f t="shared" ca="1" si="6"/>
        <v>#NAME?</v>
      </c>
      <c r="BS21" t="str">
        <f t="shared" si="7"/>
        <v>G3</v>
      </c>
      <c r="BT21" s="27" t="e">
        <f ca="1"/>
        <v>#NAME?</v>
      </c>
    </row>
    <row r="22" spans="1:72" x14ac:dyDescent="0.35">
      <c r="A22" t="s">
        <v>50</v>
      </c>
      <c r="B22" s="22">
        <v>31.5</v>
      </c>
      <c r="C22" s="11">
        <v>35.700000000000003</v>
      </c>
      <c r="D22" s="22">
        <v>27.5</v>
      </c>
      <c r="E22" s="11">
        <v>33.299999999999997</v>
      </c>
      <c r="F22" s="22">
        <v>24.5</v>
      </c>
      <c r="G22" s="12">
        <v>37.6</v>
      </c>
      <c r="H22" s="11">
        <v>23.9</v>
      </c>
      <c r="I22" s="12">
        <v>32.200000000000003</v>
      </c>
      <c r="U22" s="17" t="e">
        <f ca="1"/>
        <v>#NAME?</v>
      </c>
      <c r="V22" t="e">
        <f ca="1"/>
        <v>#NAME?</v>
      </c>
      <c r="W22" t="e">
        <f ca="1"/>
        <v>#NAME?</v>
      </c>
      <c r="X22" s="27" t="e">
        <f ca="1"/>
        <v>#NAME?</v>
      </c>
      <c r="Y22" t="e">
        <f ca="1"/>
        <v>#NAME?</v>
      </c>
      <c r="Z22" t="e">
        <f ca="1"/>
        <v>#NAME?</v>
      </c>
      <c r="AA22" s="18" t="e">
        <f ca="1"/>
        <v>#NAME?</v>
      </c>
      <c r="AH22" t="str">
        <f t="shared" si="2"/>
        <v>G3</v>
      </c>
      <c r="AI22" s="17" t="e">
        <f t="shared" ca="1" si="3"/>
        <v>#NAME?</v>
      </c>
      <c r="AJ22" t="e">
        <f t="shared" ca="1" si="3"/>
        <v>#NAME?</v>
      </c>
      <c r="AK22" s="18" t="e">
        <f t="shared" ca="1" si="3"/>
        <v>#NAME?</v>
      </c>
      <c r="AU22" t="str">
        <f t="shared" si="4"/>
        <v>G3</v>
      </c>
      <c r="AV22" s="27">
        <f t="shared" si="4"/>
        <v>13.7</v>
      </c>
      <c r="BF22" t="str">
        <f t="shared" si="5"/>
        <v>G3</v>
      </c>
      <c r="BG22" s="33" t="e">
        <f t="shared" ca="1" si="6"/>
        <v>#NAME?</v>
      </c>
      <c r="BH22" t="e">
        <f t="shared" ca="1" si="6"/>
        <v>#NAME?</v>
      </c>
      <c r="BI22" s="34" t="e">
        <f t="shared" ca="1" si="6"/>
        <v>#NAME?</v>
      </c>
      <c r="BS22" t="str">
        <f t="shared" si="7"/>
        <v>G3</v>
      </c>
      <c r="BT22" s="27" t="e">
        <f ca="1"/>
        <v>#NAME?</v>
      </c>
    </row>
    <row r="23" spans="1:72" x14ac:dyDescent="0.35">
      <c r="A23" t="s">
        <v>50</v>
      </c>
      <c r="B23" s="22">
        <v>11.1</v>
      </c>
      <c r="C23" s="11">
        <v>13.2</v>
      </c>
      <c r="D23" s="22">
        <v>8.1999999999999993</v>
      </c>
      <c r="E23" s="11">
        <v>28.7</v>
      </c>
      <c r="F23" s="22">
        <v>7.9</v>
      </c>
      <c r="G23" s="12">
        <v>43.3</v>
      </c>
      <c r="H23" s="11">
        <v>9.1999999999999993</v>
      </c>
      <c r="I23" s="12">
        <v>31.1</v>
      </c>
      <c r="U23" s="17" t="e">
        <f ca="1"/>
        <v>#NAME?</v>
      </c>
      <c r="V23" t="e">
        <f ca="1"/>
        <v>#NAME?</v>
      </c>
      <c r="W23" t="e">
        <f ca="1"/>
        <v>#NAME?</v>
      </c>
      <c r="X23" s="27" t="e">
        <f ca="1"/>
        <v>#NAME?</v>
      </c>
      <c r="Y23" t="e">
        <f ca="1"/>
        <v>#NAME?</v>
      </c>
      <c r="Z23" t="e">
        <f ca="1"/>
        <v>#NAME?</v>
      </c>
      <c r="AA23" s="18" t="e">
        <f ca="1"/>
        <v>#NAME?</v>
      </c>
      <c r="AH23" t="str">
        <f t="shared" si="2"/>
        <v>G3</v>
      </c>
      <c r="AI23" s="17" t="e">
        <f t="shared" ca="1" si="3"/>
        <v>#NAME?</v>
      </c>
      <c r="AJ23" t="e">
        <f t="shared" ca="1" si="3"/>
        <v>#NAME?</v>
      </c>
      <c r="AK23" s="18" t="e">
        <f t="shared" ca="1" si="3"/>
        <v>#NAME?</v>
      </c>
      <c r="AU23" t="str">
        <f t="shared" si="4"/>
        <v>G3</v>
      </c>
      <c r="AV23" s="27">
        <f t="shared" si="4"/>
        <v>31.5</v>
      </c>
      <c r="BF23" t="str">
        <f t="shared" si="5"/>
        <v>G3</v>
      </c>
      <c r="BG23" s="33" t="e">
        <f t="shared" ca="1" si="6"/>
        <v>#NAME?</v>
      </c>
      <c r="BH23" t="e">
        <f t="shared" ca="1" si="6"/>
        <v>#NAME?</v>
      </c>
      <c r="BI23" s="34" t="e">
        <f t="shared" ca="1" si="6"/>
        <v>#NAME?</v>
      </c>
      <c r="BS23" t="str">
        <f t="shared" si="7"/>
        <v>G3</v>
      </c>
      <c r="BT23" s="27" t="e">
        <f ca="1"/>
        <v>#NAME?</v>
      </c>
    </row>
    <row r="24" spans="1:72" x14ac:dyDescent="0.35">
      <c r="A24" t="s">
        <v>50</v>
      </c>
      <c r="B24" s="36">
        <v>11.4</v>
      </c>
      <c r="C24" s="37">
        <v>20.7</v>
      </c>
      <c r="D24" s="36">
        <v>11.5</v>
      </c>
      <c r="E24" s="37">
        <v>31.7</v>
      </c>
      <c r="F24" s="36">
        <v>6.4</v>
      </c>
      <c r="G24" s="38">
        <v>34.1</v>
      </c>
      <c r="H24" s="37">
        <v>11.8</v>
      </c>
      <c r="I24" s="38">
        <v>34.1</v>
      </c>
      <c r="U24" s="17" t="e">
        <f ca="1"/>
        <v>#NAME?</v>
      </c>
      <c r="V24" t="e">
        <f ca="1"/>
        <v>#NAME?</v>
      </c>
      <c r="W24" t="e">
        <f ca="1"/>
        <v>#NAME?</v>
      </c>
      <c r="X24" s="27" t="e">
        <f ca="1"/>
        <v>#NAME?</v>
      </c>
      <c r="Y24" t="e">
        <f ca="1"/>
        <v>#NAME?</v>
      </c>
      <c r="Z24" t="e">
        <f ca="1"/>
        <v>#NAME?</v>
      </c>
      <c r="AA24" s="18" t="e">
        <f ca="1"/>
        <v>#NAME?</v>
      </c>
      <c r="AH24" t="str">
        <f t="shared" si="2"/>
        <v>G3</v>
      </c>
      <c r="AI24" s="17" t="e">
        <f t="shared" ca="1" si="3"/>
        <v>#NAME?</v>
      </c>
      <c r="AJ24" t="e">
        <f t="shared" ca="1" si="3"/>
        <v>#NAME?</v>
      </c>
      <c r="AK24" s="18" t="e">
        <f t="shared" ca="1" si="3"/>
        <v>#NAME?</v>
      </c>
      <c r="AU24" t="str">
        <f t="shared" si="4"/>
        <v>G3</v>
      </c>
      <c r="AV24" s="27">
        <f t="shared" si="4"/>
        <v>11.1</v>
      </c>
      <c r="BF24" t="str">
        <f t="shared" si="5"/>
        <v>G3</v>
      </c>
      <c r="BG24" s="33" t="e">
        <f t="shared" ca="1" si="6"/>
        <v>#NAME?</v>
      </c>
      <c r="BH24" t="e">
        <f t="shared" ca="1" si="6"/>
        <v>#NAME?</v>
      </c>
      <c r="BI24" s="34" t="e">
        <f t="shared" ca="1" si="6"/>
        <v>#NAME?</v>
      </c>
      <c r="BS24" t="str">
        <f t="shared" si="7"/>
        <v>G3</v>
      </c>
      <c r="BT24" s="27" t="e">
        <f ca="1"/>
        <v>#NAME?</v>
      </c>
    </row>
    <row r="25" spans="1:72" x14ac:dyDescent="0.35">
      <c r="U25" s="19" t="e">
        <f ca="1"/>
        <v>#NAME?</v>
      </c>
      <c r="V25" s="20" t="e">
        <f ca="1"/>
        <v>#NAME?</v>
      </c>
      <c r="W25" s="20" t="e">
        <f ca="1"/>
        <v>#NAME?</v>
      </c>
      <c r="X25" s="28" t="e">
        <f ca="1"/>
        <v>#NAME?</v>
      </c>
      <c r="Y25" s="20" t="e">
        <f ca="1"/>
        <v>#NAME?</v>
      </c>
      <c r="Z25" s="20" t="e">
        <f ca="1"/>
        <v>#NAME?</v>
      </c>
      <c r="AA25" s="21" t="e">
        <f ca="1"/>
        <v>#NAME?</v>
      </c>
      <c r="AH25" t="str">
        <f t="shared" si="2"/>
        <v>G3</v>
      </c>
      <c r="AI25" s="19" t="e">
        <f t="shared" ca="1" si="3"/>
        <v>#NAME?</v>
      </c>
      <c r="AJ25" s="20" t="e">
        <f t="shared" ca="1" si="3"/>
        <v>#NAME?</v>
      </c>
      <c r="AK25" s="21" t="e">
        <f t="shared" ca="1" si="3"/>
        <v>#NAME?</v>
      </c>
      <c r="AU25" t="str">
        <f t="shared" si="4"/>
        <v>G3</v>
      </c>
      <c r="AV25" s="28">
        <f t="shared" si="4"/>
        <v>11.4</v>
      </c>
      <c r="BF25" t="str">
        <f t="shared" si="5"/>
        <v>G3</v>
      </c>
      <c r="BG25" s="39" t="e">
        <f t="shared" ca="1" si="6"/>
        <v>#NAME?</v>
      </c>
      <c r="BH25" s="40" t="e">
        <f t="shared" ca="1" si="6"/>
        <v>#NAME?</v>
      </c>
      <c r="BI25" s="41" t="e">
        <f t="shared" ca="1" si="6"/>
        <v>#NAME?</v>
      </c>
      <c r="BS25" t="str">
        <f t="shared" si="7"/>
        <v>G3</v>
      </c>
      <c r="BT25" s="28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Rep 2W+1B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2025-10-30T10:14:38Z</dcterms:created>
  <dcterms:modified xsi:type="dcterms:W3CDTF">2025-10-30T10:16:37Z</dcterms:modified>
</cp:coreProperties>
</file>