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23FE6EF-8AC5-4510-9A10-97D5C8946890}" xr6:coauthVersionLast="47" xr6:coauthVersionMax="47" xr10:uidLastSave="{00000000-0000-0000-0000-000000000000}"/>
  <bookViews>
    <workbookView xWindow="-110" yWindow="-110" windowWidth="19420" windowHeight="10300" xr2:uid="{B0FC6FBA-E05C-4F05-A4AB-555AC6261A03}"/>
  </bookViews>
  <sheets>
    <sheet name="Title" sheetId="2" r:id="rId1"/>
    <sheet name="Med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1" i="1" a="1"/>
  <c r="H11" i="1" s="1"/>
  <c r="G10" i="1" a="1"/>
  <c r="H10" i="1" s="1"/>
  <c r="L9" i="1"/>
  <c r="G9" i="1" a="1"/>
  <c r="H9" i="1" s="1"/>
  <c r="L8" i="1"/>
  <c r="G8" i="1" a="1"/>
  <c r="G8" i="1" s="1"/>
  <c r="G7" i="1" a="1"/>
  <c r="H7" i="1" s="1"/>
  <c r="K9" i="1"/>
  <c r="K8" i="1"/>
  <c r="K7" i="1"/>
  <c r="J5" i="1"/>
  <c r="H8" i="1" l="1"/>
  <c r="I8" i="1" s="1"/>
  <c r="G9" i="1"/>
  <c r="I9" i="1" s="1"/>
  <c r="J9" i="1" s="1"/>
  <c r="G10" i="1"/>
  <c r="I10" i="1" s="1"/>
  <c r="J10" i="1" s="1"/>
  <c r="G7" i="1"/>
  <c r="G11" i="1"/>
  <c r="G16" i="1"/>
  <c r="I7" i="1"/>
  <c r="I11" i="1"/>
  <c r="J11" i="1" s="1"/>
  <c r="J8" i="1" l="1"/>
  <c r="I15" i="1"/>
  <c r="H15" i="1" s="1"/>
  <c r="I14" i="1"/>
  <c r="H14" i="1" s="1"/>
  <c r="J7" i="1"/>
  <c r="H16" i="1" l="1"/>
  <c r="I16" i="1" s="1"/>
  <c r="J16" i="1" s="1"/>
</calcChain>
</file>

<file path=xl/sharedStrings.xml><?xml version="1.0" encoding="utf-8"?>
<sst xmlns="http://schemas.openxmlformats.org/spreadsheetml/2006/main" count="29" uniqueCount="21">
  <si>
    <t>Mediation Analysis</t>
  </si>
  <si>
    <t>Id</t>
  </si>
  <si>
    <t>Support</t>
  </si>
  <si>
    <t>Training</t>
  </si>
  <si>
    <t>Perform</t>
  </si>
  <si>
    <t>Count</t>
  </si>
  <si>
    <t>coeff</t>
  </si>
  <si>
    <t>std err</t>
  </si>
  <si>
    <t>t-stat</t>
  </si>
  <si>
    <t>p-value</t>
  </si>
  <si>
    <t>corr</t>
  </si>
  <si>
    <t>semi-part</t>
  </si>
  <si>
    <t>X =&gt; M</t>
  </si>
  <si>
    <t>M =&gt; Y</t>
  </si>
  <si>
    <t>X =&gt; Y</t>
  </si>
  <si>
    <t>X</t>
  </si>
  <si>
    <t>M</t>
  </si>
  <si>
    <t>X=&gt;M=&gt;Y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</si>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</sst>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4DBB-4DA4-4BF0-8595-689A4956C0C3}">
  <sheetPr codeName="Sheet1"/>
  <dimension ref="A1:B6"/>
  <sheetViews>
    <sheetView tabSelected="1" workbookViewId="0"/>
  </sheetViews>
  <sheetFormatPr defaultRowHeight="14.5"/>
  <cols>
    <col min="2" max="2" width="9.08984375" bestFit="1" customWidth="1"/>
  </cols>
  <sheetData>
    <row r="1" spans="1:2">
      <c r="A1" t="s">
        <v>18</v>
      </c>
    </row>
    <row r="2" spans="1:2">
      <c r="A2" t="s">
        <v>0</v>
      </c>
    </row>
    <row r="4" spans="1:2">
      <c r="A4" t="s">
        <v>19</v>
      </c>
      <c r="B4" s="10">
        <v>45941</v>
      </c>
    </row>
    <row r="6" spans="1:2">
      <c r="A6" s="1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A192-6CB9-4143-AEE3-B8AE6330B3AE}">
  <sheetPr codeName="Sheet12"/>
  <dimension ref="A1:L23"/>
  <sheetViews>
    <sheetView workbookViewId="0"/>
  </sheetViews>
  <sheetFormatPr defaultRowHeight="14.5"/>
  <sheetData>
    <row r="1" spans="1:12">
      <c r="A1" t="s">
        <v>0</v>
      </c>
    </row>
    <row r="3" spans="1:12">
      <c r="A3" s="1" t="s">
        <v>1</v>
      </c>
      <c r="B3" s="2" t="s">
        <v>2</v>
      </c>
      <c r="C3" s="2" t="s">
        <v>3</v>
      </c>
      <c r="D3" s="2" t="s">
        <v>4</v>
      </c>
      <c r="F3" t="s">
        <v>0</v>
      </c>
    </row>
    <row r="4" spans="1:12">
      <c r="A4" s="3">
        <v>1</v>
      </c>
      <c r="B4" s="4">
        <v>4.2300000000000004</v>
      </c>
      <c r="C4" s="4">
        <v>1.5</v>
      </c>
      <c r="D4" s="4">
        <v>2</v>
      </c>
    </row>
    <row r="5" spans="1:12" ht="15" thickBot="1">
      <c r="A5" s="3">
        <v>2</v>
      </c>
      <c r="B5" s="4">
        <v>3.92</v>
      </c>
      <c r="C5" s="4">
        <v>1.8199999999999998</v>
      </c>
      <c r="D5" s="4">
        <v>1.7</v>
      </c>
      <c r="I5" s="5" t="s">
        <v>5</v>
      </c>
      <c r="J5">
        <f>COUNT(C4:C23)</f>
        <v>20</v>
      </c>
    </row>
    <row r="6" spans="1:12" ht="15" thickTop="1">
      <c r="A6" s="3">
        <v>3</v>
      </c>
      <c r="B6" s="4">
        <v>4.45</v>
      </c>
      <c r="C6" s="4">
        <v>2.08</v>
      </c>
      <c r="D6" s="4">
        <v>2.2599999999999998</v>
      </c>
      <c r="F6" s="6"/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</row>
    <row r="7" spans="1:12">
      <c r="A7" s="3">
        <v>4</v>
      </c>
      <c r="B7" s="4">
        <v>4.5</v>
      </c>
      <c r="C7" s="4">
        <v>2.6799999999999997</v>
      </c>
      <c r="D7" s="4">
        <v>2.7</v>
      </c>
      <c r="F7" t="s">
        <v>12</v>
      </c>
      <c r="G7" t="e">
        <f t="array" aca="1" ref="G7:H7" ca="1">SUBMATRIX(RegCoeff(C4:C23,B4:B23),2,1)</f>
        <v>#NAME?</v>
      </c>
      <c r="H7" t="e">
        <f ca="1"/>
        <v>#NAME?</v>
      </c>
      <c r="I7" t="e">
        <f ca="1">G7/H7</f>
        <v>#NAME?</v>
      </c>
      <c r="J7" t="e">
        <f ca="1">TDIST(ABS(I7),J$5-2,2)</f>
        <v>#NAME?</v>
      </c>
      <c r="K7">
        <f>CORREL(C4:C23,B4:B23)</f>
        <v>0.54208922302509766</v>
      </c>
    </row>
    <row r="8" spans="1:12">
      <c r="A8" s="3">
        <v>5</v>
      </c>
      <c r="B8" s="4">
        <v>4.45</v>
      </c>
      <c r="C8" s="4">
        <v>2.54</v>
      </c>
      <c r="D8" s="4">
        <v>2.65</v>
      </c>
      <c r="F8" t="s">
        <v>13</v>
      </c>
      <c r="G8" t="e">
        <f t="array" aca="1" ref="G8:H8" ca="1">SUBMATRIX(RegCoeff(B4:B23,D4:D23),2,1)</f>
        <v>#NAME?</v>
      </c>
      <c r="H8" t="e">
        <f ca="1"/>
        <v>#NAME?</v>
      </c>
      <c r="I8" t="e">
        <f t="shared" ref="I8:I11" ca="1" si="0">G8/H8</f>
        <v>#NAME?</v>
      </c>
      <c r="J8" t="e">
        <f t="shared" ref="J8:J11" ca="1" si="1">TDIST(ABS(I8),J$5-2,2)</f>
        <v>#NAME?</v>
      </c>
      <c r="K8">
        <f>CORREL(B4:B23,D4:D23)</f>
        <v>0.63159598506941539</v>
      </c>
      <c r="L8" t="e">
        <f ca="1">SEMIPART_CORREL(D4:D23,B4:B23,C4:C23)</f>
        <v>#NAME?</v>
      </c>
    </row>
    <row r="9" spans="1:12">
      <c r="A9" s="3">
        <v>6</v>
      </c>
      <c r="B9" s="4">
        <v>3.86</v>
      </c>
      <c r="C9" s="4">
        <v>2.5299999999999998</v>
      </c>
      <c r="D9" s="4">
        <v>2.1800000000000002</v>
      </c>
      <c r="F9" s="7" t="s">
        <v>14</v>
      </c>
      <c r="G9" s="7" t="e">
        <f t="array" aca="1" ref="G9:H9" ca="1">SUBMATRIX(RegCoeff(C4:C23,D4:D23),2,1)</f>
        <v>#NAME?</v>
      </c>
      <c r="H9" s="7" t="e">
        <f ca="1"/>
        <v>#NAME?</v>
      </c>
      <c r="I9" s="7" t="e">
        <f t="shared" ca="1" si="0"/>
        <v>#NAME?</v>
      </c>
      <c r="J9" s="7" t="e">
        <f t="shared" ca="1" si="1"/>
        <v>#NAME?</v>
      </c>
      <c r="K9" s="7">
        <f>CORREL(C4:C23,D4:D23)</f>
        <v>0.47195180391914549</v>
      </c>
      <c r="L9" s="7" t="e">
        <f ca="1">SEMIPART_CORREL(D4:D23,C4:C23,B4:B23)</f>
        <v>#NAME?</v>
      </c>
    </row>
    <row r="10" spans="1:12">
      <c r="A10" s="3">
        <v>7</v>
      </c>
      <c r="B10" s="4">
        <v>4.05</v>
      </c>
      <c r="C10" s="4">
        <v>2.13</v>
      </c>
      <c r="D10" s="4">
        <v>2.25</v>
      </c>
      <c r="F10" t="s">
        <v>15</v>
      </c>
      <c r="G10" t="e">
        <f t="array" aca="1" ref="G10:H10" ca="1">SUBMATRIX(RegCoeff(MERGE(C4:C23,B4:B23),D4:D23),2,1)</f>
        <v>#NAME?</v>
      </c>
      <c r="H10" t="e">
        <f ca="1"/>
        <v>#NAME?</v>
      </c>
      <c r="I10" t="e">
        <f t="shared" ca="1" si="0"/>
        <v>#NAME?</v>
      </c>
      <c r="J10" t="e">
        <f t="shared" ca="1" si="1"/>
        <v>#NAME?</v>
      </c>
    </row>
    <row r="11" spans="1:12">
      <c r="A11" s="3">
        <v>8</v>
      </c>
      <c r="B11" s="4">
        <v>3.9</v>
      </c>
      <c r="C11" s="4">
        <v>2.61</v>
      </c>
      <c r="D11" s="4">
        <v>2.2999999999999998</v>
      </c>
      <c r="F11" s="7" t="s">
        <v>16</v>
      </c>
      <c r="G11" s="7" t="e">
        <f t="array" aca="1" ref="G11:H11" ca="1">SUBMATRIX(RegCoeff(MERGE(B4:B23,C4:C23),D4:D23),2,1)</f>
        <v>#NAME?</v>
      </c>
      <c r="H11" s="7" t="e">
        <f ca="1"/>
        <v>#NAME?</v>
      </c>
      <c r="I11" s="7" t="e">
        <f t="shared" ca="1" si="0"/>
        <v>#NAME?</v>
      </c>
      <c r="J11" s="7" t="e">
        <f t="shared" ca="1" si="1"/>
        <v>#NAME?</v>
      </c>
    </row>
    <row r="12" spans="1:12" ht="15" thickBot="1">
      <c r="A12" s="3">
        <v>9</v>
      </c>
      <c r="B12" s="4">
        <v>2.13</v>
      </c>
      <c r="C12" s="4">
        <v>2.04</v>
      </c>
      <c r="D12" s="4">
        <v>1.5499999999999998</v>
      </c>
    </row>
    <row r="13" spans="1:12" ht="15" thickTop="1">
      <c r="A13" s="3">
        <v>10</v>
      </c>
      <c r="B13" s="4">
        <v>3.31</v>
      </c>
      <c r="C13" s="4">
        <v>1.5899999999999999</v>
      </c>
      <c r="D13" s="4">
        <v>2.0099999999999998</v>
      </c>
      <c r="F13" s="6"/>
      <c r="G13" s="6" t="s">
        <v>6</v>
      </c>
      <c r="H13" s="6" t="s">
        <v>7</v>
      </c>
      <c r="I13" s="6" t="s">
        <v>8</v>
      </c>
      <c r="J13" s="6" t="s">
        <v>9</v>
      </c>
    </row>
    <row r="14" spans="1:12">
      <c r="A14" s="3">
        <v>11</v>
      </c>
      <c r="B14" s="4">
        <v>4.18</v>
      </c>
      <c r="C14" s="4">
        <v>2.9499999999999997</v>
      </c>
      <c r="D14" s="4">
        <v>1.9</v>
      </c>
      <c r="F14" t="s">
        <v>12</v>
      </c>
      <c r="G14" t="e">
        <f ca="1">SUBMATRIX(StdRegCoeff(C4:C23,B4:B23),2,1)</f>
        <v>#NAME?</v>
      </c>
      <c r="H14" t="e">
        <f ca="1">G14/I14</f>
        <v>#NAME?</v>
      </c>
      <c r="I14" t="e">
        <f ca="1">I7</f>
        <v>#NAME?</v>
      </c>
    </row>
    <row r="15" spans="1:12">
      <c r="A15" s="3">
        <v>12</v>
      </c>
      <c r="B15" s="4">
        <v>4.41</v>
      </c>
      <c r="C15" s="4">
        <v>2.9899999999999998</v>
      </c>
      <c r="D15" s="4">
        <v>2.65</v>
      </c>
      <c r="F15" s="7" t="s">
        <v>13</v>
      </c>
      <c r="G15" s="7" t="e">
        <f ca="1">SUBMATRIX(StdRegCoeff(B4:B23,D4:D23),2,1)</f>
        <v>#NAME?</v>
      </c>
      <c r="H15" s="7" t="e">
        <f ca="1">G15/I15</f>
        <v>#NAME?</v>
      </c>
      <c r="I15" s="7" t="e">
        <f ca="1">I8</f>
        <v>#NAME?</v>
      </c>
      <c r="J15" s="7"/>
    </row>
    <row r="16" spans="1:12">
      <c r="A16" s="3">
        <v>13</v>
      </c>
      <c r="B16" s="4">
        <v>3.36</v>
      </c>
      <c r="C16" s="4">
        <v>2.17</v>
      </c>
      <c r="D16" s="4">
        <v>1.5499999999999998</v>
      </c>
      <c r="F16" t="s">
        <v>17</v>
      </c>
      <c r="G16" t="e">
        <f ca="1">G14*G15</f>
        <v>#NAME?</v>
      </c>
      <c r="H16" t="e">
        <f ca="1">SQRT((G14*H15)^2+(H14*G15)^2-(H14*H15)^2)</f>
        <v>#NAME?</v>
      </c>
      <c r="I16" t="e">
        <f ca="1">G16/H16</f>
        <v>#NAME?</v>
      </c>
      <c r="J16" t="e">
        <f ca="1">TDIST(ABS(I16),J5-3,2)</f>
        <v>#NAME?</v>
      </c>
    </row>
    <row r="17" spans="1:4">
      <c r="A17" s="3">
        <v>14</v>
      </c>
      <c r="B17" s="4">
        <v>2.69</v>
      </c>
      <c r="C17" s="4">
        <v>1.4</v>
      </c>
      <c r="D17" s="4">
        <v>1.9</v>
      </c>
    </row>
    <row r="18" spans="1:4">
      <c r="A18" s="3">
        <v>15</v>
      </c>
      <c r="B18" s="4">
        <v>4.4700000000000006</v>
      </c>
      <c r="C18" s="4">
        <v>2.5</v>
      </c>
      <c r="D18" s="4">
        <v>2.14</v>
      </c>
    </row>
    <row r="19" spans="1:4">
      <c r="A19" s="3">
        <v>16</v>
      </c>
      <c r="B19" s="4">
        <v>3.62</v>
      </c>
      <c r="C19" s="4">
        <v>2.75</v>
      </c>
      <c r="D19" s="4">
        <v>2.5</v>
      </c>
    </row>
    <row r="20" spans="1:4">
      <c r="A20" s="3">
        <v>17</v>
      </c>
      <c r="B20" s="4">
        <v>3</v>
      </c>
      <c r="C20" s="4">
        <v>1.21</v>
      </c>
      <c r="D20" s="4">
        <v>1.9500000000000002</v>
      </c>
    </row>
    <row r="21" spans="1:4">
      <c r="A21" s="3">
        <v>18</v>
      </c>
      <c r="B21" s="4">
        <v>4.32</v>
      </c>
      <c r="C21" s="4">
        <v>2.81</v>
      </c>
      <c r="D21" s="4">
        <v>2</v>
      </c>
    </row>
    <row r="22" spans="1:4">
      <c r="A22" s="3">
        <v>19</v>
      </c>
      <c r="B22" s="4">
        <v>4.21</v>
      </c>
      <c r="C22" s="4">
        <v>2.0699999999999998</v>
      </c>
      <c r="D22" s="4">
        <v>2.48</v>
      </c>
    </row>
    <row r="23" spans="1:4">
      <c r="A23" s="8">
        <v>20</v>
      </c>
      <c r="B23" s="9">
        <v>3.73</v>
      </c>
      <c r="C23" s="9">
        <v>2.27</v>
      </c>
      <c r="D23" s="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2025-10-11T15:12:24Z</dcterms:created>
  <dcterms:modified xsi:type="dcterms:W3CDTF">2025-10-11T15:28:43Z</dcterms:modified>
</cp:coreProperties>
</file>