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456C8DC8-0F4D-4962-AD9E-FC9B4B3D271D}" xr6:coauthVersionLast="47" xr6:coauthVersionMax="47" xr10:uidLastSave="{00000000-0000-0000-0000-000000000000}"/>
  <bookViews>
    <workbookView xWindow="-110" yWindow="-110" windowWidth="19420" windowHeight="10300" xr2:uid="{F9C75994-BD1F-4F66-AC58-1F469945FE08}"/>
  </bookViews>
  <sheets>
    <sheet name="Title" sheetId="5" r:id="rId1"/>
    <sheet name="Jenks 1" sheetId="1" r:id="rId2"/>
    <sheet name="Jenks 2" sheetId="2" r:id="rId3"/>
    <sheet name="Jenks 3" sheetId="3" r:id="rId4"/>
    <sheet name="Jenks 4" sheetId="4" r:id="rId5"/>
  </sheets>
  <externalReferences>
    <externalReference r:id="rId6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4" l="1" a="1"/>
  <c r="N18" i="4" s="1"/>
  <c r="K4" i="4" a="1"/>
  <c r="K7" i="4" s="1"/>
  <c r="K3" i="3" a="1"/>
  <c r="L6" i="3" s="1"/>
  <c r="U13" i="2"/>
  <c r="W10" i="2" a="1"/>
  <c r="W13" i="2" s="1"/>
  <c r="P10" i="2" a="1"/>
  <c r="P14" i="2" s="1"/>
  <c r="P3" i="2" a="1"/>
  <c r="Q6" i="2" s="1"/>
  <c r="K3" i="2" a="1"/>
  <c r="M5" i="2" s="1"/>
  <c r="R20" i="2"/>
  <c r="Q20" i="2"/>
  <c r="T20" i="2" s="1" a="1"/>
  <c r="T20" i="2" s="1"/>
  <c r="R19" i="2"/>
  <c r="Q19" i="2"/>
  <c r="S19" i="2" s="1"/>
  <c r="R18" i="2"/>
  <c r="Q18" i="2"/>
  <c r="T18" i="2" s="1" a="1"/>
  <c r="T18" i="2" s="1"/>
  <c r="R17" i="2"/>
  <c r="S17" i="2" s="1"/>
  <c r="Q17" i="2"/>
  <c r="X7" i="1"/>
  <c r="T7" i="1"/>
  <c r="X6" i="1"/>
  <c r="W6" i="1"/>
  <c r="V6" i="1"/>
  <c r="T6" i="1"/>
  <c r="S6" i="1"/>
  <c r="R6" i="1"/>
  <c r="P6" i="1"/>
  <c r="O6" i="1"/>
  <c r="N6" i="1"/>
  <c r="P7" i="1" s="1"/>
  <c r="L6" i="1"/>
  <c r="K6" i="1"/>
  <c r="J6" i="1"/>
  <c r="L7" i="1" s="1"/>
  <c r="H6" i="1"/>
  <c r="G6" i="1"/>
  <c r="F6" i="1"/>
  <c r="H7" i="1" s="1"/>
  <c r="AA4" i="1" s="1"/>
  <c r="AA5" i="1" s="1"/>
  <c r="D6" i="1"/>
  <c r="C6" i="1"/>
  <c r="B6" i="1"/>
  <c r="D7" i="1" s="1"/>
  <c r="AA3" i="1"/>
  <c r="P7" i="2" l="1"/>
  <c r="N6" i="3"/>
  <c r="K7" i="3"/>
  <c r="Q12" i="2"/>
  <c r="R12" i="2"/>
  <c r="U12" i="2" s="1"/>
  <c r="K6" i="4"/>
  <c r="M6" i="4"/>
  <c r="L7" i="4"/>
  <c r="N3" i="3"/>
  <c r="K16" i="4"/>
  <c r="N5" i="4"/>
  <c r="Q13" i="2"/>
  <c r="R13" i="2"/>
  <c r="L6" i="4"/>
  <c r="L16" i="4"/>
  <c r="P4" i="2"/>
  <c r="R6" i="2"/>
  <c r="K4" i="3"/>
  <c r="S6" i="2"/>
  <c r="M6" i="3"/>
  <c r="M16" i="4"/>
  <c r="S13" i="2"/>
  <c r="Q10" i="2"/>
  <c r="Q14" i="2"/>
  <c r="M7" i="4"/>
  <c r="R10" i="2"/>
  <c r="U10" i="2" s="1"/>
  <c r="R14" i="2"/>
  <c r="L4" i="4"/>
  <c r="N7" i="4"/>
  <c r="S10" i="2"/>
  <c r="S14" i="2"/>
  <c r="M4" i="4"/>
  <c r="K8" i="4"/>
  <c r="Q11" i="2"/>
  <c r="N4" i="4"/>
  <c r="L8" i="4"/>
  <c r="R11" i="2"/>
  <c r="U11" i="2" s="1"/>
  <c r="K5" i="4"/>
  <c r="M8" i="4"/>
  <c r="R3" i="2"/>
  <c r="S11" i="2"/>
  <c r="L5" i="4"/>
  <c r="N8" i="4"/>
  <c r="S3" i="2"/>
  <c r="P12" i="2"/>
  <c r="M3" i="3"/>
  <c r="M5" i="4"/>
  <c r="M3" i="2"/>
  <c r="R24" i="2" s="1"/>
  <c r="M6" i="2"/>
  <c r="R27" i="2" s="1"/>
  <c r="Q4" i="2"/>
  <c r="Q7" i="2"/>
  <c r="L4" i="3"/>
  <c r="L7" i="3"/>
  <c r="N16" i="4"/>
  <c r="N3" i="2"/>
  <c r="S24" i="2" s="1"/>
  <c r="N6" i="2"/>
  <c r="S27" i="2" s="1"/>
  <c r="R4" i="2"/>
  <c r="R7" i="2"/>
  <c r="W10" i="2"/>
  <c r="M4" i="3"/>
  <c r="M7" i="3"/>
  <c r="K14" i="4"/>
  <c r="K17" i="4"/>
  <c r="K4" i="2"/>
  <c r="K7" i="2"/>
  <c r="S4" i="2"/>
  <c r="S7" i="2"/>
  <c r="W11" i="2"/>
  <c r="N4" i="3"/>
  <c r="N7" i="3"/>
  <c r="L14" i="4"/>
  <c r="L17" i="4"/>
  <c r="L4" i="2"/>
  <c r="Q25" i="2" s="1"/>
  <c r="L7" i="2"/>
  <c r="P5" i="2"/>
  <c r="S12" i="2"/>
  <c r="W12" i="2"/>
  <c r="K5" i="3"/>
  <c r="N6" i="4"/>
  <c r="M14" i="4"/>
  <c r="M17" i="4"/>
  <c r="M4" i="2"/>
  <c r="M7" i="2"/>
  <c r="Q5" i="2"/>
  <c r="P10" i="2"/>
  <c r="P13" i="2"/>
  <c r="L5" i="3"/>
  <c r="K4" i="4"/>
  <c r="N14" i="4"/>
  <c r="N17" i="4"/>
  <c r="N5" i="2"/>
  <c r="S26" i="2" s="1"/>
  <c r="N4" i="2"/>
  <c r="N7" i="2"/>
  <c r="R5" i="2"/>
  <c r="M5" i="3"/>
  <c r="K15" i="4"/>
  <c r="K18" i="4"/>
  <c r="L3" i="2"/>
  <c r="Q24" i="2" s="1"/>
  <c r="L6" i="2"/>
  <c r="Q27" i="2" s="1"/>
  <c r="S5" i="2"/>
  <c r="L18" i="4"/>
  <c r="K3" i="2"/>
  <c r="K6" i="2"/>
  <c r="K5" i="2"/>
  <c r="M15" i="4"/>
  <c r="N5" i="3"/>
  <c r="L15" i="4"/>
  <c r="L5" i="2"/>
  <c r="Q26" i="2" s="1"/>
  <c r="P3" i="2"/>
  <c r="P6" i="2"/>
  <c r="K3" i="3"/>
  <c r="K6" i="3"/>
  <c r="M18" i="4"/>
  <c r="Q3" i="2"/>
  <c r="P11" i="2"/>
  <c r="L3" i="3"/>
  <c r="N15" i="4"/>
  <c r="S25" i="2"/>
  <c r="R25" i="2"/>
  <c r="T19" i="2" a="1"/>
  <c r="T19" i="2" s="1"/>
  <c r="R26" i="2"/>
  <c r="T17" i="2" a="1"/>
  <c r="T17" i="2" s="1"/>
  <c r="T21" i="2" s="1"/>
  <c r="S20" i="2"/>
  <c r="S18" i="2"/>
  <c r="T25" i="2" l="1" a="1"/>
  <c r="T25" i="2" s="1"/>
  <c r="T27" i="2" a="1"/>
  <c r="T27" i="2" s="1"/>
  <c r="T24" i="2" a="1"/>
  <c r="T24" i="2" s="1"/>
  <c r="T28" i="2" s="1"/>
  <c r="T26" i="2" a="1"/>
  <c r="T26" i="2" s="1"/>
</calcChain>
</file>

<file path=xl/sharedStrings.xml><?xml version="1.0" encoding="utf-8"?>
<sst xmlns="http://schemas.openxmlformats.org/spreadsheetml/2006/main" count="41" uniqueCount="15">
  <si>
    <t>Jenks Natural Breaks Optimization</t>
  </si>
  <si>
    <t>d</t>
  </si>
  <si>
    <t>d*</t>
  </si>
  <si>
    <t>GVF</t>
  </si>
  <si>
    <t>left</t>
  </si>
  <si>
    <t>right</t>
  </si>
  <si>
    <t>count</t>
  </si>
  <si>
    <t>devsq</t>
  </si>
  <si>
    <t>class</t>
  </si>
  <si>
    <t>lower</t>
  </si>
  <si>
    <t>upper</t>
  </si>
  <si>
    <t>Real Statistics Using Excel</t>
  </si>
  <si>
    <t>Updated</t>
  </si>
  <si>
    <t>Copyright © 2013 - 2025 Charles Zaiontz</t>
  </si>
  <si>
    <t>Jenks Natural Breaks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</si>
</sst>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color theme="1"/>
      <name val="Cambria"/>
      <family val="1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right"/>
    </xf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0" xfId="0" applyNumberFormat="1"/>
    <xf numFmtId="164" fontId="0" fillId="0" borderId="6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0" xfId="0" applyFill="1"/>
    <xf numFmtId="0" fontId="0" fillId="3" borderId="6" xfId="0" applyFill="1" applyBorder="1"/>
    <xf numFmtId="0" fontId="0" fillId="4" borderId="5" xfId="0" applyFill="1" applyBorder="1"/>
    <xf numFmtId="0" fontId="0" fillId="4" borderId="0" xfId="0" applyFill="1"/>
    <xf numFmtId="0" fontId="0" fillId="4" borderId="6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3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15" fontId="0" fillId="0" borderId="0" xfId="0" applyNumberFormat="1"/>
    <xf numFmtId="0" fontId="4" fillId="0" borderId="0" xfId="0" applyFont="1"/>
  </cellXfs>
  <cellStyles count="1">
    <cellStyle name="Normal" xfId="0" builtinId="0"/>
  </cellStyles>
  <dxfs count="4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06DFD-9488-4C50-A0BE-80629F5870BA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11</v>
      </c>
    </row>
    <row r="2" spans="1:2" x14ac:dyDescent="0.35">
      <c r="A2" t="s">
        <v>14</v>
      </c>
    </row>
    <row r="4" spans="1:2" x14ac:dyDescent="0.35">
      <c r="A4" t="s">
        <v>12</v>
      </c>
      <c r="B4" s="42">
        <v>45958</v>
      </c>
    </row>
    <row r="6" spans="1:2" x14ac:dyDescent="0.35">
      <c r="A6" s="43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6A00-7C73-4CE3-A2DE-8477DEF726AC}">
  <dimension ref="B1:AA7"/>
  <sheetViews>
    <sheetView workbookViewId="0"/>
  </sheetViews>
  <sheetFormatPr defaultRowHeight="14.5" x14ac:dyDescent="0.35"/>
  <cols>
    <col min="1" max="1" width="2.26953125" customWidth="1"/>
    <col min="2" max="24" width="5" customWidth="1"/>
    <col min="25" max="25" width="5.54296875" customWidth="1"/>
    <col min="26" max="26" width="6.54296875" customWidth="1"/>
    <col min="27" max="27" width="6.26953125" customWidth="1"/>
  </cols>
  <sheetData>
    <row r="1" spans="2:27" x14ac:dyDescent="0.35">
      <c r="B1" s="1" t="s">
        <v>0</v>
      </c>
    </row>
    <row r="3" spans="2:27" x14ac:dyDescent="0.35">
      <c r="B3" s="2">
        <v>5</v>
      </c>
      <c r="C3" s="3">
        <v>8</v>
      </c>
      <c r="D3" s="4">
        <v>9</v>
      </c>
      <c r="F3" s="2">
        <v>5</v>
      </c>
      <c r="G3" s="3">
        <v>8</v>
      </c>
      <c r="H3" s="4">
        <v>12</v>
      </c>
      <c r="J3" s="2">
        <v>5</v>
      </c>
      <c r="K3" s="3">
        <v>8</v>
      </c>
      <c r="L3" s="4">
        <v>15</v>
      </c>
      <c r="N3" s="2">
        <v>5</v>
      </c>
      <c r="O3" s="3">
        <v>9</v>
      </c>
      <c r="P3" s="4">
        <v>12</v>
      </c>
      <c r="R3" s="2">
        <v>5</v>
      </c>
      <c r="S3" s="3">
        <v>9</v>
      </c>
      <c r="T3" s="4">
        <v>15</v>
      </c>
      <c r="V3" s="2">
        <v>5</v>
      </c>
      <c r="W3" s="3">
        <v>12</v>
      </c>
      <c r="X3" s="4">
        <v>15</v>
      </c>
      <c r="Z3" t="s">
        <v>1</v>
      </c>
      <c r="AA3" s="5">
        <f>DEVSQ(B3:D5)</f>
        <v>58.8</v>
      </c>
    </row>
    <row r="4" spans="2:27" ht="15" x14ac:dyDescent="0.35">
      <c r="B4" s="6"/>
      <c r="D4" s="7">
        <v>12</v>
      </c>
      <c r="F4" s="6"/>
      <c r="G4">
        <v>9</v>
      </c>
      <c r="H4" s="7">
        <v>15</v>
      </c>
      <c r="J4" s="6"/>
      <c r="K4">
        <v>9</v>
      </c>
      <c r="L4" s="7"/>
      <c r="N4" s="6">
        <v>8</v>
      </c>
      <c r="O4" s="8"/>
      <c r="P4" s="7">
        <v>15</v>
      </c>
      <c r="R4" s="6">
        <v>8</v>
      </c>
      <c r="S4">
        <v>12</v>
      </c>
      <c r="T4" s="7"/>
      <c r="V4" s="6">
        <v>8</v>
      </c>
      <c r="X4" s="7"/>
      <c r="Z4" t="s">
        <v>2</v>
      </c>
      <c r="AA4" s="9">
        <f>MIN(D7,H7,L7,P7,T7,X7)</f>
        <v>5</v>
      </c>
    </row>
    <row r="5" spans="2:27" x14ac:dyDescent="0.35">
      <c r="B5" s="10"/>
      <c r="C5" s="11"/>
      <c r="D5" s="12">
        <v>15</v>
      </c>
      <c r="F5" s="10"/>
      <c r="G5" s="11"/>
      <c r="H5" s="12"/>
      <c r="J5" s="10"/>
      <c r="K5" s="11">
        <v>12</v>
      </c>
      <c r="L5" s="12"/>
      <c r="N5" s="10"/>
      <c r="O5" s="11"/>
      <c r="P5" s="12"/>
      <c r="R5" s="10"/>
      <c r="S5" s="11"/>
      <c r="T5" s="12"/>
      <c r="V5" s="10">
        <v>9</v>
      </c>
      <c r="W5" s="11"/>
      <c r="X5" s="12"/>
      <c r="Z5" t="s">
        <v>3</v>
      </c>
      <c r="AA5" s="13">
        <f>1-AA4/AA3</f>
        <v>0.91496598639455784</v>
      </c>
    </row>
    <row r="6" spans="2:27" x14ac:dyDescent="0.35">
      <c r="B6">
        <f>DEVSQ(B3:B5)</f>
        <v>0</v>
      </c>
      <c r="C6">
        <f>DEVSQ(C3:C5)</f>
        <v>0</v>
      </c>
      <c r="D6">
        <f>DEVSQ(D3:D5)</f>
        <v>18</v>
      </c>
      <c r="F6">
        <f>DEVSQ(F3:F5)</f>
        <v>0</v>
      </c>
      <c r="G6">
        <f>DEVSQ(G3:G5)</f>
        <v>0.5</v>
      </c>
      <c r="H6">
        <f>DEVSQ(H3:H5)</f>
        <v>4.5</v>
      </c>
      <c r="J6">
        <f>DEVSQ(J3:J5)</f>
        <v>0</v>
      </c>
      <c r="K6">
        <f>DEVSQ(K3:K5)</f>
        <v>8.6666666666666679</v>
      </c>
      <c r="L6">
        <f>DEVSQ(L3:L5)</f>
        <v>0</v>
      </c>
      <c r="N6">
        <f>DEVSQ(N3:N5)</f>
        <v>4.5</v>
      </c>
      <c r="O6">
        <f>DEVSQ(O3:O5)</f>
        <v>0</v>
      </c>
      <c r="P6">
        <f>DEVSQ(P3:P5)</f>
        <v>4.5</v>
      </c>
      <c r="R6">
        <f>DEVSQ(R3:R5)</f>
        <v>4.5</v>
      </c>
      <c r="S6">
        <f>DEVSQ(S3:S5)</f>
        <v>4.5</v>
      </c>
      <c r="T6">
        <f>DEVSQ(T3:T5)</f>
        <v>0</v>
      </c>
      <c r="V6">
        <f>DEVSQ(V3:V5)</f>
        <v>8.6666666666666661</v>
      </c>
      <c r="W6">
        <f>DEVSQ(W3:W5)</f>
        <v>0</v>
      </c>
      <c r="X6">
        <f>DEVSQ(X3:X5)</f>
        <v>0</v>
      </c>
    </row>
    <row r="7" spans="2:27" x14ac:dyDescent="0.35">
      <c r="D7" s="14">
        <f>SUM(B6:D6)</f>
        <v>18</v>
      </c>
      <c r="H7" s="14">
        <f>SUM(F6:H6)</f>
        <v>5</v>
      </c>
      <c r="L7" s="14">
        <f>SUM(J6:L6)</f>
        <v>8.6666666666666679</v>
      </c>
      <c r="P7" s="14">
        <f>SUM(N6:P6)</f>
        <v>9</v>
      </c>
      <c r="T7" s="14">
        <f>SUM(R6:T6)</f>
        <v>9</v>
      </c>
      <c r="X7" s="14">
        <f>SUM(V6:X6)</f>
        <v>8.6666666666666661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1C77-DC34-47D3-AB1B-E158AD8F2398}">
  <dimension ref="B1:W28"/>
  <sheetViews>
    <sheetView workbookViewId="0"/>
  </sheetViews>
  <sheetFormatPr defaultRowHeight="14.5" x14ac:dyDescent="0.35"/>
  <cols>
    <col min="1" max="1" width="3" customWidth="1"/>
    <col min="11" max="11" width="6.81640625" customWidth="1"/>
    <col min="16" max="16" width="5.81640625" customWidth="1"/>
  </cols>
  <sheetData>
    <row r="1" spans="2:23" x14ac:dyDescent="0.35">
      <c r="B1" s="1" t="s">
        <v>0</v>
      </c>
    </row>
    <row r="2" spans="2:23" x14ac:dyDescent="0.35">
      <c r="L2" s="15" t="s">
        <v>4</v>
      </c>
      <c r="M2" s="15" t="s">
        <v>5</v>
      </c>
      <c r="N2" s="15" t="s">
        <v>6</v>
      </c>
      <c r="Q2" s="15" t="s">
        <v>4</v>
      </c>
      <c r="R2" s="15" t="s">
        <v>5</v>
      </c>
      <c r="S2" s="15" t="s">
        <v>6</v>
      </c>
    </row>
    <row r="3" spans="2:23" x14ac:dyDescent="0.35">
      <c r="B3" s="16">
        <v>87.7</v>
      </c>
      <c r="C3" s="17">
        <v>56.8</v>
      </c>
      <c r="D3" s="17">
        <v>67.2</v>
      </c>
      <c r="E3" s="17">
        <v>74.400000000000006</v>
      </c>
      <c r="F3" s="17">
        <v>43.6</v>
      </c>
      <c r="G3" s="17">
        <v>87.8</v>
      </c>
      <c r="H3" s="17">
        <v>83.8</v>
      </c>
      <c r="I3" s="18">
        <v>61.900000000000006</v>
      </c>
      <c r="K3" t="e">
        <f t="array" aca="1" ref="K3:N7" ca="1">JENKS(B3:I22,,TRUE)</f>
        <v>#NAME?</v>
      </c>
      <c r="L3" s="2" t="e">
        <f ca="1"/>
        <v>#NAME?</v>
      </c>
      <c r="M3" s="3" t="e">
        <f ca="1"/>
        <v>#NAME?</v>
      </c>
      <c r="N3" s="4" t="e">
        <f ca="1"/>
        <v>#NAME?</v>
      </c>
      <c r="P3" t="e">
        <f t="array" aca="1" ref="P3:S7" ca="1">JENKS(B3:I22,,TRUE,-1)</f>
        <v>#NAME?</v>
      </c>
      <c r="Q3" s="2" t="e">
        <f ca="1"/>
        <v>#NAME?</v>
      </c>
      <c r="R3" s="3" t="e">
        <f ca="1"/>
        <v>#NAME?</v>
      </c>
      <c r="S3" s="4" t="e">
        <f ca="1"/>
        <v>#NAME?</v>
      </c>
    </row>
    <row r="4" spans="2:23" x14ac:dyDescent="0.35">
      <c r="B4" s="19">
        <v>85.4</v>
      </c>
      <c r="C4" s="20">
        <v>73.400000000000006</v>
      </c>
      <c r="D4" s="20">
        <v>68.3</v>
      </c>
      <c r="E4" s="20">
        <v>70.3</v>
      </c>
      <c r="F4" s="20">
        <v>81.2</v>
      </c>
      <c r="G4" s="20">
        <v>94.7</v>
      </c>
      <c r="H4" s="20">
        <v>76.7</v>
      </c>
      <c r="I4" s="21">
        <v>61.400000000000006</v>
      </c>
      <c r="K4" t="e">
        <f ca="1"/>
        <v>#NAME?</v>
      </c>
      <c r="L4" s="6" t="e">
        <f ca="1"/>
        <v>#NAME?</v>
      </c>
      <c r="M4" t="e">
        <f ca="1"/>
        <v>#NAME?</v>
      </c>
      <c r="N4" s="7" t="e">
        <f ca="1"/>
        <v>#NAME?</v>
      </c>
      <c r="P4" t="e">
        <f ca="1"/>
        <v>#NAME?</v>
      </c>
      <c r="Q4" s="6" t="e">
        <f ca="1"/>
        <v>#NAME?</v>
      </c>
      <c r="R4" t="e">
        <f ca="1"/>
        <v>#NAME?</v>
      </c>
      <c r="S4" s="7" t="e">
        <f ca="1"/>
        <v>#NAME?</v>
      </c>
    </row>
    <row r="5" spans="2:23" x14ac:dyDescent="0.35">
      <c r="B5" s="19">
        <v>78.5</v>
      </c>
      <c r="C5" s="20">
        <v>69.400000000000006</v>
      </c>
      <c r="D5" s="20">
        <v>61.099999999999994</v>
      </c>
      <c r="E5" s="20">
        <v>52.099999999999994</v>
      </c>
      <c r="F5" s="20">
        <v>66.8</v>
      </c>
      <c r="G5" s="20">
        <v>87.1</v>
      </c>
      <c r="H5" s="20">
        <v>83.4</v>
      </c>
      <c r="I5" s="21">
        <v>64.599999999999994</v>
      </c>
      <c r="K5" t="e">
        <f ca="1"/>
        <v>#NAME?</v>
      </c>
      <c r="L5" s="6" t="e">
        <f ca="1"/>
        <v>#NAME?</v>
      </c>
      <c r="M5" t="e">
        <f ca="1"/>
        <v>#NAME?</v>
      </c>
      <c r="N5" s="7" t="e">
        <f ca="1"/>
        <v>#NAME?</v>
      </c>
      <c r="P5" t="e">
        <f ca="1"/>
        <v>#NAME?</v>
      </c>
      <c r="Q5" s="6" t="e">
        <f ca="1"/>
        <v>#NAME?</v>
      </c>
      <c r="R5" t="e">
        <f ca="1"/>
        <v>#NAME?</v>
      </c>
      <c r="S5" s="7" t="e">
        <f ca="1"/>
        <v>#NAME?</v>
      </c>
    </row>
    <row r="6" spans="2:23" x14ac:dyDescent="0.35">
      <c r="B6" s="19">
        <v>73.400000000000006</v>
      </c>
      <c r="C6" s="20">
        <v>71.2</v>
      </c>
      <c r="D6" s="20">
        <v>69.8</v>
      </c>
      <c r="E6" s="20">
        <v>85.8</v>
      </c>
      <c r="F6" s="20">
        <v>65.400000000000006</v>
      </c>
      <c r="G6" s="20">
        <v>42.7</v>
      </c>
      <c r="H6" s="20">
        <v>67.400000000000006</v>
      </c>
      <c r="I6" s="21">
        <v>65.900000000000006</v>
      </c>
      <c r="K6" t="e">
        <f ca="1"/>
        <v>#NAME?</v>
      </c>
      <c r="L6" s="10" t="e">
        <f ca="1"/>
        <v>#NAME?</v>
      </c>
      <c r="M6" s="11" t="e">
        <f ca="1"/>
        <v>#NAME?</v>
      </c>
      <c r="N6" s="12" t="e">
        <f ca="1"/>
        <v>#NAME?</v>
      </c>
      <c r="P6" t="e">
        <f ca="1"/>
        <v>#NAME?</v>
      </c>
      <c r="Q6" s="10" t="e">
        <f ca="1"/>
        <v>#NAME?</v>
      </c>
      <c r="R6" s="11" t="e">
        <f ca="1"/>
        <v>#NAME?</v>
      </c>
      <c r="S6" s="12" t="e">
        <f ca="1"/>
        <v>#NAME?</v>
      </c>
    </row>
    <row r="7" spans="2:23" x14ac:dyDescent="0.35">
      <c r="B7" s="19">
        <v>82.8</v>
      </c>
      <c r="C7" s="20">
        <v>97.8</v>
      </c>
      <c r="D7" s="20">
        <v>45.8</v>
      </c>
      <c r="E7" s="20">
        <v>65.8</v>
      </c>
      <c r="F7" s="20">
        <v>64.2</v>
      </c>
      <c r="G7" s="20">
        <v>48.599999999999994</v>
      </c>
      <c r="H7" s="20">
        <v>75.599999999999994</v>
      </c>
      <c r="I7" s="21">
        <v>78.599999999999994</v>
      </c>
      <c r="K7" s="15" t="e">
        <f ca="1"/>
        <v>#NAME?</v>
      </c>
      <c r="L7" t="e">
        <f ca="1"/>
        <v>#NAME?</v>
      </c>
      <c r="M7" t="e">
        <f ca="1"/>
        <v>#NAME?</v>
      </c>
      <c r="N7" t="e">
        <f ca="1"/>
        <v>#NAME?</v>
      </c>
      <c r="P7" s="15" t="e">
        <f ca="1"/>
        <v>#NAME?</v>
      </c>
      <c r="Q7" t="e">
        <f ca="1"/>
        <v>#NAME?</v>
      </c>
      <c r="R7" t="e">
        <f ca="1"/>
        <v>#NAME?</v>
      </c>
      <c r="S7" t="e">
        <f ca="1"/>
        <v>#NAME?</v>
      </c>
    </row>
    <row r="8" spans="2:23" x14ac:dyDescent="0.35">
      <c r="B8" s="19">
        <v>79.8</v>
      </c>
      <c r="C8" s="20">
        <v>51</v>
      </c>
      <c r="D8" s="20">
        <v>49</v>
      </c>
      <c r="E8" s="20">
        <v>63.599999999999994</v>
      </c>
      <c r="F8" s="20">
        <v>88.9</v>
      </c>
      <c r="G8" s="20">
        <v>82.1</v>
      </c>
      <c r="H8" s="20">
        <v>72.5</v>
      </c>
      <c r="I8" s="21">
        <v>71.2</v>
      </c>
    </row>
    <row r="9" spans="2:23" x14ac:dyDescent="0.35">
      <c r="B9" s="19">
        <v>57.7</v>
      </c>
      <c r="C9" s="20">
        <v>52.400000000000006</v>
      </c>
      <c r="D9" s="20">
        <v>38.6</v>
      </c>
      <c r="E9" s="20">
        <v>75.400000000000006</v>
      </c>
      <c r="F9" s="20">
        <v>79.2</v>
      </c>
      <c r="G9" s="20">
        <v>83.6</v>
      </c>
      <c r="H9" s="20">
        <v>70.599999999999994</v>
      </c>
      <c r="I9" s="21">
        <v>76.400000000000006</v>
      </c>
      <c r="Q9" s="15" t="s">
        <v>4</v>
      </c>
      <c r="R9" s="15" t="s">
        <v>5</v>
      </c>
      <c r="S9" s="15" t="s">
        <v>6</v>
      </c>
    </row>
    <row r="10" spans="2:23" x14ac:dyDescent="0.35">
      <c r="B10" s="19">
        <v>64.7</v>
      </c>
      <c r="C10" s="20">
        <v>40.700000000000003</v>
      </c>
      <c r="D10" s="20">
        <v>85.2</v>
      </c>
      <c r="E10" s="20">
        <v>81.400000000000006</v>
      </c>
      <c r="F10" s="20">
        <v>78.5</v>
      </c>
      <c r="G10" s="20">
        <v>33.5</v>
      </c>
      <c r="H10" s="20">
        <v>57.9</v>
      </c>
      <c r="I10" s="21">
        <v>56.4</v>
      </c>
      <c r="P10" t="e">
        <f t="array" aca="1" ref="P10:S14" ca="1">JENKS(B3:I22,,TRUE,100000)</f>
        <v>#NAME?</v>
      </c>
      <c r="Q10" s="2" t="e">
        <f ca="1"/>
        <v>#NAME?</v>
      </c>
      <c r="R10" s="3" t="e">
        <f ca="1"/>
        <v>#NAME?</v>
      </c>
      <c r="S10" s="4" t="e">
        <f ca="1"/>
        <v>#NAME?</v>
      </c>
      <c r="U10" s="5" t="e">
        <f ca="1">R10</f>
        <v>#NAME?</v>
      </c>
      <c r="W10" s="5" t="e">
        <f t="array" aca="1" ref="W10:W13" ca="1">JENKS(B3:I22,4,,100000)</f>
        <v>#NAME?</v>
      </c>
    </row>
    <row r="11" spans="2:23" x14ac:dyDescent="0.35">
      <c r="B11" s="19">
        <v>73</v>
      </c>
      <c r="C11" s="20">
        <v>79.8</v>
      </c>
      <c r="D11" s="20">
        <v>87.7</v>
      </c>
      <c r="E11" s="20">
        <v>72</v>
      </c>
      <c r="F11" s="20">
        <v>78.3</v>
      </c>
      <c r="G11" s="20">
        <v>80.7</v>
      </c>
      <c r="H11" s="20">
        <v>90.3</v>
      </c>
      <c r="I11" s="21">
        <v>58.3</v>
      </c>
      <c r="P11" t="e">
        <f ca="1"/>
        <v>#NAME?</v>
      </c>
      <c r="Q11" s="6" t="e">
        <f ca="1"/>
        <v>#NAME?</v>
      </c>
      <c r="R11" t="e">
        <f ca="1"/>
        <v>#NAME?</v>
      </c>
      <c r="S11" s="7" t="e">
        <f ca="1"/>
        <v>#NAME?</v>
      </c>
      <c r="U11" s="9" t="e">
        <f ca="1">R11</f>
        <v>#NAME?</v>
      </c>
      <c r="W11" s="9" t="e">
        <f ca="1"/>
        <v>#NAME?</v>
      </c>
    </row>
    <row r="12" spans="2:23" x14ac:dyDescent="0.35">
      <c r="B12" s="19">
        <v>82.3</v>
      </c>
      <c r="C12" s="20">
        <v>84</v>
      </c>
      <c r="D12" s="20">
        <v>83</v>
      </c>
      <c r="E12" s="20">
        <v>66.2</v>
      </c>
      <c r="F12" s="20">
        <v>93.1</v>
      </c>
      <c r="G12" s="20">
        <v>68.2</v>
      </c>
      <c r="H12" s="20">
        <v>95.7</v>
      </c>
      <c r="I12" s="21">
        <v>60.099999999999994</v>
      </c>
      <c r="P12" t="e">
        <f ca="1"/>
        <v>#NAME?</v>
      </c>
      <c r="Q12" s="6" t="e">
        <f ca="1"/>
        <v>#NAME?</v>
      </c>
      <c r="R12" t="e">
        <f ca="1"/>
        <v>#NAME?</v>
      </c>
      <c r="S12" s="7" t="e">
        <f ca="1"/>
        <v>#NAME?</v>
      </c>
      <c r="U12" s="13" t="e">
        <f ca="1">R12</f>
        <v>#NAME?</v>
      </c>
      <c r="W12" s="13" t="e">
        <f ca="1"/>
        <v>#NAME?</v>
      </c>
    </row>
    <row r="13" spans="2:23" x14ac:dyDescent="0.35">
      <c r="B13" s="19">
        <v>63.099999999999994</v>
      </c>
      <c r="C13" s="20">
        <v>62.7</v>
      </c>
      <c r="D13" s="20">
        <v>89.3</v>
      </c>
      <c r="E13" s="20">
        <v>52.2</v>
      </c>
      <c r="F13" s="20">
        <v>62.5</v>
      </c>
      <c r="G13" s="20">
        <v>73</v>
      </c>
      <c r="H13" s="20">
        <v>81.5</v>
      </c>
      <c r="I13" s="21">
        <v>67.2</v>
      </c>
      <c r="P13" t="e">
        <f ca="1"/>
        <v>#NAME?</v>
      </c>
      <c r="Q13" s="10" t="e">
        <f ca="1"/>
        <v>#NAME?</v>
      </c>
      <c r="R13" s="11" t="e">
        <f ca="1"/>
        <v>#NAME?</v>
      </c>
      <c r="S13" s="12" t="e">
        <f ca="1"/>
        <v>#NAME?</v>
      </c>
      <c r="U13" t="e">
        <f ca="1">GVF(B3:I22,U10:U12)</f>
        <v>#NAME?</v>
      </c>
      <c r="W13" t="e">
        <f ca="1"/>
        <v>#NAME?</v>
      </c>
    </row>
    <row r="14" spans="2:23" x14ac:dyDescent="0.35">
      <c r="B14" s="19">
        <v>99.2</v>
      </c>
      <c r="C14" s="20">
        <v>66.400000000000006</v>
      </c>
      <c r="D14" s="20">
        <v>79.2</v>
      </c>
      <c r="E14" s="20">
        <v>73</v>
      </c>
      <c r="F14" s="20">
        <v>74.2</v>
      </c>
      <c r="G14" s="20">
        <v>28.9</v>
      </c>
      <c r="H14" s="20">
        <v>80.7</v>
      </c>
      <c r="I14" s="21">
        <v>71.2</v>
      </c>
      <c r="P14" s="15" t="e">
        <f ca="1"/>
        <v>#NAME?</v>
      </c>
      <c r="Q14" t="e">
        <f ca="1"/>
        <v>#NAME?</v>
      </c>
      <c r="R14" t="e">
        <f ca="1"/>
        <v>#NAME?</v>
      </c>
      <c r="S14" t="e">
        <f ca="1"/>
        <v>#NAME?</v>
      </c>
    </row>
    <row r="15" spans="2:23" x14ac:dyDescent="0.35">
      <c r="B15" s="19">
        <v>71.8</v>
      </c>
      <c r="C15" s="20">
        <v>64.7</v>
      </c>
      <c r="D15" s="20">
        <v>73.2</v>
      </c>
      <c r="E15" s="20">
        <v>71.900000000000006</v>
      </c>
      <c r="F15" s="20">
        <v>83.3</v>
      </c>
      <c r="G15" s="20">
        <v>67</v>
      </c>
      <c r="H15" s="20">
        <v>79.900000000000006</v>
      </c>
      <c r="I15" s="21">
        <v>79.2</v>
      </c>
    </row>
    <row r="16" spans="2:23" x14ac:dyDescent="0.35">
      <c r="B16" s="19">
        <v>77.599999999999994</v>
      </c>
      <c r="C16" s="20">
        <v>88.3</v>
      </c>
      <c r="D16" s="20">
        <v>69.5</v>
      </c>
      <c r="E16" s="20">
        <v>72.3</v>
      </c>
      <c r="F16" s="20">
        <v>72</v>
      </c>
      <c r="G16" s="20">
        <v>74.400000000000006</v>
      </c>
      <c r="H16" s="20">
        <v>86.3</v>
      </c>
      <c r="I16" s="21">
        <v>70.2</v>
      </c>
      <c r="Q16" s="15" t="s">
        <v>4</v>
      </c>
      <c r="R16" s="15" t="s">
        <v>5</v>
      </c>
      <c r="S16" s="15" t="s">
        <v>6</v>
      </c>
      <c r="T16" s="15" t="s">
        <v>7</v>
      </c>
    </row>
    <row r="17" spans="2:20" x14ac:dyDescent="0.35">
      <c r="B17" s="19">
        <v>78.7</v>
      </c>
      <c r="C17" s="20">
        <v>82.2</v>
      </c>
      <c r="D17" s="20">
        <v>78.900000000000006</v>
      </c>
      <c r="E17" s="20">
        <v>87.5</v>
      </c>
      <c r="F17" s="20">
        <v>55.8</v>
      </c>
      <c r="G17" s="20">
        <v>83.1</v>
      </c>
      <c r="H17" s="20">
        <v>77.3</v>
      </c>
      <c r="I17" s="21">
        <v>76</v>
      </c>
      <c r="P17">
        <v>1</v>
      </c>
      <c r="Q17" s="2">
        <f>SMALL($B$3:$I$22,40*(P17-1)+1)</f>
        <v>28.9</v>
      </c>
      <c r="R17" s="3">
        <f>SMALL($B$3:$I$22,40*P17)</f>
        <v>64.2</v>
      </c>
      <c r="S17" s="4">
        <f>COUNTIFS($B$3:$I$22,"&gt;="&amp;Q17,$B$3:$I$22,"&lt;="&amp;R17)</f>
        <v>40</v>
      </c>
      <c r="T17" s="5">
        <f t="array" ref="T17">DEVSQ(IF($B$3:$I$22&gt;=Q17,IF($B$3:$I$22&lt;=R17,$B$3:$I$22,""),""))</f>
        <v>3071.2137500000003</v>
      </c>
    </row>
    <row r="18" spans="2:20" x14ac:dyDescent="0.35">
      <c r="B18" s="19">
        <v>48.2</v>
      </c>
      <c r="C18" s="20">
        <v>82.4</v>
      </c>
      <c r="D18" s="20">
        <v>76.3</v>
      </c>
      <c r="E18" s="20">
        <v>36.1</v>
      </c>
      <c r="F18" s="20">
        <v>53.599999999999994</v>
      </c>
      <c r="G18" s="20">
        <v>67</v>
      </c>
      <c r="H18" s="20">
        <v>74.900000000000006</v>
      </c>
      <c r="I18" s="21">
        <v>76.3</v>
      </c>
      <c r="P18">
        <v>2</v>
      </c>
      <c r="Q18" s="6">
        <f>SMALL($B$3:$I$22,40*(P18-1)+1)</f>
        <v>64.3</v>
      </c>
      <c r="R18">
        <f>SMALL($B$3:$I$22,40*P18)</f>
        <v>72.5</v>
      </c>
      <c r="S18" s="7">
        <f>COUNTIFS($B$3:$I$22,"&gt;="&amp;Q18,$B$3:$I$22,"&lt;="&amp;R18)</f>
        <v>40</v>
      </c>
      <c r="T18" s="9">
        <f t="array" ref="T18">DEVSQ(IF($B$3:$I$22&gt;=Q18,IF($B$3:$I$22&lt;=R18,$B$3:$I$22,""),""))</f>
        <v>280.07899999999995</v>
      </c>
    </row>
    <row r="19" spans="2:20" x14ac:dyDescent="0.35">
      <c r="B19" s="19">
        <v>54.2</v>
      </c>
      <c r="C19" s="20">
        <v>72</v>
      </c>
      <c r="D19" s="20">
        <v>83.8</v>
      </c>
      <c r="E19" s="20">
        <v>77.7</v>
      </c>
      <c r="F19" s="20">
        <v>52.2</v>
      </c>
      <c r="G19" s="20">
        <v>73</v>
      </c>
      <c r="H19" s="20">
        <v>68.2</v>
      </c>
      <c r="I19" s="21">
        <v>58.2</v>
      </c>
      <c r="P19">
        <v>3</v>
      </c>
      <c r="Q19" s="6">
        <f>SMALL($B$3:$I$22,40*(P19-1)+1)</f>
        <v>72.599999999999994</v>
      </c>
      <c r="R19">
        <f>SMALL($B$3:$I$22,40*P19-1)</f>
        <v>79.900000000000006</v>
      </c>
      <c r="S19" s="7">
        <f>COUNTIFS($B$3:$I$22,"&gt;="&amp;Q19,$B$3:$I$22,"&lt;="&amp;R19)</f>
        <v>39</v>
      </c>
      <c r="T19" s="9">
        <f t="array" ref="T19">DEVSQ(IF($B$3:$I$22&gt;=Q19,IF($B$3:$I$22&lt;=R19,$B$3:$I$22,""),""))</f>
        <v>213.81589743589723</v>
      </c>
    </row>
    <row r="20" spans="2:20" x14ac:dyDescent="0.35">
      <c r="B20" s="19">
        <v>70.5</v>
      </c>
      <c r="C20" s="20">
        <v>73.400000000000006</v>
      </c>
      <c r="D20" s="20">
        <v>82</v>
      </c>
      <c r="E20" s="20">
        <v>84.2</v>
      </c>
      <c r="F20" s="20">
        <v>76.3</v>
      </c>
      <c r="G20" s="20">
        <v>64.8</v>
      </c>
      <c r="H20" s="20">
        <v>74.900000000000006</v>
      </c>
      <c r="I20" s="21">
        <v>58.400000000000006</v>
      </c>
      <c r="P20">
        <v>4</v>
      </c>
      <c r="Q20" s="10">
        <f>SMALL($B$3:$I$22,40*(P20-1))</f>
        <v>80.7</v>
      </c>
      <c r="R20" s="11">
        <f>SMALL($B$3:$I$22,40*P20)</f>
        <v>99.2</v>
      </c>
      <c r="S20" s="12">
        <f>COUNTIFS($B$3:$I$22,"&gt;="&amp;Q20,$B$3:$I$22,"&lt;="&amp;R20)</f>
        <v>41</v>
      </c>
      <c r="T20" s="13">
        <f t="array" ref="T20">DEVSQ(IF($B$3:$I$22&gt;=Q20,IF($B$3:$I$22&lt;=R20,$B$3:$I$22,""),""))</f>
        <v>931.84878048780502</v>
      </c>
    </row>
    <row r="21" spans="2:20" x14ac:dyDescent="0.35">
      <c r="B21" s="19">
        <v>67.099999999999994</v>
      </c>
      <c r="C21" s="20">
        <v>55.8</v>
      </c>
      <c r="D21" s="20">
        <v>64.400000000000006</v>
      </c>
      <c r="E21" s="20">
        <v>86.1</v>
      </c>
      <c r="F21" s="20">
        <v>56.8</v>
      </c>
      <c r="G21" s="20">
        <v>77.2</v>
      </c>
      <c r="H21" s="20">
        <v>64.3</v>
      </c>
      <c r="I21" s="21">
        <v>62.099999999999994</v>
      </c>
      <c r="P21" s="15"/>
      <c r="T21">
        <f>SUM(T17:T20)</f>
        <v>4496.9574279237022</v>
      </c>
    </row>
    <row r="22" spans="2:20" x14ac:dyDescent="0.35">
      <c r="B22" s="22">
        <v>60.099999999999994</v>
      </c>
      <c r="C22" s="23">
        <v>66.599999999999994</v>
      </c>
      <c r="D22" s="23">
        <v>60.2</v>
      </c>
      <c r="E22" s="23">
        <v>94.2</v>
      </c>
      <c r="F22" s="23">
        <v>81.8</v>
      </c>
      <c r="G22" s="23">
        <v>71.2</v>
      </c>
      <c r="H22" s="23">
        <v>74</v>
      </c>
      <c r="I22" s="24">
        <v>72.599999999999994</v>
      </c>
    </row>
    <row r="23" spans="2:20" x14ac:dyDescent="0.35">
      <c r="Q23" s="15" t="s">
        <v>4</v>
      </c>
      <c r="R23" s="15" t="s">
        <v>5</v>
      </c>
      <c r="S23" s="15" t="s">
        <v>6</v>
      </c>
      <c r="T23" s="15" t="s">
        <v>7</v>
      </c>
    </row>
    <row r="24" spans="2:20" x14ac:dyDescent="0.35">
      <c r="P24">
        <v>1</v>
      </c>
      <c r="Q24" s="2" t="e">
        <f t="shared" ref="Q24:S27" ca="1" si="0">L3</f>
        <v>#NAME?</v>
      </c>
      <c r="R24" s="3" t="e">
        <f t="shared" ca="1" si="0"/>
        <v>#NAME?</v>
      </c>
      <c r="S24" s="4" t="e">
        <f t="shared" ca="1" si="0"/>
        <v>#NAME?</v>
      </c>
      <c r="T24" s="5" t="e">
        <f t="array" aca="1" ref="T24" ca="1">DEVSQ(IF($B$3:$I$22&gt;=Q24,IF($B$3:$I$22&lt;=R24,$B$3:$I$22,""),""))</f>
        <v>#NAME?</v>
      </c>
    </row>
    <row r="25" spans="2:20" x14ac:dyDescent="0.35">
      <c r="P25">
        <v>2</v>
      </c>
      <c r="Q25" s="6" t="e">
        <f t="shared" ca="1" si="0"/>
        <v>#NAME?</v>
      </c>
      <c r="R25" t="e">
        <f t="shared" ca="1" si="0"/>
        <v>#NAME?</v>
      </c>
      <c r="S25" s="7" t="e">
        <f t="shared" ca="1" si="0"/>
        <v>#NAME?</v>
      </c>
      <c r="T25" s="9" t="e">
        <f t="array" aca="1" ref="T25" ca="1">DEVSQ(IF($B$3:$I$22&gt;=Q25,IF($B$3:$I$22&lt;=R25,$B$3:$I$22,""),""))</f>
        <v>#NAME?</v>
      </c>
    </row>
    <row r="26" spans="2:20" x14ac:dyDescent="0.35">
      <c r="P26">
        <v>3</v>
      </c>
      <c r="Q26" s="6" t="e">
        <f t="shared" ca="1" si="0"/>
        <v>#NAME?</v>
      </c>
      <c r="R26" t="e">
        <f t="shared" ca="1" si="0"/>
        <v>#NAME?</v>
      </c>
      <c r="S26" s="7" t="e">
        <f t="shared" ca="1" si="0"/>
        <v>#NAME?</v>
      </c>
      <c r="T26" s="9" t="e">
        <f t="array" aca="1" ref="T26" ca="1">DEVSQ(IF($B$3:$I$22&gt;=Q26,IF($B$3:$I$22&lt;=R26,$B$3:$I$22,""),""))</f>
        <v>#NAME?</v>
      </c>
    </row>
    <row r="27" spans="2:20" x14ac:dyDescent="0.35">
      <c r="P27">
        <v>4</v>
      </c>
      <c r="Q27" s="10" t="e">
        <f t="shared" ca="1" si="0"/>
        <v>#NAME?</v>
      </c>
      <c r="R27" s="11" t="e">
        <f t="shared" ca="1" si="0"/>
        <v>#NAME?</v>
      </c>
      <c r="S27" s="12" t="e">
        <f t="shared" ca="1" si="0"/>
        <v>#NAME?</v>
      </c>
      <c r="T27" s="13" t="e">
        <f t="array" aca="1" ref="T27" ca="1">DEVSQ(IF($B$3:$I$22&gt;=Q27,IF($B$3:$I$22&lt;=R27,$B$3:$I$22,""),""))</f>
        <v>#NAME?</v>
      </c>
    </row>
    <row r="28" spans="2:20" x14ac:dyDescent="0.35">
      <c r="P28" s="15"/>
      <c r="T28" t="e">
        <f ca="1">SUM(T24:T27)</f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14FE-4A46-4516-9E92-504E13A7FC13}">
  <dimension ref="B1:N22"/>
  <sheetViews>
    <sheetView workbookViewId="0"/>
  </sheetViews>
  <sheetFormatPr defaultRowHeight="14.5" x14ac:dyDescent="0.35"/>
  <cols>
    <col min="1" max="1" width="3.1796875" customWidth="1"/>
  </cols>
  <sheetData>
    <row r="1" spans="2:14" x14ac:dyDescent="0.35">
      <c r="B1" s="1" t="s">
        <v>0</v>
      </c>
    </row>
    <row r="2" spans="2:14" x14ac:dyDescent="0.35">
      <c r="L2" s="15" t="s">
        <v>4</v>
      </c>
      <c r="M2" s="15" t="s">
        <v>5</v>
      </c>
      <c r="N2" s="15" t="s">
        <v>6</v>
      </c>
    </row>
    <row r="3" spans="2:14" x14ac:dyDescent="0.35">
      <c r="B3" s="16">
        <v>87.7</v>
      </c>
      <c r="C3" s="17">
        <v>56.8</v>
      </c>
      <c r="D3" s="17">
        <v>67.2</v>
      </c>
      <c r="E3" s="17">
        <v>74.400000000000006</v>
      </c>
      <c r="F3" s="17">
        <v>43.6</v>
      </c>
      <c r="G3" s="17">
        <v>87.8</v>
      </c>
      <c r="H3" s="17">
        <v>83.8</v>
      </c>
      <c r="I3" s="18">
        <v>61.900000000000006</v>
      </c>
      <c r="K3" t="e">
        <f t="array" aca="1" ref="K3:N7" ca="1">JENKS(B3:I22,,TRUE)</f>
        <v>#NAME?</v>
      </c>
      <c r="L3" s="25" t="e">
        <f ca="1"/>
        <v>#NAME?</v>
      </c>
      <c r="M3" s="26" t="e">
        <f ca="1"/>
        <v>#NAME?</v>
      </c>
      <c r="N3" s="27" t="e">
        <f ca="1"/>
        <v>#NAME?</v>
      </c>
    </row>
    <row r="4" spans="2:14" x14ac:dyDescent="0.35">
      <c r="B4" s="19">
        <v>85.4</v>
      </c>
      <c r="C4" s="20">
        <v>73.400000000000006</v>
      </c>
      <c r="D4" s="20">
        <v>68.3</v>
      </c>
      <c r="E4" s="20">
        <v>70.3</v>
      </c>
      <c r="F4" s="20">
        <v>81.2</v>
      </c>
      <c r="G4" s="20">
        <v>94.7</v>
      </c>
      <c r="H4" s="20">
        <v>76.7</v>
      </c>
      <c r="I4" s="21">
        <v>61.400000000000006</v>
      </c>
      <c r="K4" t="e">
        <f ca="1"/>
        <v>#NAME?</v>
      </c>
      <c r="L4" s="28" t="e">
        <f ca="1"/>
        <v>#NAME?</v>
      </c>
      <c r="M4" s="29" t="e">
        <f ca="1"/>
        <v>#NAME?</v>
      </c>
      <c r="N4" s="30" t="e">
        <f ca="1"/>
        <v>#NAME?</v>
      </c>
    </row>
    <row r="5" spans="2:14" x14ac:dyDescent="0.35">
      <c r="B5" s="19">
        <v>78.5</v>
      </c>
      <c r="C5" s="20">
        <v>69.400000000000006</v>
      </c>
      <c r="D5" s="20">
        <v>61.099999999999994</v>
      </c>
      <c r="E5" s="20">
        <v>52.099999999999994</v>
      </c>
      <c r="F5" s="20">
        <v>66.8</v>
      </c>
      <c r="G5" s="20">
        <v>87.1</v>
      </c>
      <c r="H5" s="20">
        <v>83.4</v>
      </c>
      <c r="I5" s="21">
        <v>64.599999999999994</v>
      </c>
      <c r="K5" t="e">
        <f ca="1"/>
        <v>#NAME?</v>
      </c>
      <c r="L5" s="31" t="e">
        <f ca="1"/>
        <v>#NAME?</v>
      </c>
      <c r="M5" s="32" t="e">
        <f ca="1"/>
        <v>#NAME?</v>
      </c>
      <c r="N5" s="33" t="e">
        <f ca="1"/>
        <v>#NAME?</v>
      </c>
    </row>
    <row r="6" spans="2:14" x14ac:dyDescent="0.35">
      <c r="B6" s="19">
        <v>73.400000000000006</v>
      </c>
      <c r="C6" s="20">
        <v>71.2</v>
      </c>
      <c r="D6" s="20">
        <v>69.8</v>
      </c>
      <c r="E6" s="20">
        <v>85.8</v>
      </c>
      <c r="F6" s="20">
        <v>65.400000000000006</v>
      </c>
      <c r="G6" s="20">
        <v>42.7</v>
      </c>
      <c r="H6" s="20">
        <v>67.400000000000006</v>
      </c>
      <c r="I6" s="21">
        <v>65.900000000000006</v>
      </c>
      <c r="K6" t="e">
        <f ca="1"/>
        <v>#NAME?</v>
      </c>
      <c r="L6" s="34" t="e">
        <f ca="1"/>
        <v>#NAME?</v>
      </c>
      <c r="M6" s="35" t="e">
        <f ca="1"/>
        <v>#NAME?</v>
      </c>
      <c r="N6" s="36" t="e">
        <f ca="1"/>
        <v>#NAME?</v>
      </c>
    </row>
    <row r="7" spans="2:14" x14ac:dyDescent="0.35">
      <c r="B7" s="19">
        <v>82.8</v>
      </c>
      <c r="C7" s="20">
        <v>97.8</v>
      </c>
      <c r="D7" s="20">
        <v>45.8</v>
      </c>
      <c r="E7" s="20">
        <v>65.8</v>
      </c>
      <c r="F7" s="20">
        <v>64.2</v>
      </c>
      <c r="G7" s="20">
        <v>48.599999999999994</v>
      </c>
      <c r="H7" s="20">
        <v>75.599999999999994</v>
      </c>
      <c r="I7" s="21">
        <v>78.599999999999994</v>
      </c>
      <c r="K7" s="15" t="e">
        <f ca="1"/>
        <v>#NAME?</v>
      </c>
      <c r="L7" t="e">
        <f ca="1"/>
        <v>#NAME?</v>
      </c>
      <c r="M7" t="e">
        <f ca="1"/>
        <v>#NAME?</v>
      </c>
      <c r="N7" t="e">
        <f ca="1"/>
        <v>#NAME?</v>
      </c>
    </row>
    <row r="8" spans="2:14" x14ac:dyDescent="0.35">
      <c r="B8" s="19">
        <v>79.8</v>
      </c>
      <c r="C8" s="20">
        <v>51</v>
      </c>
      <c r="D8" s="20">
        <v>49</v>
      </c>
      <c r="E8" s="20">
        <v>63.599999999999994</v>
      </c>
      <c r="F8" s="20">
        <v>88.9</v>
      </c>
      <c r="G8" s="20">
        <v>82.1</v>
      </c>
      <c r="H8" s="20">
        <v>72.5</v>
      </c>
      <c r="I8" s="21">
        <v>71.2</v>
      </c>
    </row>
    <row r="9" spans="2:14" x14ac:dyDescent="0.35">
      <c r="B9" s="19">
        <v>57.7</v>
      </c>
      <c r="C9" s="20">
        <v>52.400000000000006</v>
      </c>
      <c r="D9" s="20">
        <v>38.6</v>
      </c>
      <c r="E9" s="20">
        <v>75.400000000000006</v>
      </c>
      <c r="F9" s="20">
        <v>79.2</v>
      </c>
      <c r="G9" s="20">
        <v>83.6</v>
      </c>
      <c r="H9" s="20">
        <v>70.599999999999994</v>
      </c>
      <c r="I9" s="21">
        <v>76.400000000000006</v>
      </c>
    </row>
    <row r="10" spans="2:14" x14ac:dyDescent="0.35">
      <c r="B10" s="19">
        <v>64.7</v>
      </c>
      <c r="C10" s="20">
        <v>40.700000000000003</v>
      </c>
      <c r="D10" s="20">
        <v>85.2</v>
      </c>
      <c r="E10" s="20">
        <v>81.400000000000006</v>
      </c>
      <c r="F10" s="20">
        <v>78.5</v>
      </c>
      <c r="G10" s="20">
        <v>33.5</v>
      </c>
      <c r="H10" s="20">
        <v>57.9</v>
      </c>
      <c r="I10" s="21">
        <v>56.4</v>
      </c>
    </row>
    <row r="11" spans="2:14" x14ac:dyDescent="0.35">
      <c r="B11" s="19">
        <v>73</v>
      </c>
      <c r="C11" s="20">
        <v>79.8</v>
      </c>
      <c r="D11" s="20">
        <v>87.7</v>
      </c>
      <c r="E11" s="20">
        <v>72</v>
      </c>
      <c r="F11" s="20">
        <v>78.3</v>
      </c>
      <c r="G11" s="20">
        <v>80.7</v>
      </c>
      <c r="H11" s="20">
        <v>90.3</v>
      </c>
      <c r="I11" s="21">
        <v>58.3</v>
      </c>
    </row>
    <row r="12" spans="2:14" x14ac:dyDescent="0.35">
      <c r="B12" s="19">
        <v>82.3</v>
      </c>
      <c r="C12" s="20">
        <v>84</v>
      </c>
      <c r="D12" s="20">
        <v>83</v>
      </c>
      <c r="E12" s="20">
        <v>66.2</v>
      </c>
      <c r="F12" s="20">
        <v>93.1</v>
      </c>
      <c r="G12" s="20">
        <v>68.2</v>
      </c>
      <c r="H12" s="20">
        <v>95.7</v>
      </c>
      <c r="I12" s="21">
        <v>60.099999999999994</v>
      </c>
    </row>
    <row r="13" spans="2:14" x14ac:dyDescent="0.35">
      <c r="B13" s="19">
        <v>63.099999999999994</v>
      </c>
      <c r="C13" s="20">
        <v>62.7</v>
      </c>
      <c r="D13" s="20">
        <v>89.3</v>
      </c>
      <c r="E13" s="20">
        <v>52.2</v>
      </c>
      <c r="F13" s="20">
        <v>62.5</v>
      </c>
      <c r="G13" s="20">
        <v>73</v>
      </c>
      <c r="H13" s="20">
        <v>81.5</v>
      </c>
      <c r="I13" s="21">
        <v>67.2</v>
      </c>
    </row>
    <row r="14" spans="2:14" x14ac:dyDescent="0.35">
      <c r="B14" s="19">
        <v>99.2</v>
      </c>
      <c r="C14" s="20">
        <v>66.400000000000006</v>
      </c>
      <c r="D14" s="20">
        <v>79.2</v>
      </c>
      <c r="E14" s="20">
        <v>73</v>
      </c>
      <c r="F14" s="20">
        <v>74.2</v>
      </c>
      <c r="G14" s="20">
        <v>28.9</v>
      </c>
      <c r="H14" s="20">
        <v>80.7</v>
      </c>
      <c r="I14" s="21">
        <v>71.2</v>
      </c>
    </row>
    <row r="15" spans="2:14" x14ac:dyDescent="0.35">
      <c r="B15" s="19">
        <v>71.8</v>
      </c>
      <c r="C15" s="20">
        <v>64.7</v>
      </c>
      <c r="D15" s="20">
        <v>73.2</v>
      </c>
      <c r="E15" s="20">
        <v>71.900000000000006</v>
      </c>
      <c r="F15" s="20">
        <v>83.3</v>
      </c>
      <c r="G15" s="20">
        <v>67</v>
      </c>
      <c r="H15" s="20">
        <v>79.900000000000006</v>
      </c>
      <c r="I15" s="21">
        <v>79.2</v>
      </c>
    </row>
    <row r="16" spans="2:14" x14ac:dyDescent="0.35">
      <c r="B16" s="19">
        <v>77.599999999999994</v>
      </c>
      <c r="C16" s="20">
        <v>88.3</v>
      </c>
      <c r="D16" s="20">
        <v>69.5</v>
      </c>
      <c r="E16" s="20">
        <v>72.3</v>
      </c>
      <c r="F16" s="20">
        <v>72</v>
      </c>
      <c r="G16" s="20">
        <v>74.400000000000006</v>
      </c>
      <c r="H16" s="20">
        <v>86.3</v>
      </c>
      <c r="I16" s="21">
        <v>70.2</v>
      </c>
    </row>
    <row r="17" spans="2:9" x14ac:dyDescent="0.35">
      <c r="B17" s="19">
        <v>78.7</v>
      </c>
      <c r="C17" s="20">
        <v>82.2</v>
      </c>
      <c r="D17" s="20">
        <v>78.900000000000006</v>
      </c>
      <c r="E17" s="20">
        <v>87.5</v>
      </c>
      <c r="F17" s="20">
        <v>55.8</v>
      </c>
      <c r="G17" s="20">
        <v>83.1</v>
      </c>
      <c r="H17" s="20">
        <v>77.3</v>
      </c>
      <c r="I17" s="21">
        <v>76</v>
      </c>
    </row>
    <row r="18" spans="2:9" x14ac:dyDescent="0.35">
      <c r="B18" s="19">
        <v>48.2</v>
      </c>
      <c r="C18" s="20">
        <v>82.4</v>
      </c>
      <c r="D18" s="20">
        <v>76.3</v>
      </c>
      <c r="E18" s="20">
        <v>36.1</v>
      </c>
      <c r="F18" s="20">
        <v>53.599999999999994</v>
      </c>
      <c r="G18" s="20">
        <v>67</v>
      </c>
      <c r="H18" s="20">
        <v>74.900000000000006</v>
      </c>
      <c r="I18" s="21">
        <v>76.3</v>
      </c>
    </row>
    <row r="19" spans="2:9" x14ac:dyDescent="0.35">
      <c r="B19" s="19">
        <v>54.2</v>
      </c>
      <c r="C19" s="20">
        <v>72</v>
      </c>
      <c r="D19" s="20">
        <v>83.8</v>
      </c>
      <c r="E19" s="20">
        <v>77.7</v>
      </c>
      <c r="F19" s="20">
        <v>52.2</v>
      </c>
      <c r="G19" s="20">
        <v>73</v>
      </c>
      <c r="H19" s="20">
        <v>68.2</v>
      </c>
      <c r="I19" s="21">
        <v>58.2</v>
      </c>
    </row>
    <row r="20" spans="2:9" x14ac:dyDescent="0.35">
      <c r="B20" s="19">
        <v>70.5</v>
      </c>
      <c r="C20" s="20">
        <v>73.400000000000006</v>
      </c>
      <c r="D20" s="20">
        <v>82</v>
      </c>
      <c r="E20" s="20">
        <v>84.2</v>
      </c>
      <c r="F20" s="20">
        <v>76.3</v>
      </c>
      <c r="G20" s="20">
        <v>64.8</v>
      </c>
      <c r="H20" s="20">
        <v>74.900000000000006</v>
      </c>
      <c r="I20" s="21">
        <v>58.400000000000006</v>
      </c>
    </row>
    <row r="21" spans="2:9" x14ac:dyDescent="0.35">
      <c r="B21" s="19">
        <v>67.099999999999994</v>
      </c>
      <c r="C21" s="20">
        <v>55.8</v>
      </c>
      <c r="D21" s="20">
        <v>64.400000000000006</v>
      </c>
      <c r="E21" s="20">
        <v>86.1</v>
      </c>
      <c r="F21" s="20">
        <v>56.8</v>
      </c>
      <c r="G21" s="20">
        <v>77.2</v>
      </c>
      <c r="H21" s="20">
        <v>64.3</v>
      </c>
      <c r="I21" s="21">
        <v>62.099999999999994</v>
      </c>
    </row>
    <row r="22" spans="2:9" x14ac:dyDescent="0.35">
      <c r="B22" s="22">
        <v>60.099999999999994</v>
      </c>
      <c r="C22" s="23">
        <v>66.599999999999994</v>
      </c>
      <c r="D22" s="23">
        <v>60.2</v>
      </c>
      <c r="E22" s="23">
        <v>94.2</v>
      </c>
      <c r="F22" s="23">
        <v>81.8</v>
      </c>
      <c r="G22" s="23">
        <v>71.2</v>
      </c>
      <c r="H22" s="23">
        <v>74</v>
      </c>
      <c r="I22" s="24">
        <v>72.599999999999994</v>
      </c>
    </row>
  </sheetData>
  <conditionalFormatting sqref="B3:I22">
    <cfRule type="expression" dxfId="3" priority="1">
      <formula>AND(B3&gt;=$L$6,B3&lt;=$M$6)</formula>
    </cfRule>
    <cfRule type="expression" dxfId="2" priority="2">
      <formula>AND(B3&gt;=$L$5,B3&lt;=$M$5)</formula>
    </cfRule>
    <cfRule type="expression" dxfId="1" priority="3">
      <formula>AND(B3&gt;=$L$4,B3&lt;=$M$4)</formula>
    </cfRule>
    <cfRule type="expression" dxfId="0" priority="4">
      <formula>AND(B3&gt;=$L$3,B3&lt;=$M$3)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F706-BD88-4134-84AE-2DE850180152}">
  <dimension ref="B1:N22"/>
  <sheetViews>
    <sheetView workbookViewId="0"/>
  </sheetViews>
  <sheetFormatPr defaultRowHeight="14.5" x14ac:dyDescent="0.35"/>
  <cols>
    <col min="1" max="1" width="3" customWidth="1"/>
  </cols>
  <sheetData>
    <row r="1" spans="2:14" x14ac:dyDescent="0.35">
      <c r="B1" s="1" t="s">
        <v>0</v>
      </c>
      <c r="K1" t="s">
        <v>0</v>
      </c>
    </row>
    <row r="2" spans="2:14" ht="15" thickBot="1" x14ac:dyDescent="0.4"/>
    <row r="3" spans="2:14" ht="15" thickTop="1" x14ac:dyDescent="0.35">
      <c r="B3" s="16">
        <v>87.7</v>
      </c>
      <c r="C3" s="17">
        <v>56.8</v>
      </c>
      <c r="D3" s="17">
        <v>67.2</v>
      </c>
      <c r="E3" s="17">
        <v>74.400000000000006</v>
      </c>
      <c r="F3" s="17">
        <v>43.6</v>
      </c>
      <c r="G3" s="17">
        <v>87.8</v>
      </c>
      <c r="H3" s="17">
        <v>83.8</v>
      </c>
      <c r="I3" s="18">
        <v>61.900000000000006</v>
      </c>
      <c r="K3" s="37" t="s">
        <v>8</v>
      </c>
      <c r="L3" s="37" t="s">
        <v>9</v>
      </c>
      <c r="M3" s="37" t="s">
        <v>10</v>
      </c>
      <c r="N3" s="37" t="s">
        <v>6</v>
      </c>
    </row>
    <row r="4" spans="2:14" x14ac:dyDescent="0.35">
      <c r="B4" s="19">
        <v>85.4</v>
      </c>
      <c r="C4" s="20">
        <v>73.400000000000006</v>
      </c>
      <c r="D4" s="20">
        <v>68.3</v>
      </c>
      <c r="E4" s="20">
        <v>70.3</v>
      </c>
      <c r="F4" s="20">
        <v>81.2</v>
      </c>
      <c r="G4" s="20">
        <v>94.7</v>
      </c>
      <c r="H4" s="20">
        <v>76.7</v>
      </c>
      <c r="I4" s="21">
        <v>61.400000000000006</v>
      </c>
      <c r="K4" s="38" t="e">
        <f t="array" aca="1" ref="K4:N8" ca="1">JENKS(B3:I22,4,TRUE)</f>
        <v>#NAME?</v>
      </c>
      <c r="L4" t="e">
        <f ca="1"/>
        <v>#NAME?</v>
      </c>
      <c r="M4" t="e">
        <f ca="1"/>
        <v>#NAME?</v>
      </c>
      <c r="N4" t="e">
        <f ca="1"/>
        <v>#NAME?</v>
      </c>
    </row>
    <row r="5" spans="2:14" x14ac:dyDescent="0.35">
      <c r="B5" s="19">
        <v>78.5</v>
      </c>
      <c r="C5" s="20">
        <v>69.400000000000006</v>
      </c>
      <c r="D5" s="20">
        <v>61.099999999999994</v>
      </c>
      <c r="E5" s="20">
        <v>52.099999999999994</v>
      </c>
      <c r="F5" s="20">
        <v>66.8</v>
      </c>
      <c r="G5" s="20">
        <v>87.1</v>
      </c>
      <c r="H5" s="20">
        <v>83.4</v>
      </c>
      <c r="I5" s="21">
        <v>64.599999999999994</v>
      </c>
      <c r="K5" s="38" t="e">
        <f ca="1"/>
        <v>#NAME?</v>
      </c>
      <c r="L5" t="e">
        <f ca="1"/>
        <v>#NAME?</v>
      </c>
      <c r="M5" t="e">
        <f ca="1"/>
        <v>#NAME?</v>
      </c>
      <c r="N5" t="e">
        <f ca="1"/>
        <v>#NAME?</v>
      </c>
    </row>
    <row r="6" spans="2:14" x14ac:dyDescent="0.35">
      <c r="B6" s="19">
        <v>73.400000000000006</v>
      </c>
      <c r="C6" s="20">
        <v>71.2</v>
      </c>
      <c r="D6" s="20">
        <v>69.8</v>
      </c>
      <c r="E6" s="20">
        <v>85.8</v>
      </c>
      <c r="F6" s="20">
        <v>65.400000000000006</v>
      </c>
      <c r="G6" s="20">
        <v>42.7</v>
      </c>
      <c r="H6" s="20">
        <v>67.400000000000006</v>
      </c>
      <c r="I6" s="21">
        <v>65.900000000000006</v>
      </c>
      <c r="K6" s="38" t="e">
        <f ca="1"/>
        <v>#NAME?</v>
      </c>
      <c r="L6" t="e">
        <f ca="1"/>
        <v>#NAME?</v>
      </c>
      <c r="M6" t="e">
        <f ca="1"/>
        <v>#NAME?</v>
      </c>
      <c r="N6" t="e">
        <f ca="1"/>
        <v>#NAME?</v>
      </c>
    </row>
    <row r="7" spans="2:14" x14ac:dyDescent="0.35">
      <c r="B7" s="19">
        <v>82.8</v>
      </c>
      <c r="C7" s="20">
        <v>97.8</v>
      </c>
      <c r="D7" s="20">
        <v>45.8</v>
      </c>
      <c r="E7" s="20">
        <v>65.8</v>
      </c>
      <c r="F7" s="20">
        <v>64.2</v>
      </c>
      <c r="G7" s="20">
        <v>48.599999999999994</v>
      </c>
      <c r="H7" s="20">
        <v>75.599999999999994</v>
      </c>
      <c r="I7" s="21">
        <v>78.599999999999994</v>
      </c>
      <c r="K7" s="39" t="e">
        <f ca="1"/>
        <v>#NAME?</v>
      </c>
      <c r="L7" s="11" t="e">
        <f ca="1"/>
        <v>#NAME?</v>
      </c>
      <c r="M7" s="11" t="e">
        <f ca="1"/>
        <v>#NAME?</v>
      </c>
      <c r="N7" s="11" t="e">
        <f ca="1"/>
        <v>#NAME?</v>
      </c>
    </row>
    <row r="8" spans="2:14" x14ac:dyDescent="0.35">
      <c r="B8" s="19">
        <v>79.8</v>
      </c>
      <c r="C8" s="20">
        <v>51</v>
      </c>
      <c r="D8" s="20">
        <v>49</v>
      </c>
      <c r="E8" s="20">
        <v>63.599999999999994</v>
      </c>
      <c r="F8" s="20">
        <v>88.9</v>
      </c>
      <c r="G8" s="20">
        <v>82.1</v>
      </c>
      <c r="H8" s="20">
        <v>72.5</v>
      </c>
      <c r="I8" s="21">
        <v>71.2</v>
      </c>
      <c r="K8" s="40" t="e">
        <f ca="1"/>
        <v>#NAME?</v>
      </c>
      <c r="L8" s="41" t="e">
        <f ca="1"/>
        <v>#NAME?</v>
      </c>
      <c r="M8" s="41" t="e">
        <f ca="1"/>
        <v>#NAME?</v>
      </c>
      <c r="N8" s="41" t="e">
        <f ca="1"/>
        <v>#NAME?</v>
      </c>
    </row>
    <row r="9" spans="2:14" x14ac:dyDescent="0.35">
      <c r="B9" s="19">
        <v>57.7</v>
      </c>
      <c r="C9" s="20">
        <v>52.400000000000006</v>
      </c>
      <c r="D9" s="20">
        <v>38.6</v>
      </c>
      <c r="E9" s="20">
        <v>75.400000000000006</v>
      </c>
      <c r="F9" s="20">
        <v>79.2</v>
      </c>
      <c r="G9" s="20">
        <v>83.6</v>
      </c>
      <c r="H9" s="20">
        <v>70.599999999999994</v>
      </c>
      <c r="I9" s="21">
        <v>76.400000000000006</v>
      </c>
    </row>
    <row r="10" spans="2:14" x14ac:dyDescent="0.35">
      <c r="B10" s="19">
        <v>64.7</v>
      </c>
      <c r="C10" s="20">
        <v>40.700000000000003</v>
      </c>
      <c r="D10" s="20">
        <v>85.2</v>
      </c>
      <c r="E10" s="20">
        <v>81.400000000000006</v>
      </c>
      <c r="F10" s="20">
        <v>78.5</v>
      </c>
      <c r="G10" s="20">
        <v>33.5</v>
      </c>
      <c r="H10" s="20">
        <v>57.9</v>
      </c>
      <c r="I10" s="21">
        <v>56.4</v>
      </c>
    </row>
    <row r="11" spans="2:14" x14ac:dyDescent="0.35">
      <c r="B11" s="19">
        <v>73</v>
      </c>
      <c r="C11" s="20">
        <v>79.8</v>
      </c>
      <c r="D11" s="20">
        <v>87.7</v>
      </c>
      <c r="E11" s="20">
        <v>72</v>
      </c>
      <c r="F11" s="20">
        <v>78.3</v>
      </c>
      <c r="G11" s="20">
        <v>80.7</v>
      </c>
      <c r="H11" s="20">
        <v>90.3</v>
      </c>
      <c r="I11" s="21">
        <v>58.3</v>
      </c>
      <c r="K11" t="s">
        <v>0</v>
      </c>
    </row>
    <row r="12" spans="2:14" ht="15" thickBot="1" x14ac:dyDescent="0.4">
      <c r="B12" s="19">
        <v>82.3</v>
      </c>
      <c r="C12" s="20">
        <v>84</v>
      </c>
      <c r="D12" s="20">
        <v>83</v>
      </c>
      <c r="E12" s="20">
        <v>66.2</v>
      </c>
      <c r="F12" s="20">
        <v>93.1</v>
      </c>
      <c r="G12" s="20">
        <v>68.2</v>
      </c>
      <c r="H12" s="20">
        <v>95.7</v>
      </c>
      <c r="I12" s="21">
        <v>60.099999999999994</v>
      </c>
    </row>
    <row r="13" spans="2:14" ht="15" thickTop="1" x14ac:dyDescent="0.35">
      <c r="B13" s="19">
        <v>63.099999999999994</v>
      </c>
      <c r="C13" s="20">
        <v>62.7</v>
      </c>
      <c r="D13" s="20">
        <v>89.3</v>
      </c>
      <c r="E13" s="20">
        <v>52.2</v>
      </c>
      <c r="F13" s="20">
        <v>62.5</v>
      </c>
      <c r="G13" s="20">
        <v>73</v>
      </c>
      <c r="H13" s="20">
        <v>81.5</v>
      </c>
      <c r="I13" s="21">
        <v>67.2</v>
      </c>
      <c r="K13" s="37" t="s">
        <v>8</v>
      </c>
      <c r="L13" s="37" t="s">
        <v>9</v>
      </c>
      <c r="M13" s="37" t="s">
        <v>10</v>
      </c>
      <c r="N13" s="37" t="s">
        <v>6</v>
      </c>
    </row>
    <row r="14" spans="2:14" x14ac:dyDescent="0.35">
      <c r="B14" s="19">
        <v>99.2</v>
      </c>
      <c r="C14" s="20">
        <v>66.400000000000006</v>
      </c>
      <c r="D14" s="20">
        <v>79.2</v>
      </c>
      <c r="E14" s="20">
        <v>73</v>
      </c>
      <c r="F14" s="20">
        <v>74.2</v>
      </c>
      <c r="G14" s="20">
        <v>28.9</v>
      </c>
      <c r="H14" s="20">
        <v>80.7</v>
      </c>
      <c r="I14" s="21">
        <v>71.2</v>
      </c>
      <c r="K14" s="38" t="e">
        <f t="array" aca="1" ref="K14:N18" ca="1">JENKS(B3:I22,4,TRUE,10000)</f>
        <v>#NAME?</v>
      </c>
      <c r="L14" t="e">
        <f ca="1"/>
        <v>#NAME?</v>
      </c>
      <c r="M14" t="e">
        <f ca="1"/>
        <v>#NAME?</v>
      </c>
      <c r="N14" t="e">
        <f ca="1"/>
        <v>#NAME?</v>
      </c>
    </row>
    <row r="15" spans="2:14" x14ac:dyDescent="0.35">
      <c r="B15" s="19">
        <v>71.8</v>
      </c>
      <c r="C15" s="20">
        <v>64.7</v>
      </c>
      <c r="D15" s="20">
        <v>73.2</v>
      </c>
      <c r="E15" s="20">
        <v>71.900000000000006</v>
      </c>
      <c r="F15" s="20">
        <v>83.3</v>
      </c>
      <c r="G15" s="20">
        <v>67</v>
      </c>
      <c r="H15" s="20">
        <v>79.900000000000006</v>
      </c>
      <c r="I15" s="21">
        <v>79.2</v>
      </c>
      <c r="K15" s="38" t="e">
        <f ca="1"/>
        <v>#NAME?</v>
      </c>
      <c r="L15" t="e">
        <f ca="1"/>
        <v>#NAME?</v>
      </c>
      <c r="M15" t="e">
        <f ca="1"/>
        <v>#NAME?</v>
      </c>
      <c r="N15" t="e">
        <f ca="1"/>
        <v>#NAME?</v>
      </c>
    </row>
    <row r="16" spans="2:14" x14ac:dyDescent="0.35">
      <c r="B16" s="19">
        <v>77.599999999999994</v>
      </c>
      <c r="C16" s="20">
        <v>88.3</v>
      </c>
      <c r="D16" s="20">
        <v>69.5</v>
      </c>
      <c r="E16" s="20">
        <v>72.3</v>
      </c>
      <c r="F16" s="20">
        <v>72</v>
      </c>
      <c r="G16" s="20">
        <v>74.400000000000006</v>
      </c>
      <c r="H16" s="20">
        <v>86.3</v>
      </c>
      <c r="I16" s="21">
        <v>70.2</v>
      </c>
      <c r="K16" s="38" t="e">
        <f ca="1"/>
        <v>#NAME?</v>
      </c>
      <c r="L16" t="e">
        <f ca="1"/>
        <v>#NAME?</v>
      </c>
      <c r="M16" t="e">
        <f ca="1"/>
        <v>#NAME?</v>
      </c>
      <c r="N16" t="e">
        <f ca="1"/>
        <v>#NAME?</v>
      </c>
    </row>
    <row r="17" spans="2:14" x14ac:dyDescent="0.35">
      <c r="B17" s="19">
        <v>78.7</v>
      </c>
      <c r="C17" s="20">
        <v>82.2</v>
      </c>
      <c r="D17" s="20">
        <v>78.900000000000006</v>
      </c>
      <c r="E17" s="20">
        <v>87.5</v>
      </c>
      <c r="F17" s="20">
        <v>55.8</v>
      </c>
      <c r="G17" s="20">
        <v>83.1</v>
      </c>
      <c r="H17" s="20">
        <v>77.3</v>
      </c>
      <c r="I17" s="21">
        <v>76</v>
      </c>
      <c r="K17" s="39" t="e">
        <f ca="1"/>
        <v>#NAME?</v>
      </c>
      <c r="L17" s="11" t="e">
        <f ca="1"/>
        <v>#NAME?</v>
      </c>
      <c r="M17" s="11" t="e">
        <f ca="1"/>
        <v>#NAME?</v>
      </c>
      <c r="N17" s="11" t="e">
        <f ca="1"/>
        <v>#NAME?</v>
      </c>
    </row>
    <row r="18" spans="2:14" x14ac:dyDescent="0.35">
      <c r="B18" s="19">
        <v>48.2</v>
      </c>
      <c r="C18" s="20">
        <v>82.4</v>
      </c>
      <c r="D18" s="20">
        <v>76.3</v>
      </c>
      <c r="E18" s="20">
        <v>36.1</v>
      </c>
      <c r="F18" s="20">
        <v>53.599999999999994</v>
      </c>
      <c r="G18" s="20">
        <v>67</v>
      </c>
      <c r="H18" s="20">
        <v>74.900000000000006</v>
      </c>
      <c r="I18" s="21">
        <v>76.3</v>
      </c>
      <c r="K18" s="40" t="e">
        <f ca="1"/>
        <v>#NAME?</v>
      </c>
      <c r="L18" s="41" t="e">
        <f ca="1"/>
        <v>#NAME?</v>
      </c>
      <c r="M18" s="41" t="e">
        <f ca="1"/>
        <v>#NAME?</v>
      </c>
      <c r="N18" s="41" t="e">
        <f ca="1"/>
        <v>#NAME?</v>
      </c>
    </row>
    <row r="19" spans="2:14" x14ac:dyDescent="0.35">
      <c r="B19" s="19">
        <v>54.2</v>
      </c>
      <c r="C19" s="20">
        <v>72</v>
      </c>
      <c r="D19" s="20">
        <v>83.8</v>
      </c>
      <c r="E19" s="20">
        <v>77.7</v>
      </c>
      <c r="F19" s="20">
        <v>52.2</v>
      </c>
      <c r="G19" s="20">
        <v>73</v>
      </c>
      <c r="H19" s="20">
        <v>68.2</v>
      </c>
      <c r="I19" s="21">
        <v>58.2</v>
      </c>
    </row>
    <row r="20" spans="2:14" x14ac:dyDescent="0.35">
      <c r="B20" s="19">
        <v>70.5</v>
      </c>
      <c r="C20" s="20">
        <v>73.400000000000006</v>
      </c>
      <c r="D20" s="20">
        <v>82</v>
      </c>
      <c r="E20" s="20">
        <v>84.2</v>
      </c>
      <c r="F20" s="20">
        <v>76.3</v>
      </c>
      <c r="G20" s="20">
        <v>64.8</v>
      </c>
      <c r="H20" s="20">
        <v>74.900000000000006</v>
      </c>
      <c r="I20" s="21">
        <v>58.400000000000006</v>
      </c>
    </row>
    <row r="21" spans="2:14" x14ac:dyDescent="0.35">
      <c r="B21" s="19">
        <v>67.099999999999994</v>
      </c>
      <c r="C21" s="20">
        <v>55.8</v>
      </c>
      <c r="D21" s="20">
        <v>64.400000000000006</v>
      </c>
      <c r="E21" s="20">
        <v>86.1</v>
      </c>
      <c r="F21" s="20">
        <v>56.8</v>
      </c>
      <c r="G21" s="20">
        <v>77.2</v>
      </c>
      <c r="H21" s="20">
        <v>64.3</v>
      </c>
      <c r="I21" s="21">
        <v>62.099999999999994</v>
      </c>
    </row>
    <row r="22" spans="2:14" x14ac:dyDescent="0.35">
      <c r="B22" s="22">
        <v>60.099999999999994</v>
      </c>
      <c r="C22" s="23">
        <v>66.599999999999994</v>
      </c>
      <c r="D22" s="23">
        <v>60.2</v>
      </c>
      <c r="E22" s="23">
        <v>94.2</v>
      </c>
      <c r="F22" s="23">
        <v>81.8</v>
      </c>
      <c r="G22" s="23">
        <v>71.2</v>
      </c>
      <c r="H22" s="23">
        <v>74</v>
      </c>
      <c r="I22" s="24">
        <v>72.599999999999994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Jenks 1</vt:lpstr>
      <vt:lpstr>Jenks 2</vt:lpstr>
      <vt:lpstr>Jenks 3</vt:lpstr>
      <vt:lpstr>Jenks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2025-10-28T16:51:29Z</dcterms:created>
  <dcterms:modified xsi:type="dcterms:W3CDTF">2025-10-28T16:53:28Z</dcterms:modified>
</cp:coreProperties>
</file>