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0" documentId="8_{76B946A1-9D51-4E06-8571-65ECB830C4CC}" xr6:coauthVersionLast="47" xr6:coauthVersionMax="47" xr10:uidLastSave="{00000000-0000-0000-0000-000000000000}"/>
  <bookViews>
    <workbookView xWindow="-110" yWindow="-110" windowWidth="19420" windowHeight="10300" xr2:uid="{6DBD1E79-8541-4B95-B5CC-DBDC217F0BC9}"/>
  </bookViews>
  <sheets>
    <sheet name="Title" sheetId="3" r:id="rId1"/>
    <sheet name="FGLS 1" sheetId="1" r:id="rId2"/>
    <sheet name="FGLS 2" sheetId="2" r:id="rId3"/>
  </sheets>
  <externalReferences>
    <externalReference r:id="rId4"/>
    <externalReference r:id="rId5"/>
  </externalReferences>
  <definedNames>
    <definedName name="r_0">[2]Sheet17!$A$3:$A$264</definedName>
    <definedName name="r_1">[2]Sheet17!$B$3:$B$264</definedName>
    <definedName name="r_2">[2]Sheet17!$C$3:$C$264</definedName>
    <definedName name="r_3">[2]Sheet17!$D$3:$D$264</definedName>
    <definedName name="r_4">[2]Sheet17!$E$3:$E$264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41" i="2" l="1"/>
  <c r="AD40" i="2"/>
  <c r="X39" i="2" a="1"/>
  <c r="Y41" i="2" s="1"/>
  <c r="AD19" i="2"/>
  <c r="AD18" i="2"/>
  <c r="X17" i="2" a="1"/>
  <c r="Y18" i="2" s="1"/>
  <c r="K17" i="2" a="1"/>
  <c r="K17" i="2" s="1"/>
  <c r="AB41" i="1"/>
  <c r="AB40" i="1"/>
  <c r="V39" i="1" a="1"/>
  <c r="V41" i="1" s="1"/>
  <c r="AB19" i="1"/>
  <c r="AB18" i="1"/>
  <c r="V17" i="1" a="1"/>
  <c r="V18" i="1" s="1"/>
  <c r="I4" i="1" a="1"/>
  <c r="I4" i="1" s="1"/>
  <c r="W39" i="2"/>
  <c r="W19" i="2"/>
  <c r="W41" i="2" s="1"/>
  <c r="W18" i="2" a="1"/>
  <c r="W18" i="2" s="1"/>
  <c r="W40" i="2" s="1"/>
  <c r="J17" i="2"/>
  <c r="A8" i="2"/>
  <c r="R6" i="2"/>
  <c r="R5" i="2"/>
  <c r="A5" i="2"/>
  <c r="A6" i="2" s="1"/>
  <c r="A7" i="2" s="1"/>
  <c r="R7" i="2" s="1"/>
  <c r="R4" i="2"/>
  <c r="F14" i="2"/>
  <c r="G14" i="2" s="1"/>
  <c r="F7" i="2"/>
  <c r="G7" i="2" s="1"/>
  <c r="H8" i="2" s="1"/>
  <c r="F5" i="2"/>
  <c r="G5" i="2" s="1"/>
  <c r="F4" i="2" a="1"/>
  <c r="U40" i="1" a="1"/>
  <c r="U19" i="1"/>
  <c r="U18" i="1" a="1"/>
  <c r="U18" i="1" s="1"/>
  <c r="G14" i="1"/>
  <c r="M14" i="1" s="1"/>
  <c r="M13" i="1"/>
  <c r="A8" i="1"/>
  <c r="P7" i="1"/>
  <c r="P29" i="1" s="1"/>
  <c r="A7" i="1"/>
  <c r="L7" i="1" s="1"/>
  <c r="P6" i="1"/>
  <c r="P28" i="1" s="1"/>
  <c r="M6" i="1"/>
  <c r="L6" i="1"/>
  <c r="A6" i="1"/>
  <c r="P5" i="1"/>
  <c r="P27" i="1" s="1"/>
  <c r="L5" i="1"/>
  <c r="A5" i="1"/>
  <c r="L4" i="1"/>
  <c r="P26" i="1" s="1"/>
  <c r="F14" i="1"/>
  <c r="F13" i="1"/>
  <c r="G13" i="1" s="1"/>
  <c r="F12" i="1"/>
  <c r="G12" i="1" s="1"/>
  <c r="M12" i="1" s="1"/>
  <c r="F11" i="1"/>
  <c r="G11" i="1" s="1"/>
  <c r="M11" i="1" s="1"/>
  <c r="F10" i="1"/>
  <c r="G10" i="1" s="1"/>
  <c r="M10" i="1" s="1"/>
  <c r="F9" i="1"/>
  <c r="G9" i="1" s="1"/>
  <c r="M9" i="1" s="1"/>
  <c r="F8" i="1"/>
  <c r="G8" i="1" s="1"/>
  <c r="M8" i="1" s="1"/>
  <c r="F7" i="1"/>
  <c r="G7" i="1" s="1"/>
  <c r="M7" i="1" s="1"/>
  <c r="F4" i="1" a="1"/>
  <c r="F6" i="1" s="1"/>
  <c r="G6" i="1" s="1"/>
  <c r="I5" i="1" l="1"/>
  <c r="J5" i="1"/>
  <c r="I6" i="1"/>
  <c r="J6" i="1"/>
  <c r="I7" i="1"/>
  <c r="J7" i="1"/>
  <c r="W41" i="1"/>
  <c r="V17" i="1"/>
  <c r="W12" i="1" s="1"/>
  <c r="X19" i="2"/>
  <c r="W18" i="1"/>
  <c r="X18" i="1" s="1"/>
  <c r="Y19" i="2"/>
  <c r="V19" i="1"/>
  <c r="X19" i="1" s="1"/>
  <c r="J4" i="1"/>
  <c r="J9" i="1" s="1"/>
  <c r="N13" i="1" s="1"/>
  <c r="W19" i="1"/>
  <c r="S10" i="2"/>
  <c r="S7" i="2"/>
  <c r="S14" i="2"/>
  <c r="U5" i="2"/>
  <c r="Y36" i="2" s="1"/>
  <c r="L17" i="2"/>
  <c r="M17" i="2" s="1"/>
  <c r="X39" i="2"/>
  <c r="Y34" i="2" s="1"/>
  <c r="X27" i="2" s="1"/>
  <c r="Y39" i="2"/>
  <c r="Z39" i="2" s="1"/>
  <c r="W39" i="1"/>
  <c r="X17" i="2"/>
  <c r="Y12" i="2" s="1"/>
  <c r="X40" i="2"/>
  <c r="V39" i="1"/>
  <c r="W34" i="1" s="1"/>
  <c r="V40" i="1"/>
  <c r="Y17" i="2"/>
  <c r="Y40" i="2"/>
  <c r="W17" i="1"/>
  <c r="W40" i="1"/>
  <c r="X18" i="2"/>
  <c r="X41" i="2"/>
  <c r="N11" i="1"/>
  <c r="S12" i="1"/>
  <c r="S34" i="1" s="1"/>
  <c r="S7" i="1"/>
  <c r="S29" i="1" s="1"/>
  <c r="R6" i="1"/>
  <c r="R28" i="1" s="1"/>
  <c r="Q5" i="1"/>
  <c r="S6" i="1"/>
  <c r="S28" i="1" s="1"/>
  <c r="Q6" i="1"/>
  <c r="Q28" i="1" s="1"/>
  <c r="H6" i="2"/>
  <c r="Q13" i="1"/>
  <c r="Q35" i="1" s="1"/>
  <c r="R13" i="1"/>
  <c r="R35" i="1" s="1"/>
  <c r="R8" i="2"/>
  <c r="A9" i="2"/>
  <c r="U41" i="1"/>
  <c r="U40" i="1"/>
  <c r="S13" i="2"/>
  <c r="U8" i="2"/>
  <c r="R11" i="1"/>
  <c r="R33" i="1" s="1"/>
  <c r="N9" i="1"/>
  <c r="T6" i="2"/>
  <c r="S5" i="2"/>
  <c r="U12" i="2"/>
  <c r="T8" i="2"/>
  <c r="T12" i="2"/>
  <c r="U11" i="2"/>
  <c r="S8" i="2"/>
  <c r="S11" i="2"/>
  <c r="U9" i="2"/>
  <c r="T9" i="2"/>
  <c r="U4" i="2"/>
  <c r="S12" i="2"/>
  <c r="T11" i="2"/>
  <c r="U14" i="2"/>
  <c r="U10" i="2"/>
  <c r="U7" i="2"/>
  <c r="T14" i="2"/>
  <c r="T10" i="2"/>
  <c r="T7" i="2"/>
  <c r="S9" i="2"/>
  <c r="U6" i="2"/>
  <c r="T4" i="2"/>
  <c r="U13" i="2"/>
  <c r="L12" i="2"/>
  <c r="S6" i="2"/>
  <c r="S4" i="2"/>
  <c r="T13" i="2"/>
  <c r="S8" i="1"/>
  <c r="S30" i="1" s="1"/>
  <c r="T5" i="2"/>
  <c r="A9" i="1"/>
  <c r="L8" i="1"/>
  <c r="P8" i="1" s="1"/>
  <c r="P30" i="1" s="1"/>
  <c r="F6" i="2"/>
  <c r="G6" i="2" s="1"/>
  <c r="H7" i="2" s="1"/>
  <c r="F13" i="2"/>
  <c r="G13" i="2" s="1"/>
  <c r="H14" i="2" s="1"/>
  <c r="F12" i="2"/>
  <c r="G12" i="2" s="1"/>
  <c r="H13" i="2" s="1"/>
  <c r="F10" i="2"/>
  <c r="G10" i="2" s="1"/>
  <c r="H11" i="2" s="1"/>
  <c r="F9" i="2"/>
  <c r="G9" i="2" s="1"/>
  <c r="H10" i="2" s="1"/>
  <c r="F11" i="2"/>
  <c r="G11" i="2" s="1"/>
  <c r="H12" i="2" s="1"/>
  <c r="F4" i="2"/>
  <c r="G4" i="2" s="1"/>
  <c r="H5" i="2" s="1"/>
  <c r="K12" i="2" s="1"/>
  <c r="F8" i="2"/>
  <c r="G8" i="2" s="1"/>
  <c r="H9" i="2" s="1"/>
  <c r="F4" i="1"/>
  <c r="G4" i="1" s="1"/>
  <c r="M4" i="1" s="1"/>
  <c r="F5" i="1"/>
  <c r="G5" i="1" s="1"/>
  <c r="M5" i="1" s="1"/>
  <c r="X43" i="2" l="1"/>
  <c r="X12" i="2"/>
  <c r="Q26" i="1"/>
  <c r="R7" i="1"/>
  <c r="R29" i="1" s="1"/>
  <c r="Q8" i="1"/>
  <c r="Q30" i="1" s="1"/>
  <c r="R8" i="1"/>
  <c r="R30" i="1" s="1"/>
  <c r="R12" i="1"/>
  <c r="R34" i="1" s="1"/>
  <c r="Z40" i="2"/>
  <c r="Q14" i="1"/>
  <c r="Q36" i="1" s="1"/>
  <c r="N10" i="1"/>
  <c r="S5" i="1"/>
  <c r="S27" i="1" s="1"/>
  <c r="S26" i="1"/>
  <c r="W36" i="1" s="1"/>
  <c r="W35" i="1" s="1"/>
  <c r="S10" i="1"/>
  <c r="S32" i="1" s="1"/>
  <c r="S14" i="1"/>
  <c r="S36" i="1" s="1"/>
  <c r="S9" i="1"/>
  <c r="S31" i="1" s="1"/>
  <c r="Q11" i="1"/>
  <c r="Q33" i="1" s="1"/>
  <c r="R5" i="1"/>
  <c r="R27" i="1" s="1"/>
  <c r="N14" i="1"/>
  <c r="V21" i="1"/>
  <c r="Q7" i="1"/>
  <c r="Q29" i="1" s="1"/>
  <c r="R14" i="1"/>
  <c r="R36" i="1" s="1"/>
  <c r="S11" i="1"/>
  <c r="S33" i="1" s="1"/>
  <c r="N8" i="1"/>
  <c r="R10" i="1"/>
  <c r="R32" i="1" s="1"/>
  <c r="R26" i="1"/>
  <c r="S13" i="1"/>
  <c r="S35" i="1" s="1"/>
  <c r="Q10" i="1"/>
  <c r="Q32" i="1" s="1"/>
  <c r="X17" i="1"/>
  <c r="X21" i="1" s="1"/>
  <c r="N7" i="1"/>
  <c r="N12" i="1"/>
  <c r="R9" i="1"/>
  <c r="R31" i="1" s="1"/>
  <c r="Q12" i="1"/>
  <c r="Q34" i="1" s="1"/>
  <c r="Q9" i="1"/>
  <c r="Q31" i="1" s="1"/>
  <c r="Y35" i="2"/>
  <c r="X30" i="2"/>
  <c r="X36" i="2" s="1"/>
  <c r="Z41" i="2"/>
  <c r="X40" i="1"/>
  <c r="Z17" i="2"/>
  <c r="X21" i="2"/>
  <c r="Z43" i="2"/>
  <c r="Y43" i="2" s="1"/>
  <c r="Q27" i="1"/>
  <c r="Z19" i="2"/>
  <c r="A10" i="2"/>
  <c r="R9" i="2"/>
  <c r="Z18" i="2"/>
  <c r="N5" i="1"/>
  <c r="X34" i="2"/>
  <c r="Z34" i="2" s="1"/>
  <c r="X41" i="1"/>
  <c r="K8" i="2"/>
  <c r="A10" i="1"/>
  <c r="L9" i="1"/>
  <c r="P9" i="1" s="1"/>
  <c r="P31" i="1" s="1"/>
  <c r="M12" i="2"/>
  <c r="K5" i="2"/>
  <c r="X26" i="2"/>
  <c r="Y14" i="2"/>
  <c r="Y13" i="2" s="1"/>
  <c r="X8" i="2"/>
  <c r="L14" i="2"/>
  <c r="L13" i="2" s="1"/>
  <c r="X39" i="1"/>
  <c r="V43" i="1"/>
  <c r="N6" i="1"/>
  <c r="V30" i="1" l="1"/>
  <c r="V36" i="1" s="1"/>
  <c r="V35" i="1" s="1"/>
  <c r="W14" i="1"/>
  <c r="W13" i="1" s="1"/>
  <c r="V34" i="1"/>
  <c r="X34" i="1" s="1"/>
  <c r="W21" i="1"/>
  <c r="V8" i="1"/>
  <c r="V14" i="1" s="1"/>
  <c r="V12" i="1"/>
  <c r="X12" i="1" s="1"/>
  <c r="X35" i="2"/>
  <c r="AB41" i="2" s="1"/>
  <c r="AA40" i="2"/>
  <c r="K4" i="2"/>
  <c r="K6" i="2"/>
  <c r="AB43" i="2"/>
  <c r="X43" i="1"/>
  <c r="A11" i="2"/>
  <c r="R10" i="2"/>
  <c r="L10" i="1"/>
  <c r="P10" i="1" s="1"/>
  <c r="P32" i="1" s="1"/>
  <c r="A11" i="1"/>
  <c r="K14" i="2"/>
  <c r="K13" i="2" s="1"/>
  <c r="N6" i="2"/>
  <c r="N4" i="2"/>
  <c r="N5" i="2" s="1"/>
  <c r="X5" i="2"/>
  <c r="Z12" i="2"/>
  <c r="M13" i="2"/>
  <c r="K7" i="2" s="1"/>
  <c r="Z21" i="2"/>
  <c r="Y21" i="2" s="1"/>
  <c r="AA41" i="2"/>
  <c r="X14" i="2"/>
  <c r="X13" i="2" s="1"/>
  <c r="AA17" i="2" s="1"/>
  <c r="AA6" i="2"/>
  <c r="AA4" i="2"/>
  <c r="AA5" i="2" s="1"/>
  <c r="AB40" i="2"/>
  <c r="AC40" i="2"/>
  <c r="AB39" i="2"/>
  <c r="X28" i="2"/>
  <c r="AA28" i="2"/>
  <c r="V27" i="1"/>
  <c r="AA26" i="2"/>
  <c r="AA27" i="2" s="1"/>
  <c r="X35" i="1" l="1"/>
  <c r="V29" i="1" s="1"/>
  <c r="Y40" i="1"/>
  <c r="Y43" i="1"/>
  <c r="Y26" i="1"/>
  <c r="Y27" i="1" s="1"/>
  <c r="Y28" i="1"/>
  <c r="V5" i="1"/>
  <c r="V6" i="1" s="1"/>
  <c r="AA43" i="2"/>
  <c r="AA39" i="2"/>
  <c r="AC41" i="2"/>
  <c r="AC39" i="2"/>
  <c r="Y39" i="1"/>
  <c r="AC43" i="2"/>
  <c r="Y41" i="1"/>
  <c r="Z35" i="2"/>
  <c r="X29" i="2" s="1"/>
  <c r="AC21" i="2"/>
  <c r="V13" i="1"/>
  <c r="X13" i="1" s="1"/>
  <c r="AA18" i="2"/>
  <c r="AB21" i="2"/>
  <c r="AA19" i="2"/>
  <c r="Z13" i="2"/>
  <c r="X7" i="2" s="1"/>
  <c r="Y34" i="1"/>
  <c r="Z34" i="1" s="1"/>
  <c r="AA34" i="1" s="1"/>
  <c r="A12" i="2"/>
  <c r="R11" i="2"/>
  <c r="V4" i="1"/>
  <c r="O17" i="2"/>
  <c r="P17" i="2"/>
  <c r="N17" i="2"/>
  <c r="V28" i="1"/>
  <c r="V26" i="1"/>
  <c r="Y6" i="1"/>
  <c r="Y4" i="1"/>
  <c r="Y5" i="1" s="1"/>
  <c r="AA17" i="1"/>
  <c r="Z17" i="1"/>
  <c r="A12" i="1"/>
  <c r="L11" i="1"/>
  <c r="P11" i="1" s="1"/>
  <c r="P33" i="1" s="1"/>
  <c r="X4" i="2"/>
  <c r="X6" i="2"/>
  <c r="W43" i="1"/>
  <c r="Z43" i="1" s="1"/>
  <c r="AC18" i="2"/>
  <c r="AB18" i="2"/>
  <c r="AB17" i="2"/>
  <c r="AB19" i="2"/>
  <c r="AC19" i="2"/>
  <c r="AC17" i="2"/>
  <c r="Z41" i="1"/>
  <c r="AA41" i="1"/>
  <c r="Z40" i="1"/>
  <c r="AA40" i="1"/>
  <c r="Z39" i="1"/>
  <c r="AA39" i="1"/>
  <c r="AA21" i="2"/>
  <c r="N12" i="2"/>
  <c r="O12" i="2" s="1"/>
  <c r="P12" i="2" s="1"/>
  <c r="Y19" i="1" l="1"/>
  <c r="AA12" i="2"/>
  <c r="AB12" i="2" s="1"/>
  <c r="AC12" i="2" s="1"/>
  <c r="AA34" i="2"/>
  <c r="AB34" i="2" s="1"/>
  <c r="AC34" i="2" s="1"/>
  <c r="AA21" i="1"/>
  <c r="Z21" i="1"/>
  <c r="AA18" i="1"/>
  <c r="AA19" i="1"/>
  <c r="Z19" i="1"/>
  <c r="Y18" i="1"/>
  <c r="V7" i="1"/>
  <c r="Y12" i="1"/>
  <c r="Z12" i="1" s="1"/>
  <c r="AA12" i="1" s="1"/>
  <c r="Y21" i="1"/>
  <c r="Z18" i="1"/>
  <c r="Y17" i="1"/>
  <c r="R12" i="2"/>
  <c r="A13" i="2"/>
  <c r="A13" i="1"/>
  <c r="L12" i="1"/>
  <c r="P12" i="1" s="1"/>
  <c r="P34" i="1" s="1"/>
  <c r="AA43" i="1"/>
  <c r="A14" i="1" l="1"/>
  <c r="L14" i="1" s="1"/>
  <c r="P14" i="1" s="1"/>
  <c r="P36" i="1" s="1"/>
  <c r="L13" i="1"/>
  <c r="P13" i="1" s="1"/>
  <c r="P35" i="1" s="1"/>
  <c r="A14" i="2"/>
  <c r="R14" i="2" s="1"/>
  <c r="R13" i="2"/>
</calcChain>
</file>

<file path=xl/sharedStrings.xml><?xml version="1.0" encoding="utf-8"?>
<sst xmlns="http://schemas.openxmlformats.org/spreadsheetml/2006/main" count="181" uniqueCount="47">
  <si>
    <t>FGLS</t>
  </si>
  <si>
    <t>Regression Analysis</t>
  </si>
  <si>
    <t>Year</t>
  </si>
  <si>
    <t>Rainfall</t>
  </si>
  <si>
    <t>Temp</t>
  </si>
  <si>
    <t>Yield</t>
  </si>
  <si>
    <t>Pred</t>
  </si>
  <si>
    <r>
      <t>Res (</t>
    </r>
    <r>
      <rPr>
        <sz val="11"/>
        <color theme="1"/>
        <rFont val="Calibri"/>
        <family val="2"/>
      </rPr>
      <t>ε</t>
    </r>
    <r>
      <rPr>
        <vertAlign val="subscript"/>
        <sz val="11"/>
        <color theme="1"/>
        <rFont val="Calibri"/>
        <family val="2"/>
      </rPr>
      <t>i</t>
    </r>
    <r>
      <rPr>
        <sz val="11"/>
        <color theme="1"/>
        <rFont val="Calibri"/>
        <family val="2"/>
      </rPr>
      <t>)</t>
    </r>
  </si>
  <si>
    <r>
      <t>Res (</t>
    </r>
    <r>
      <rPr>
        <sz val="11"/>
        <color theme="1"/>
        <rFont val="Calibri"/>
        <family val="2"/>
      </rPr>
      <t>δ</t>
    </r>
    <r>
      <rPr>
        <vertAlign val="subscript"/>
        <sz val="11"/>
        <color theme="1"/>
        <rFont val="Calibri"/>
        <family val="2"/>
      </rPr>
      <t>i</t>
    </r>
    <r>
      <rPr>
        <sz val="11"/>
        <color theme="1"/>
        <rFont val="Calibri"/>
        <family val="2"/>
      </rPr>
      <t>)</t>
    </r>
  </si>
  <si>
    <t>OVERALL FIT</t>
  </si>
  <si>
    <t>Rainfall'</t>
  </si>
  <si>
    <t>Temp'</t>
  </si>
  <si>
    <t>Yield'</t>
  </si>
  <si>
    <t>Multiple R</t>
  </si>
  <si>
    <t>AIC</t>
  </si>
  <si>
    <t>R Square</t>
  </si>
  <si>
    <t>AICc</t>
  </si>
  <si>
    <t>Adjusted R Square</t>
  </si>
  <si>
    <t>SBC</t>
  </si>
  <si>
    <t>Standard Error</t>
  </si>
  <si>
    <t>Observations</t>
  </si>
  <si>
    <t>r</t>
  </si>
  <si>
    <t>ANOVA</t>
  </si>
  <si>
    <t>Alpha</t>
  </si>
  <si>
    <t>df</t>
  </si>
  <si>
    <t>SS</t>
  </si>
  <si>
    <t>MS</t>
  </si>
  <si>
    <t>F</t>
  </si>
  <si>
    <t>p-value</t>
  </si>
  <si>
    <t>sig</t>
  </si>
  <si>
    <t>Regression</t>
  </si>
  <si>
    <t>Residual</t>
  </si>
  <si>
    <t>Total</t>
  </si>
  <si>
    <t>coeff</t>
  </si>
  <si>
    <t>std err</t>
  </si>
  <si>
    <t>t stat</t>
  </si>
  <si>
    <t>lower</t>
  </si>
  <si>
    <t>upper</t>
  </si>
  <si>
    <t>vif</t>
  </si>
  <si>
    <t>Intercept'</t>
  </si>
  <si>
    <t>Intercept</t>
  </si>
  <si>
    <r>
      <t>Res (</t>
    </r>
    <r>
      <rPr>
        <sz val="11"/>
        <color theme="1"/>
        <rFont val="Calibri"/>
        <family val="2"/>
      </rPr>
      <t>ε</t>
    </r>
    <r>
      <rPr>
        <vertAlign val="subscript"/>
        <sz val="11"/>
        <color theme="1"/>
        <rFont val="Calibri"/>
        <family val="2"/>
      </rPr>
      <t>i-1</t>
    </r>
    <r>
      <rPr>
        <sz val="11"/>
        <color theme="1"/>
        <rFont val="Calibri"/>
        <family val="2"/>
      </rPr>
      <t>)</t>
    </r>
  </si>
  <si>
    <t>BSC</t>
  </si>
  <si>
    <t>Real Statistics Using Excel</t>
  </si>
  <si>
    <t>Updated</t>
  </si>
  <si>
    <t>Copyright © 2013 - 2025 Charles Zaiontz</t>
  </si>
  <si>
    <t>FGLS Method for Autocorrelation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</si>
</sst>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vertAlign val="subscript"/>
      <sz val="11"/>
      <color theme="1"/>
      <name val="Calibri"/>
      <family val="2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2" xfId="0" applyBorder="1"/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7" xfId="0" applyBorder="1"/>
    <xf numFmtId="0" fontId="4" fillId="0" borderId="8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/>
    <xf numFmtId="0" fontId="0" fillId="0" borderId="0" xfId="0" applyAlignment="1">
      <alignment horizontal="right"/>
    </xf>
    <xf numFmtId="0" fontId="0" fillId="0" borderId="3" xfId="0" applyBorder="1" applyAlignment="1">
      <alignment horizontal="right"/>
    </xf>
    <xf numFmtId="15" fontId="0" fillId="0" borderId="0" xfId="0" applyNumberForma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Res (</a:t>
            </a:r>
            <a:r>
              <a:rPr lang="el-GR"/>
              <a:t>ε</a:t>
            </a:r>
            <a:r>
              <a:rPr lang="en-GB"/>
              <a:t>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'FGLS 1'!$M$3</c:f>
              <c:strCache>
                <c:ptCount val="1"/>
                <c:pt idx="0">
                  <c:v>Res (εi)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val>
            <c:numRef>
              <c:f>'FGLS 1'!$M$4:$M$14</c:f>
              <c:numCache>
                <c:formatCode>General</c:formatCode>
                <c:ptCount val="11"/>
                <c:pt idx="0">
                  <c:v>2.3212803510947921</c:v>
                </c:pt>
                <c:pt idx="1">
                  <c:v>1.3147927300481896</c:v>
                </c:pt>
                <c:pt idx="2">
                  <c:v>0.40366359776750471</c:v>
                </c:pt>
                <c:pt idx="3">
                  <c:v>7.3415064637707417E-2</c:v>
                </c:pt>
                <c:pt idx="4">
                  <c:v>-2.1610933549587301</c:v>
                </c:pt>
                <c:pt idx="5">
                  <c:v>-1.202833563898281</c:v>
                </c:pt>
                <c:pt idx="6">
                  <c:v>-0.80933072556408092</c:v>
                </c:pt>
                <c:pt idx="7">
                  <c:v>-1.2312169059771918</c:v>
                </c:pt>
                <c:pt idx="8">
                  <c:v>-0.41377665410485065</c:v>
                </c:pt>
                <c:pt idx="9">
                  <c:v>1.3298192052664319</c:v>
                </c:pt>
                <c:pt idx="10">
                  <c:v>0.37528025568860812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72-40BF-8024-38CF9DDF48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1698864"/>
        <c:axId val="481699256"/>
      </c:lineChart>
      <c:catAx>
        <c:axId val="48169886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1699256"/>
        <c:crosses val="autoZero"/>
        <c:auto val="1"/>
        <c:lblAlgn val="ctr"/>
        <c:lblOffset val="100"/>
        <c:noMultiLvlLbl val="0"/>
      </c:catAx>
      <c:valAx>
        <c:axId val="481699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16988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Res (</a:t>
            </a:r>
            <a:r>
              <a:rPr lang="el-GR"/>
              <a:t>δ</a:t>
            </a:r>
            <a:r>
              <a:rPr lang="en-GB"/>
              <a:t>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'FGLS 1'!$N$3</c:f>
              <c:strCache>
                <c:ptCount val="1"/>
                <c:pt idx="0">
                  <c:v>Res (δi)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val>
            <c:numRef>
              <c:f>'FGLS 1'!$N$4:$N$14</c:f>
              <c:numCache>
                <c:formatCode>General</c:formatCode>
                <c:ptCount val="11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46-4EF6-A3AE-BB513FE0B4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1702392"/>
        <c:axId val="481702784"/>
      </c:lineChart>
      <c:catAx>
        <c:axId val="48170239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1702784"/>
        <c:crosses val="autoZero"/>
        <c:auto val="1"/>
        <c:lblAlgn val="ctr"/>
        <c:lblOffset val="100"/>
        <c:noMultiLvlLbl val="0"/>
      </c:catAx>
      <c:valAx>
        <c:axId val="481702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17023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15</xdr:row>
      <xdr:rowOff>52387</xdr:rowOff>
    </xdr:from>
    <xdr:to>
      <xdr:col>9</xdr:col>
      <xdr:colOff>571500</xdr:colOff>
      <xdr:row>29</xdr:row>
      <xdr:rowOff>128587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DEFCDF7-D502-4EB1-90A1-5410B9D1A5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228600</xdr:colOff>
      <xdr:row>30</xdr:row>
      <xdr:rowOff>33337</xdr:rowOff>
    </xdr:from>
    <xdr:to>
      <xdr:col>9</xdr:col>
      <xdr:colOff>571500</xdr:colOff>
      <xdr:row>44</xdr:row>
      <xdr:rowOff>119062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8C1EF9C3-D967-47FD-ABE9-2AE627399B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38f5cd2f1f925cfd/Documenti/A%20Real%20Statistics%202020/Examples/Real%20Statistics%20Examples%20Regression%201.xlsx" TargetMode="External"/><Relationship Id="rId1" Type="http://schemas.openxmlformats.org/officeDocument/2006/relationships/externalLinkPath" Target="/38f5cd2f1f925cfd/Documenti/A%20Real%20Statistics%202020/Examples/Real%20Statistics%20Examples%20Regression%20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harles/Documents/A%20Real%20Statistics%202019/Spreadsheets/Rel%206.2%20testing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OC0"/>
      <sheetName val="TOC"/>
      <sheetName val="Reg 1"/>
      <sheetName val="Reg 2"/>
      <sheetName val="Reg 3"/>
      <sheetName val="Reg 4"/>
      <sheetName val="Reg 5"/>
      <sheetName val="Reg 6"/>
      <sheetName val="Reg 7"/>
      <sheetName val="Exp Reg"/>
      <sheetName val="Exp Reg1"/>
      <sheetName val="Exp Reg2"/>
      <sheetName val="Exp Reg3"/>
      <sheetName val="Exp Reg4"/>
      <sheetName val="Exp Reg5"/>
      <sheetName val="Pow Reg"/>
      <sheetName val="Reg T 1"/>
      <sheetName val="Reg T 1A"/>
      <sheetName val="Reg T 2"/>
      <sheetName val="Reg T 2A"/>
      <sheetName val="TReg"/>
      <sheetName val="Dem 1"/>
      <sheetName val="Dem 2"/>
      <sheetName val="Dem 3"/>
      <sheetName val="Dem 4"/>
      <sheetName val="Dem 5"/>
      <sheetName val="Dem 6"/>
      <sheetName val="Dem 7"/>
      <sheetName val="Dem 8"/>
      <sheetName val="PB"/>
      <sheetName val="Mult Reg 1"/>
      <sheetName val="Mult Reg 2"/>
      <sheetName val="Mult Reg 2A"/>
      <sheetName val="Mult Reg 2B"/>
      <sheetName val="Mult Reg 3"/>
      <sheetName val="Mult Reg 4"/>
      <sheetName val="Mult Reg 4A"/>
      <sheetName val="Mult Reg 5"/>
      <sheetName val="Mult Reg 5A"/>
      <sheetName val="Mult Reg 5B"/>
      <sheetName val="Mult Reg 5C"/>
      <sheetName val="Mult Reg 6"/>
      <sheetName val="Mult Reg 6A"/>
      <sheetName val="Mult Reg 6B"/>
      <sheetName val="Mult Reg 6C"/>
      <sheetName val="Mult Reg 7"/>
      <sheetName val="Mult Reg 8"/>
      <sheetName val="Mult Reg 8a"/>
      <sheetName val="Stepwise 1"/>
      <sheetName val="Stepwise 2"/>
      <sheetName val="Season"/>
      <sheetName val="Shapely"/>
      <sheetName val="MCorr"/>
      <sheetName val="Mult Reg Pow"/>
      <sheetName val="Mult Reg Pow 1"/>
      <sheetName val="Mult Reg Pow 2"/>
      <sheetName val="Poly Reg"/>
      <sheetName val="Poly Reg 1"/>
      <sheetName val="Poly Reg 2"/>
      <sheetName val="Poly Reg 3"/>
      <sheetName val="Poly Reg 4"/>
      <sheetName val="Log Reg"/>
      <sheetName val="Interaction Reg"/>
      <sheetName val="Slopes"/>
      <sheetName val="LAD 1"/>
      <sheetName val="LAD 2"/>
      <sheetName val="LAD 3"/>
      <sheetName val="LAD 4"/>
      <sheetName val="LAD 5"/>
      <sheetName val="Lp Reg A"/>
      <sheetName val="Lp Reg B"/>
      <sheetName val="TLS Reg"/>
      <sheetName val="Reg Anova 1"/>
      <sheetName val="Reg Anova 2"/>
      <sheetName val="Reg Anova 3"/>
      <sheetName val="Reg Anova 4"/>
      <sheetName val="Reg Anova 5"/>
      <sheetName val="Reg An3.1"/>
      <sheetName val="Reg An3.2"/>
      <sheetName val="ANOVA Match 2.5"/>
      <sheetName val="ANOVA Match 2.5A"/>
      <sheetName val="ANOVA Match 2.5B"/>
      <sheetName val="Res 1"/>
      <sheetName val="Res 2"/>
      <sheetName val="Res 3"/>
      <sheetName val="Res 4"/>
      <sheetName val="Cooks 1"/>
      <sheetName val="Cooks 2"/>
      <sheetName val="Cooks 3"/>
      <sheetName val="Reg No Const"/>
      <sheetName val="Reg No Const 1"/>
      <sheetName val="Heter 1"/>
      <sheetName val="Heter 2"/>
      <sheetName val="Heter 3"/>
      <sheetName val="Heter 4"/>
      <sheetName val="Heter 5"/>
      <sheetName val="WReg A"/>
      <sheetName val="WReg B"/>
      <sheetName val="WReg C"/>
      <sheetName val="WReg D"/>
      <sheetName val="WReg E"/>
      <sheetName val="WReg B0"/>
      <sheetName val="WReg0"/>
      <sheetName val="Robust"/>
      <sheetName val="Autocorr"/>
      <sheetName val="Runs"/>
      <sheetName val="Durbin"/>
      <sheetName val="BG"/>
      <sheetName val="FGLS 1"/>
      <sheetName val="FGLS 2"/>
      <sheetName val="OC"/>
      <sheetName val="OC 1"/>
      <sheetName val="Newey"/>
      <sheetName val="Newey 1"/>
      <sheetName val="Collinearity"/>
      <sheetName val="VIF"/>
      <sheetName val="Ridge 1"/>
      <sheetName val="Ridge 2"/>
      <sheetName val="Ridge 3"/>
      <sheetName val="LASSO"/>
      <sheetName val="Med"/>
      <sheetName val="CV"/>
      <sheetName val="DW Table 1"/>
      <sheetName val="DW Table 2"/>
      <sheetName val="DW Table 3"/>
      <sheetName val="DW Table 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>
        <row r="3">
          <cell r="M3" t="str">
            <v>Res (εi)</v>
          </cell>
          <cell r="N3" t="str">
            <v>Res (δi)</v>
          </cell>
        </row>
        <row r="4">
          <cell r="M4">
            <v>2.3212803510947921</v>
          </cell>
        </row>
        <row r="5">
          <cell r="M5">
            <v>1.3147927300481896</v>
          </cell>
          <cell r="N5">
            <v>-0.16391988077614794</v>
          </cell>
        </row>
        <row r="6">
          <cell r="M6">
            <v>0.40366359776750471</v>
          </cell>
          <cell r="N6">
            <v>-0.43389167194624101</v>
          </cell>
        </row>
        <row r="7">
          <cell r="M7">
            <v>7.3415064637707417E-2</v>
          </cell>
          <cell r="N7">
            <v>-0.18372856399293741</v>
          </cell>
        </row>
        <row r="8">
          <cell r="M8">
            <v>-2.1610933549587301</v>
          </cell>
          <cell r="N8">
            <v>-2.2078605547297796</v>
          </cell>
        </row>
        <row r="9">
          <cell r="M9">
            <v>-1.202833563898281</v>
          </cell>
          <cell r="N9">
            <v>0.17383599505395142</v>
          </cell>
        </row>
        <row r="10">
          <cell r="M10">
            <v>-0.80933072556408092</v>
          </cell>
          <cell r="N10">
            <v>-4.3096195202290688E-2</v>
          </cell>
        </row>
        <row r="11">
          <cell r="M11">
            <v>-1.2312169059771918</v>
          </cell>
          <cell r="N11">
            <v>-0.71565335086641746</v>
          </cell>
        </row>
        <row r="12">
          <cell r="M12">
            <v>-0.41377665410485065</v>
          </cell>
          <cell r="N12">
            <v>0.37053876245822581</v>
          </cell>
        </row>
        <row r="13">
          <cell r="M13">
            <v>1.3298192052664319</v>
          </cell>
          <cell r="N13">
            <v>1.5934050992326523</v>
          </cell>
        </row>
        <row r="14">
          <cell r="M14">
            <v>0.37528025568860812</v>
          </cell>
          <cell r="N14">
            <v>-0.47184724789640375</v>
          </cell>
        </row>
      </sheetData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  <sheetName val="Sheet7"/>
      <sheetName val="Sheet8"/>
      <sheetName val="Sheet6"/>
      <sheetName val="Sheet9"/>
      <sheetName val="Sheet11"/>
      <sheetName val="Sheet12"/>
      <sheetName val="Sheet13"/>
      <sheetName val="Sheet10"/>
      <sheetName val="Sheet14"/>
      <sheetName val="Sheet18"/>
      <sheetName val="Sheet19"/>
      <sheetName val="Sheet15"/>
      <sheetName val="Sheet16"/>
      <sheetName val="Bessel"/>
      <sheetName val="Poisson"/>
      <sheetName val="Sheet17"/>
      <sheetName val="Skellam"/>
      <sheetName val="Del Row"/>
      <sheetName val="CV"/>
      <sheetName val="Sheet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3">
          <cell r="A3">
            <v>0</v>
          </cell>
          <cell r="B3">
            <v>0.5</v>
          </cell>
          <cell r="C3">
            <v>-1</v>
          </cell>
          <cell r="D3">
            <v>1</v>
          </cell>
          <cell r="E3">
            <v>2</v>
          </cell>
        </row>
        <row r="4">
          <cell r="A4">
            <v>0</v>
          </cell>
          <cell r="B4">
            <v>0.5</v>
          </cell>
          <cell r="C4">
            <v>-1</v>
          </cell>
          <cell r="D4">
            <v>1</v>
          </cell>
          <cell r="E4">
            <v>2</v>
          </cell>
        </row>
        <row r="5">
          <cell r="A5">
            <v>0</v>
          </cell>
          <cell r="B5">
            <v>0.5</v>
          </cell>
          <cell r="C5">
            <v>-1</v>
          </cell>
          <cell r="D5">
            <v>1</v>
          </cell>
          <cell r="E5">
            <v>2</v>
          </cell>
        </row>
        <row r="6">
          <cell r="A6">
            <v>0</v>
          </cell>
          <cell r="B6">
            <v>0.5</v>
          </cell>
          <cell r="C6">
            <v>-1</v>
          </cell>
          <cell r="D6">
            <v>1</v>
          </cell>
          <cell r="E6">
            <v>2</v>
          </cell>
        </row>
        <row r="7">
          <cell r="A7">
            <v>0</v>
          </cell>
          <cell r="B7">
            <v>0.5</v>
          </cell>
          <cell r="C7">
            <v>-1</v>
          </cell>
          <cell r="D7">
            <v>1</v>
          </cell>
          <cell r="E7">
            <v>2</v>
          </cell>
        </row>
        <row r="8">
          <cell r="A8">
            <v>0</v>
          </cell>
          <cell r="B8">
            <v>0.5</v>
          </cell>
          <cell r="C8">
            <v>-1</v>
          </cell>
          <cell r="D8">
            <v>1</v>
          </cell>
          <cell r="E8">
            <v>2</v>
          </cell>
        </row>
        <row r="9">
          <cell r="A9">
            <v>1</v>
          </cell>
          <cell r="B9">
            <v>1.5</v>
          </cell>
          <cell r="C9">
            <v>0</v>
          </cell>
          <cell r="D9">
            <v>2</v>
          </cell>
          <cell r="E9">
            <v>3</v>
          </cell>
        </row>
        <row r="10">
          <cell r="A10">
            <v>1</v>
          </cell>
          <cell r="B10">
            <v>1.5</v>
          </cell>
          <cell r="C10">
            <v>0</v>
          </cell>
          <cell r="D10">
            <v>2</v>
          </cell>
          <cell r="E10">
            <v>3</v>
          </cell>
        </row>
        <row r="11">
          <cell r="A11">
            <v>1</v>
          </cell>
          <cell r="B11">
            <v>1.5</v>
          </cell>
          <cell r="C11">
            <v>0</v>
          </cell>
          <cell r="D11">
            <v>2</v>
          </cell>
          <cell r="E11">
            <v>3</v>
          </cell>
        </row>
        <row r="12">
          <cell r="A12">
            <v>1</v>
          </cell>
          <cell r="B12">
            <v>1.5</v>
          </cell>
          <cell r="C12">
            <v>0</v>
          </cell>
          <cell r="D12">
            <v>2</v>
          </cell>
          <cell r="E12">
            <v>3</v>
          </cell>
        </row>
        <row r="13">
          <cell r="A13">
            <v>1</v>
          </cell>
          <cell r="B13">
            <v>1.5</v>
          </cell>
          <cell r="C13">
            <v>0</v>
          </cell>
          <cell r="D13">
            <v>2</v>
          </cell>
          <cell r="E13">
            <v>3</v>
          </cell>
        </row>
        <row r="14">
          <cell r="A14">
            <v>1</v>
          </cell>
          <cell r="B14">
            <v>1.5</v>
          </cell>
          <cell r="C14">
            <v>0</v>
          </cell>
          <cell r="D14">
            <v>2</v>
          </cell>
          <cell r="E14">
            <v>3</v>
          </cell>
        </row>
        <row r="15">
          <cell r="A15">
            <v>1</v>
          </cell>
          <cell r="B15">
            <v>1.5</v>
          </cell>
          <cell r="C15">
            <v>0</v>
          </cell>
          <cell r="D15">
            <v>2</v>
          </cell>
          <cell r="E15">
            <v>3</v>
          </cell>
        </row>
        <row r="16">
          <cell r="A16">
            <v>2</v>
          </cell>
          <cell r="B16">
            <v>2.5</v>
          </cell>
          <cell r="C16">
            <v>1</v>
          </cell>
          <cell r="D16">
            <v>3</v>
          </cell>
          <cell r="E16">
            <v>4</v>
          </cell>
        </row>
        <row r="17">
          <cell r="A17">
            <v>2</v>
          </cell>
          <cell r="B17">
            <v>2.5</v>
          </cell>
          <cell r="C17">
            <v>1</v>
          </cell>
          <cell r="D17">
            <v>3</v>
          </cell>
          <cell r="E17">
            <v>4</v>
          </cell>
        </row>
        <row r="18">
          <cell r="A18">
            <v>2</v>
          </cell>
          <cell r="B18">
            <v>2.5</v>
          </cell>
          <cell r="C18">
            <v>1</v>
          </cell>
          <cell r="D18">
            <v>3</v>
          </cell>
          <cell r="E18">
            <v>4</v>
          </cell>
        </row>
        <row r="19">
          <cell r="A19">
            <v>2</v>
          </cell>
          <cell r="B19">
            <v>2.5</v>
          </cell>
          <cell r="C19">
            <v>1</v>
          </cell>
          <cell r="D19">
            <v>3</v>
          </cell>
          <cell r="E19">
            <v>4</v>
          </cell>
        </row>
        <row r="20">
          <cell r="A20">
            <v>2</v>
          </cell>
          <cell r="B20">
            <v>2.5</v>
          </cell>
          <cell r="C20">
            <v>1</v>
          </cell>
          <cell r="D20">
            <v>3</v>
          </cell>
          <cell r="E20">
            <v>4</v>
          </cell>
        </row>
        <row r="21">
          <cell r="A21">
            <v>2</v>
          </cell>
          <cell r="B21">
            <v>2.5</v>
          </cell>
          <cell r="C21">
            <v>1</v>
          </cell>
          <cell r="D21">
            <v>3</v>
          </cell>
          <cell r="E21">
            <v>4</v>
          </cell>
        </row>
        <row r="22">
          <cell r="A22">
            <v>2</v>
          </cell>
          <cell r="B22">
            <v>2.5</v>
          </cell>
          <cell r="C22">
            <v>1</v>
          </cell>
          <cell r="D22">
            <v>3</v>
          </cell>
          <cell r="E22">
            <v>4</v>
          </cell>
        </row>
        <row r="23">
          <cell r="A23">
            <v>2.5</v>
          </cell>
          <cell r="B23">
            <v>3</v>
          </cell>
          <cell r="C23">
            <v>1.5</v>
          </cell>
          <cell r="D23">
            <v>3.5</v>
          </cell>
          <cell r="E23">
            <v>4.5</v>
          </cell>
        </row>
        <row r="24">
          <cell r="A24">
            <v>2.5</v>
          </cell>
          <cell r="B24">
            <v>3</v>
          </cell>
          <cell r="C24">
            <v>1.5</v>
          </cell>
          <cell r="D24">
            <v>3.5</v>
          </cell>
          <cell r="E24">
            <v>4.5</v>
          </cell>
        </row>
        <row r="25">
          <cell r="A25">
            <v>3</v>
          </cell>
          <cell r="B25">
            <v>3.5</v>
          </cell>
          <cell r="C25">
            <v>2</v>
          </cell>
          <cell r="D25">
            <v>4</v>
          </cell>
          <cell r="E25">
            <v>5</v>
          </cell>
        </row>
        <row r="26">
          <cell r="A26">
            <v>3</v>
          </cell>
          <cell r="B26">
            <v>3.5</v>
          </cell>
          <cell r="C26">
            <v>2</v>
          </cell>
          <cell r="D26">
            <v>4</v>
          </cell>
          <cell r="E26">
            <v>5</v>
          </cell>
        </row>
        <row r="27">
          <cell r="A27">
            <v>3</v>
          </cell>
          <cell r="B27">
            <v>3.5</v>
          </cell>
          <cell r="C27">
            <v>2</v>
          </cell>
          <cell r="D27">
            <v>4</v>
          </cell>
          <cell r="E27">
            <v>5</v>
          </cell>
        </row>
        <row r="28">
          <cell r="A28">
            <v>3.5</v>
          </cell>
          <cell r="B28">
            <v>4</v>
          </cell>
          <cell r="C28">
            <v>2.5</v>
          </cell>
          <cell r="D28">
            <v>4.5</v>
          </cell>
          <cell r="E28">
            <v>5.5</v>
          </cell>
        </row>
        <row r="29">
          <cell r="A29">
            <v>4</v>
          </cell>
          <cell r="B29">
            <v>4.5</v>
          </cell>
          <cell r="C29">
            <v>3</v>
          </cell>
          <cell r="D29">
            <v>5</v>
          </cell>
          <cell r="E29">
            <v>6</v>
          </cell>
        </row>
        <row r="30">
          <cell r="A30">
            <v>4</v>
          </cell>
          <cell r="B30">
            <v>4.5</v>
          </cell>
          <cell r="C30">
            <v>3</v>
          </cell>
          <cell r="D30">
            <v>5</v>
          </cell>
          <cell r="E30">
            <v>6</v>
          </cell>
        </row>
        <row r="31">
          <cell r="A31">
            <v>5</v>
          </cell>
          <cell r="B31">
            <v>5.5</v>
          </cell>
          <cell r="C31">
            <v>4</v>
          </cell>
          <cell r="D31">
            <v>6</v>
          </cell>
          <cell r="E31">
            <v>7</v>
          </cell>
        </row>
        <row r="32">
          <cell r="A32">
            <v>5</v>
          </cell>
          <cell r="B32">
            <v>5.5</v>
          </cell>
          <cell r="C32">
            <v>4</v>
          </cell>
          <cell r="D32">
            <v>6</v>
          </cell>
          <cell r="E32">
            <v>7</v>
          </cell>
        </row>
        <row r="33">
          <cell r="A33">
            <v>5</v>
          </cell>
          <cell r="B33">
            <v>5.5</v>
          </cell>
          <cell r="C33">
            <v>4</v>
          </cell>
          <cell r="D33">
            <v>6</v>
          </cell>
          <cell r="E33">
            <v>7</v>
          </cell>
        </row>
        <row r="34">
          <cell r="A34">
            <v>5</v>
          </cell>
          <cell r="B34">
            <v>5.5</v>
          </cell>
          <cell r="C34">
            <v>4</v>
          </cell>
          <cell r="D34">
            <v>6</v>
          </cell>
          <cell r="E34">
            <v>7</v>
          </cell>
        </row>
        <row r="35">
          <cell r="A35">
            <v>5</v>
          </cell>
          <cell r="B35">
            <v>5.5</v>
          </cell>
          <cell r="C35">
            <v>4</v>
          </cell>
          <cell r="D35">
            <v>6</v>
          </cell>
          <cell r="E35">
            <v>7</v>
          </cell>
        </row>
        <row r="36">
          <cell r="A36">
            <v>5</v>
          </cell>
          <cell r="B36">
            <v>5.5</v>
          </cell>
          <cell r="C36">
            <v>4</v>
          </cell>
          <cell r="D36">
            <v>6</v>
          </cell>
          <cell r="E36">
            <v>7</v>
          </cell>
        </row>
        <row r="37">
          <cell r="A37">
            <v>5</v>
          </cell>
          <cell r="B37">
            <v>5.5</v>
          </cell>
          <cell r="C37">
            <v>4</v>
          </cell>
          <cell r="D37">
            <v>6</v>
          </cell>
          <cell r="E37">
            <v>7</v>
          </cell>
        </row>
        <row r="38">
          <cell r="A38">
            <v>5</v>
          </cell>
          <cell r="B38">
            <v>5.5</v>
          </cell>
          <cell r="C38">
            <v>4</v>
          </cell>
          <cell r="D38">
            <v>6</v>
          </cell>
          <cell r="E38">
            <v>7</v>
          </cell>
        </row>
        <row r="39">
          <cell r="A39">
            <v>5</v>
          </cell>
          <cell r="B39">
            <v>5.5</v>
          </cell>
          <cell r="C39">
            <v>4</v>
          </cell>
          <cell r="D39">
            <v>6</v>
          </cell>
          <cell r="E39">
            <v>7</v>
          </cell>
        </row>
        <row r="40">
          <cell r="A40">
            <v>5</v>
          </cell>
          <cell r="B40">
            <v>5.5</v>
          </cell>
          <cell r="C40">
            <v>4</v>
          </cell>
          <cell r="D40">
            <v>6</v>
          </cell>
          <cell r="E40">
            <v>7</v>
          </cell>
        </row>
        <row r="41">
          <cell r="A41">
            <v>5</v>
          </cell>
          <cell r="B41">
            <v>5.5</v>
          </cell>
          <cell r="C41">
            <v>4</v>
          </cell>
          <cell r="D41">
            <v>6</v>
          </cell>
          <cell r="E41">
            <v>7</v>
          </cell>
        </row>
        <row r="42">
          <cell r="A42">
            <v>5</v>
          </cell>
          <cell r="B42">
            <v>5.5</v>
          </cell>
          <cell r="C42">
            <v>4</v>
          </cell>
          <cell r="D42">
            <v>6</v>
          </cell>
          <cell r="E42">
            <v>7</v>
          </cell>
        </row>
        <row r="43">
          <cell r="A43">
            <v>5</v>
          </cell>
          <cell r="B43">
            <v>5.5</v>
          </cell>
          <cell r="C43">
            <v>4</v>
          </cell>
          <cell r="D43">
            <v>6</v>
          </cell>
          <cell r="E43">
            <v>7</v>
          </cell>
        </row>
        <row r="44">
          <cell r="A44">
            <v>5</v>
          </cell>
          <cell r="B44">
            <v>5.5</v>
          </cell>
          <cell r="C44">
            <v>4</v>
          </cell>
          <cell r="D44">
            <v>6</v>
          </cell>
          <cell r="E44">
            <v>7</v>
          </cell>
        </row>
        <row r="45">
          <cell r="A45">
            <v>5</v>
          </cell>
          <cell r="B45">
            <v>5.5</v>
          </cell>
          <cell r="C45">
            <v>4</v>
          </cell>
          <cell r="D45">
            <v>6</v>
          </cell>
          <cell r="E45">
            <v>7</v>
          </cell>
        </row>
        <row r="46">
          <cell r="A46">
            <v>5</v>
          </cell>
          <cell r="B46">
            <v>5.5</v>
          </cell>
          <cell r="C46">
            <v>4</v>
          </cell>
          <cell r="D46">
            <v>6</v>
          </cell>
          <cell r="E46">
            <v>7</v>
          </cell>
        </row>
        <row r="47">
          <cell r="A47">
            <v>5</v>
          </cell>
          <cell r="B47">
            <v>5.5</v>
          </cell>
          <cell r="C47">
            <v>4</v>
          </cell>
          <cell r="D47">
            <v>6</v>
          </cell>
          <cell r="E47">
            <v>7</v>
          </cell>
        </row>
        <row r="48">
          <cell r="A48">
            <v>5</v>
          </cell>
          <cell r="B48">
            <v>5.5</v>
          </cell>
          <cell r="C48">
            <v>4</v>
          </cell>
          <cell r="D48">
            <v>6</v>
          </cell>
          <cell r="E48">
            <v>7</v>
          </cell>
        </row>
        <row r="49">
          <cell r="A49">
            <v>5</v>
          </cell>
          <cell r="B49">
            <v>5.5</v>
          </cell>
          <cell r="C49">
            <v>4</v>
          </cell>
          <cell r="D49">
            <v>6</v>
          </cell>
          <cell r="E49">
            <v>7</v>
          </cell>
        </row>
        <row r="50">
          <cell r="A50">
            <v>5</v>
          </cell>
          <cell r="B50">
            <v>5.5</v>
          </cell>
          <cell r="C50">
            <v>4</v>
          </cell>
          <cell r="D50">
            <v>6</v>
          </cell>
          <cell r="E50">
            <v>7</v>
          </cell>
        </row>
        <row r="51">
          <cell r="A51">
            <v>5</v>
          </cell>
          <cell r="B51">
            <v>5.5</v>
          </cell>
          <cell r="C51">
            <v>4</v>
          </cell>
          <cell r="D51">
            <v>6</v>
          </cell>
          <cell r="E51">
            <v>7</v>
          </cell>
        </row>
        <row r="52">
          <cell r="A52">
            <v>5</v>
          </cell>
          <cell r="B52">
            <v>5.5</v>
          </cell>
          <cell r="C52">
            <v>4</v>
          </cell>
          <cell r="D52">
            <v>6</v>
          </cell>
          <cell r="E52">
            <v>7</v>
          </cell>
        </row>
        <row r="53">
          <cell r="A53">
            <v>5</v>
          </cell>
          <cell r="B53">
            <v>5.5</v>
          </cell>
          <cell r="C53">
            <v>4</v>
          </cell>
          <cell r="D53">
            <v>6</v>
          </cell>
          <cell r="E53">
            <v>7</v>
          </cell>
        </row>
        <row r="54">
          <cell r="A54">
            <v>5</v>
          </cell>
          <cell r="B54">
            <v>5.5</v>
          </cell>
          <cell r="C54">
            <v>4</v>
          </cell>
          <cell r="D54">
            <v>6</v>
          </cell>
          <cell r="E54">
            <v>7</v>
          </cell>
        </row>
        <row r="55">
          <cell r="A55">
            <v>5</v>
          </cell>
          <cell r="B55">
            <v>5.5</v>
          </cell>
          <cell r="C55">
            <v>4</v>
          </cell>
          <cell r="D55">
            <v>6</v>
          </cell>
          <cell r="E55">
            <v>7</v>
          </cell>
        </row>
        <row r="56">
          <cell r="A56">
            <v>5</v>
          </cell>
          <cell r="B56">
            <v>5.5</v>
          </cell>
          <cell r="C56">
            <v>4</v>
          </cell>
          <cell r="D56">
            <v>6</v>
          </cell>
          <cell r="E56">
            <v>7</v>
          </cell>
        </row>
        <row r="57">
          <cell r="A57">
            <v>5</v>
          </cell>
          <cell r="B57">
            <v>5.5</v>
          </cell>
          <cell r="C57">
            <v>4</v>
          </cell>
          <cell r="D57">
            <v>6</v>
          </cell>
          <cell r="E57">
            <v>7</v>
          </cell>
        </row>
        <row r="58">
          <cell r="A58">
            <v>5</v>
          </cell>
          <cell r="B58">
            <v>5.5</v>
          </cell>
          <cell r="C58">
            <v>4</v>
          </cell>
          <cell r="D58">
            <v>6</v>
          </cell>
          <cell r="E58">
            <v>7</v>
          </cell>
        </row>
        <row r="59">
          <cell r="A59">
            <v>5</v>
          </cell>
          <cell r="B59">
            <v>5.5</v>
          </cell>
          <cell r="C59">
            <v>4</v>
          </cell>
          <cell r="D59">
            <v>6</v>
          </cell>
          <cell r="E59">
            <v>7</v>
          </cell>
        </row>
        <row r="60">
          <cell r="A60">
            <v>5</v>
          </cell>
          <cell r="B60">
            <v>5.5</v>
          </cell>
          <cell r="C60">
            <v>4</v>
          </cell>
          <cell r="D60">
            <v>6</v>
          </cell>
          <cell r="E60">
            <v>7</v>
          </cell>
        </row>
        <row r="61">
          <cell r="A61">
            <v>5</v>
          </cell>
          <cell r="B61">
            <v>5.5</v>
          </cell>
          <cell r="C61">
            <v>4</v>
          </cell>
          <cell r="D61">
            <v>6</v>
          </cell>
          <cell r="E61">
            <v>7</v>
          </cell>
        </row>
        <row r="62">
          <cell r="A62">
            <v>5</v>
          </cell>
          <cell r="B62">
            <v>5.5</v>
          </cell>
          <cell r="C62">
            <v>4</v>
          </cell>
          <cell r="D62">
            <v>6</v>
          </cell>
          <cell r="E62">
            <v>7</v>
          </cell>
        </row>
        <row r="63">
          <cell r="A63">
            <v>5</v>
          </cell>
          <cell r="B63">
            <v>5.5</v>
          </cell>
          <cell r="C63">
            <v>4</v>
          </cell>
          <cell r="D63">
            <v>6</v>
          </cell>
          <cell r="E63">
            <v>7</v>
          </cell>
        </row>
        <row r="64">
          <cell r="A64">
            <v>7.5</v>
          </cell>
          <cell r="B64">
            <v>8</v>
          </cell>
          <cell r="C64">
            <v>6.5</v>
          </cell>
          <cell r="D64">
            <v>8.5</v>
          </cell>
          <cell r="E64">
            <v>9.5</v>
          </cell>
        </row>
        <row r="65">
          <cell r="A65">
            <v>8</v>
          </cell>
          <cell r="B65">
            <v>8.5</v>
          </cell>
          <cell r="C65">
            <v>7</v>
          </cell>
          <cell r="D65">
            <v>9</v>
          </cell>
          <cell r="E65">
            <v>10</v>
          </cell>
        </row>
        <row r="66">
          <cell r="A66">
            <v>10</v>
          </cell>
          <cell r="B66">
            <v>10.5</v>
          </cell>
          <cell r="C66">
            <v>9</v>
          </cell>
          <cell r="D66">
            <v>11</v>
          </cell>
          <cell r="E66">
            <v>12</v>
          </cell>
        </row>
        <row r="67">
          <cell r="A67">
            <v>10</v>
          </cell>
          <cell r="B67">
            <v>10.5</v>
          </cell>
          <cell r="C67">
            <v>9</v>
          </cell>
          <cell r="D67">
            <v>11</v>
          </cell>
          <cell r="E67">
            <v>12</v>
          </cell>
        </row>
        <row r="68">
          <cell r="A68">
            <v>10</v>
          </cell>
          <cell r="B68">
            <v>10.5</v>
          </cell>
          <cell r="C68">
            <v>9</v>
          </cell>
          <cell r="D68">
            <v>11</v>
          </cell>
          <cell r="E68">
            <v>12</v>
          </cell>
        </row>
        <row r="69">
          <cell r="A69">
            <v>10</v>
          </cell>
          <cell r="B69">
            <v>10.5</v>
          </cell>
          <cell r="C69">
            <v>9</v>
          </cell>
          <cell r="D69">
            <v>11</v>
          </cell>
          <cell r="E69">
            <v>12</v>
          </cell>
        </row>
        <row r="70">
          <cell r="A70">
            <v>10</v>
          </cell>
          <cell r="B70">
            <v>10.5</v>
          </cell>
          <cell r="C70">
            <v>9</v>
          </cell>
          <cell r="D70">
            <v>11</v>
          </cell>
          <cell r="E70">
            <v>12</v>
          </cell>
        </row>
        <row r="71">
          <cell r="A71">
            <v>10</v>
          </cell>
          <cell r="B71">
            <v>10.5</v>
          </cell>
          <cell r="C71">
            <v>9</v>
          </cell>
          <cell r="D71">
            <v>11</v>
          </cell>
          <cell r="E71">
            <v>12</v>
          </cell>
        </row>
        <row r="72">
          <cell r="A72">
            <v>10</v>
          </cell>
          <cell r="B72">
            <v>10.5</v>
          </cell>
          <cell r="C72">
            <v>9</v>
          </cell>
          <cell r="D72">
            <v>11</v>
          </cell>
          <cell r="E72">
            <v>12</v>
          </cell>
        </row>
        <row r="73">
          <cell r="A73">
            <v>10</v>
          </cell>
          <cell r="B73">
            <v>10.5</v>
          </cell>
          <cell r="C73">
            <v>9</v>
          </cell>
          <cell r="D73">
            <v>11</v>
          </cell>
          <cell r="E73">
            <v>12</v>
          </cell>
        </row>
        <row r="74">
          <cell r="A74">
            <v>10</v>
          </cell>
          <cell r="B74">
            <v>10.5</v>
          </cell>
          <cell r="C74">
            <v>9</v>
          </cell>
          <cell r="D74">
            <v>11</v>
          </cell>
          <cell r="E74">
            <v>12</v>
          </cell>
        </row>
        <row r="75">
          <cell r="A75">
            <v>10</v>
          </cell>
          <cell r="B75">
            <v>10.5</v>
          </cell>
          <cell r="C75">
            <v>9</v>
          </cell>
          <cell r="D75">
            <v>11</v>
          </cell>
          <cell r="E75">
            <v>12</v>
          </cell>
        </row>
        <row r="76">
          <cell r="A76">
            <v>10</v>
          </cell>
          <cell r="B76">
            <v>10.5</v>
          </cell>
          <cell r="C76">
            <v>9</v>
          </cell>
          <cell r="D76">
            <v>11</v>
          </cell>
          <cell r="E76">
            <v>12</v>
          </cell>
        </row>
        <row r="77">
          <cell r="A77">
            <v>10</v>
          </cell>
          <cell r="B77">
            <v>10.5</v>
          </cell>
          <cell r="C77">
            <v>9</v>
          </cell>
          <cell r="D77">
            <v>11</v>
          </cell>
          <cell r="E77">
            <v>12</v>
          </cell>
        </row>
        <row r="78">
          <cell r="A78">
            <v>10</v>
          </cell>
          <cell r="B78">
            <v>10.5</v>
          </cell>
          <cell r="C78">
            <v>9</v>
          </cell>
          <cell r="D78">
            <v>11</v>
          </cell>
          <cell r="E78">
            <v>12</v>
          </cell>
        </row>
        <row r="79">
          <cell r="A79">
            <v>10</v>
          </cell>
          <cell r="B79">
            <v>10.5</v>
          </cell>
          <cell r="C79">
            <v>9</v>
          </cell>
          <cell r="D79">
            <v>11</v>
          </cell>
          <cell r="E79">
            <v>12</v>
          </cell>
        </row>
        <row r="80">
          <cell r="A80">
            <v>10</v>
          </cell>
          <cell r="B80">
            <v>10.5</v>
          </cell>
          <cell r="C80">
            <v>9</v>
          </cell>
          <cell r="D80">
            <v>11</v>
          </cell>
          <cell r="E80">
            <v>12</v>
          </cell>
        </row>
        <row r="81">
          <cell r="A81">
            <v>10</v>
          </cell>
          <cell r="B81">
            <v>10.5</v>
          </cell>
          <cell r="C81">
            <v>9</v>
          </cell>
          <cell r="D81">
            <v>11</v>
          </cell>
          <cell r="E81">
            <v>12</v>
          </cell>
        </row>
        <row r="82">
          <cell r="A82">
            <v>10</v>
          </cell>
          <cell r="B82">
            <v>10.5</v>
          </cell>
          <cell r="C82">
            <v>9</v>
          </cell>
          <cell r="D82">
            <v>11</v>
          </cell>
          <cell r="E82">
            <v>12</v>
          </cell>
        </row>
        <row r="83">
          <cell r="A83">
            <v>10</v>
          </cell>
          <cell r="B83">
            <v>10.5</v>
          </cell>
          <cell r="C83">
            <v>9</v>
          </cell>
          <cell r="D83">
            <v>11</v>
          </cell>
          <cell r="E83">
            <v>12</v>
          </cell>
        </row>
        <row r="84">
          <cell r="A84">
            <v>10</v>
          </cell>
          <cell r="B84">
            <v>10.5</v>
          </cell>
          <cell r="C84">
            <v>9</v>
          </cell>
          <cell r="D84">
            <v>11</v>
          </cell>
          <cell r="E84">
            <v>12</v>
          </cell>
        </row>
        <row r="85">
          <cell r="A85">
            <v>10</v>
          </cell>
          <cell r="B85">
            <v>10.5</v>
          </cell>
          <cell r="C85">
            <v>9</v>
          </cell>
          <cell r="D85">
            <v>11</v>
          </cell>
          <cell r="E85">
            <v>12</v>
          </cell>
        </row>
        <row r="86">
          <cell r="A86">
            <v>10</v>
          </cell>
          <cell r="B86">
            <v>10.5</v>
          </cell>
          <cell r="C86">
            <v>9</v>
          </cell>
          <cell r="D86">
            <v>11</v>
          </cell>
          <cell r="E86">
            <v>12</v>
          </cell>
        </row>
        <row r="87">
          <cell r="A87">
            <v>10</v>
          </cell>
          <cell r="B87">
            <v>10.5</v>
          </cell>
          <cell r="C87">
            <v>9</v>
          </cell>
          <cell r="D87">
            <v>11</v>
          </cell>
          <cell r="E87">
            <v>12</v>
          </cell>
        </row>
        <row r="88">
          <cell r="A88">
            <v>10</v>
          </cell>
          <cell r="B88">
            <v>10.5</v>
          </cell>
          <cell r="C88">
            <v>9</v>
          </cell>
          <cell r="D88">
            <v>11</v>
          </cell>
          <cell r="E88">
            <v>12</v>
          </cell>
        </row>
        <row r="89">
          <cell r="A89">
            <v>10</v>
          </cell>
          <cell r="B89">
            <v>10.5</v>
          </cell>
          <cell r="C89">
            <v>9</v>
          </cell>
          <cell r="D89">
            <v>11</v>
          </cell>
          <cell r="E89">
            <v>12</v>
          </cell>
        </row>
        <row r="90">
          <cell r="A90">
            <v>10</v>
          </cell>
          <cell r="B90">
            <v>10.5</v>
          </cell>
          <cell r="C90">
            <v>9</v>
          </cell>
          <cell r="D90">
            <v>11</v>
          </cell>
          <cell r="E90">
            <v>12</v>
          </cell>
        </row>
        <row r="91">
          <cell r="A91">
            <v>10</v>
          </cell>
          <cell r="B91">
            <v>10.5</v>
          </cell>
          <cell r="C91">
            <v>9</v>
          </cell>
          <cell r="D91">
            <v>11</v>
          </cell>
          <cell r="E91">
            <v>12</v>
          </cell>
        </row>
        <row r="92">
          <cell r="A92">
            <v>10</v>
          </cell>
          <cell r="B92">
            <v>10.5</v>
          </cell>
          <cell r="C92">
            <v>9</v>
          </cell>
          <cell r="D92">
            <v>11</v>
          </cell>
          <cell r="E92">
            <v>12</v>
          </cell>
        </row>
        <row r="93">
          <cell r="A93">
            <v>10</v>
          </cell>
          <cell r="B93">
            <v>10.5</v>
          </cell>
          <cell r="C93">
            <v>9</v>
          </cell>
          <cell r="D93">
            <v>11</v>
          </cell>
          <cell r="E93">
            <v>12</v>
          </cell>
        </row>
        <row r="94">
          <cell r="A94">
            <v>10</v>
          </cell>
          <cell r="B94">
            <v>10.5</v>
          </cell>
          <cell r="C94">
            <v>9</v>
          </cell>
          <cell r="D94">
            <v>11</v>
          </cell>
          <cell r="E94">
            <v>12</v>
          </cell>
        </row>
        <row r="95">
          <cell r="A95">
            <v>10</v>
          </cell>
          <cell r="B95">
            <v>10.5</v>
          </cell>
          <cell r="C95">
            <v>9</v>
          </cell>
          <cell r="D95">
            <v>11</v>
          </cell>
          <cell r="E95">
            <v>12</v>
          </cell>
        </row>
        <row r="96">
          <cell r="A96">
            <v>10</v>
          </cell>
          <cell r="B96">
            <v>10.5</v>
          </cell>
          <cell r="C96">
            <v>9</v>
          </cell>
          <cell r="D96">
            <v>11</v>
          </cell>
          <cell r="E96">
            <v>12</v>
          </cell>
        </row>
        <row r="97">
          <cell r="A97">
            <v>10</v>
          </cell>
          <cell r="B97">
            <v>10.5</v>
          </cell>
          <cell r="C97">
            <v>9</v>
          </cell>
          <cell r="D97">
            <v>11</v>
          </cell>
          <cell r="E97">
            <v>12</v>
          </cell>
        </row>
        <row r="98">
          <cell r="A98">
            <v>10</v>
          </cell>
          <cell r="B98">
            <v>10.5</v>
          </cell>
          <cell r="C98">
            <v>9</v>
          </cell>
          <cell r="D98">
            <v>11</v>
          </cell>
          <cell r="E98">
            <v>12</v>
          </cell>
        </row>
        <row r="99">
          <cell r="A99">
            <v>10</v>
          </cell>
          <cell r="B99">
            <v>10.5</v>
          </cell>
          <cell r="C99">
            <v>9</v>
          </cell>
          <cell r="D99">
            <v>11</v>
          </cell>
          <cell r="E99">
            <v>12</v>
          </cell>
        </row>
        <row r="100">
          <cell r="A100">
            <v>10</v>
          </cell>
          <cell r="B100">
            <v>10.5</v>
          </cell>
          <cell r="C100">
            <v>9</v>
          </cell>
          <cell r="D100">
            <v>11</v>
          </cell>
          <cell r="E100">
            <v>12</v>
          </cell>
        </row>
        <row r="101">
          <cell r="A101">
            <v>10</v>
          </cell>
          <cell r="B101">
            <v>10.5</v>
          </cell>
          <cell r="C101">
            <v>9</v>
          </cell>
          <cell r="D101">
            <v>11</v>
          </cell>
          <cell r="E101">
            <v>12</v>
          </cell>
        </row>
        <row r="102">
          <cell r="A102">
            <v>10</v>
          </cell>
          <cell r="B102">
            <v>10.5</v>
          </cell>
          <cell r="C102">
            <v>9</v>
          </cell>
          <cell r="D102">
            <v>11</v>
          </cell>
          <cell r="E102">
            <v>12</v>
          </cell>
        </row>
        <row r="103">
          <cell r="A103">
            <v>10</v>
          </cell>
          <cell r="B103">
            <v>10.5</v>
          </cell>
          <cell r="C103">
            <v>9</v>
          </cell>
          <cell r="D103">
            <v>11</v>
          </cell>
          <cell r="E103">
            <v>12</v>
          </cell>
        </row>
        <row r="104">
          <cell r="A104">
            <v>10</v>
          </cell>
          <cell r="B104">
            <v>10.5</v>
          </cell>
          <cell r="C104">
            <v>9</v>
          </cell>
          <cell r="D104">
            <v>11</v>
          </cell>
          <cell r="E104">
            <v>12</v>
          </cell>
        </row>
        <row r="105">
          <cell r="A105">
            <v>10</v>
          </cell>
          <cell r="B105">
            <v>10.5</v>
          </cell>
          <cell r="C105">
            <v>9</v>
          </cell>
          <cell r="D105">
            <v>11</v>
          </cell>
          <cell r="E105">
            <v>12</v>
          </cell>
        </row>
        <row r="106">
          <cell r="A106">
            <v>10</v>
          </cell>
          <cell r="B106">
            <v>10.5</v>
          </cell>
          <cell r="C106">
            <v>9</v>
          </cell>
          <cell r="D106">
            <v>11</v>
          </cell>
          <cell r="E106">
            <v>12</v>
          </cell>
        </row>
        <row r="107">
          <cell r="A107">
            <v>10</v>
          </cell>
          <cell r="B107">
            <v>10.5</v>
          </cell>
          <cell r="C107">
            <v>9</v>
          </cell>
          <cell r="D107">
            <v>11</v>
          </cell>
          <cell r="E107">
            <v>12</v>
          </cell>
        </row>
        <row r="108">
          <cell r="A108">
            <v>10</v>
          </cell>
          <cell r="B108">
            <v>10.5</v>
          </cell>
          <cell r="C108">
            <v>9</v>
          </cell>
          <cell r="D108">
            <v>11</v>
          </cell>
          <cell r="E108">
            <v>12</v>
          </cell>
        </row>
        <row r="109">
          <cell r="A109">
            <v>10</v>
          </cell>
          <cell r="B109">
            <v>10.5</v>
          </cell>
          <cell r="C109">
            <v>9</v>
          </cell>
          <cell r="D109">
            <v>11</v>
          </cell>
          <cell r="E109">
            <v>12</v>
          </cell>
        </row>
        <row r="110">
          <cell r="A110">
            <v>10</v>
          </cell>
          <cell r="B110">
            <v>10.5</v>
          </cell>
          <cell r="C110">
            <v>9</v>
          </cell>
          <cell r="D110">
            <v>11</v>
          </cell>
          <cell r="E110">
            <v>12</v>
          </cell>
        </row>
        <row r="111">
          <cell r="A111">
            <v>10</v>
          </cell>
          <cell r="B111">
            <v>10.5</v>
          </cell>
          <cell r="C111">
            <v>9</v>
          </cell>
          <cell r="D111">
            <v>11</v>
          </cell>
          <cell r="E111">
            <v>12</v>
          </cell>
        </row>
        <row r="112">
          <cell r="A112">
            <v>10</v>
          </cell>
          <cell r="B112">
            <v>10.5</v>
          </cell>
          <cell r="C112">
            <v>9</v>
          </cell>
          <cell r="D112">
            <v>11</v>
          </cell>
          <cell r="E112">
            <v>12</v>
          </cell>
        </row>
        <row r="113">
          <cell r="A113">
            <v>10</v>
          </cell>
          <cell r="B113">
            <v>10.5</v>
          </cell>
          <cell r="C113">
            <v>9</v>
          </cell>
          <cell r="D113">
            <v>11</v>
          </cell>
          <cell r="E113">
            <v>12</v>
          </cell>
        </row>
        <row r="114">
          <cell r="A114">
            <v>10</v>
          </cell>
          <cell r="B114">
            <v>10.5</v>
          </cell>
          <cell r="C114">
            <v>9</v>
          </cell>
          <cell r="D114">
            <v>11</v>
          </cell>
          <cell r="E114">
            <v>12</v>
          </cell>
        </row>
        <row r="115">
          <cell r="A115">
            <v>10</v>
          </cell>
          <cell r="B115">
            <v>10.5</v>
          </cell>
          <cell r="C115">
            <v>9</v>
          </cell>
          <cell r="D115">
            <v>11</v>
          </cell>
          <cell r="E115">
            <v>12</v>
          </cell>
        </row>
        <row r="116">
          <cell r="A116">
            <v>10</v>
          </cell>
          <cell r="B116">
            <v>10.5</v>
          </cell>
          <cell r="C116">
            <v>9</v>
          </cell>
          <cell r="D116">
            <v>11</v>
          </cell>
          <cell r="E116">
            <v>12</v>
          </cell>
        </row>
        <row r="117">
          <cell r="A117">
            <v>10</v>
          </cell>
          <cell r="B117">
            <v>10.5</v>
          </cell>
          <cell r="C117">
            <v>9</v>
          </cell>
          <cell r="D117">
            <v>11</v>
          </cell>
          <cell r="E117">
            <v>12</v>
          </cell>
        </row>
        <row r="118">
          <cell r="A118">
            <v>15</v>
          </cell>
          <cell r="B118">
            <v>15.5</v>
          </cell>
          <cell r="C118">
            <v>14</v>
          </cell>
          <cell r="D118">
            <v>16</v>
          </cell>
          <cell r="E118">
            <v>17</v>
          </cell>
        </row>
        <row r="119">
          <cell r="A119">
            <v>15</v>
          </cell>
          <cell r="B119">
            <v>15.5</v>
          </cell>
          <cell r="C119">
            <v>14</v>
          </cell>
          <cell r="D119">
            <v>16</v>
          </cell>
          <cell r="E119">
            <v>17</v>
          </cell>
        </row>
        <row r="120">
          <cell r="A120">
            <v>15</v>
          </cell>
          <cell r="B120">
            <v>15.5</v>
          </cell>
          <cell r="C120">
            <v>14</v>
          </cell>
          <cell r="D120">
            <v>16</v>
          </cell>
          <cell r="E120">
            <v>17</v>
          </cell>
        </row>
        <row r="121">
          <cell r="A121">
            <v>15</v>
          </cell>
          <cell r="B121">
            <v>15.5</v>
          </cell>
          <cell r="C121">
            <v>14</v>
          </cell>
          <cell r="D121">
            <v>16</v>
          </cell>
          <cell r="E121">
            <v>17</v>
          </cell>
        </row>
        <row r="122">
          <cell r="A122">
            <v>15</v>
          </cell>
          <cell r="B122">
            <v>15.5</v>
          </cell>
          <cell r="C122">
            <v>14</v>
          </cell>
          <cell r="D122">
            <v>16</v>
          </cell>
          <cell r="E122">
            <v>17</v>
          </cell>
        </row>
        <row r="123">
          <cell r="A123">
            <v>15</v>
          </cell>
          <cell r="B123">
            <v>15.5</v>
          </cell>
          <cell r="C123">
            <v>14</v>
          </cell>
          <cell r="D123">
            <v>16</v>
          </cell>
          <cell r="E123">
            <v>17</v>
          </cell>
        </row>
        <row r="124">
          <cell r="A124">
            <v>15</v>
          </cell>
          <cell r="B124">
            <v>15.5</v>
          </cell>
          <cell r="C124">
            <v>14</v>
          </cell>
          <cell r="D124">
            <v>16</v>
          </cell>
          <cell r="E124">
            <v>17</v>
          </cell>
        </row>
        <row r="125">
          <cell r="A125">
            <v>15</v>
          </cell>
          <cell r="B125">
            <v>15.5</v>
          </cell>
          <cell r="C125">
            <v>14</v>
          </cell>
          <cell r="D125">
            <v>16</v>
          </cell>
          <cell r="E125">
            <v>17</v>
          </cell>
        </row>
        <row r="126">
          <cell r="A126">
            <v>15</v>
          </cell>
          <cell r="B126">
            <v>15.5</v>
          </cell>
          <cell r="C126">
            <v>14</v>
          </cell>
          <cell r="D126">
            <v>16</v>
          </cell>
          <cell r="E126">
            <v>17</v>
          </cell>
        </row>
        <row r="127">
          <cell r="A127">
            <v>15</v>
          </cell>
          <cell r="B127">
            <v>15.5</v>
          </cell>
          <cell r="C127">
            <v>14</v>
          </cell>
          <cell r="D127">
            <v>16</v>
          </cell>
          <cell r="E127">
            <v>17</v>
          </cell>
        </row>
        <row r="128">
          <cell r="A128">
            <v>18</v>
          </cell>
          <cell r="B128">
            <v>18.5</v>
          </cell>
          <cell r="C128">
            <v>17</v>
          </cell>
          <cell r="D128">
            <v>19</v>
          </cell>
          <cell r="E128">
            <v>20</v>
          </cell>
        </row>
        <row r="129">
          <cell r="A129">
            <v>20</v>
          </cell>
          <cell r="B129">
            <v>20.5</v>
          </cell>
          <cell r="C129">
            <v>19</v>
          </cell>
          <cell r="D129">
            <v>21</v>
          </cell>
          <cell r="E129">
            <v>22</v>
          </cell>
        </row>
        <row r="130">
          <cell r="A130">
            <v>20</v>
          </cell>
          <cell r="B130">
            <v>20.5</v>
          </cell>
          <cell r="C130">
            <v>19</v>
          </cell>
          <cell r="D130">
            <v>21</v>
          </cell>
          <cell r="E130">
            <v>22</v>
          </cell>
        </row>
        <row r="131">
          <cell r="A131">
            <v>20</v>
          </cell>
          <cell r="B131">
            <v>20.5</v>
          </cell>
          <cell r="C131">
            <v>19</v>
          </cell>
          <cell r="D131">
            <v>21</v>
          </cell>
          <cell r="E131">
            <v>22</v>
          </cell>
        </row>
        <row r="132">
          <cell r="A132">
            <v>20</v>
          </cell>
          <cell r="B132">
            <v>20.5</v>
          </cell>
          <cell r="C132">
            <v>19</v>
          </cell>
          <cell r="D132">
            <v>21</v>
          </cell>
          <cell r="E132">
            <v>22</v>
          </cell>
        </row>
        <row r="133">
          <cell r="A133">
            <v>20</v>
          </cell>
          <cell r="B133">
            <v>20.5</v>
          </cell>
          <cell r="C133">
            <v>19</v>
          </cell>
          <cell r="D133">
            <v>21</v>
          </cell>
          <cell r="E133">
            <v>22</v>
          </cell>
        </row>
        <row r="134">
          <cell r="A134">
            <v>20</v>
          </cell>
          <cell r="B134">
            <v>20.5</v>
          </cell>
          <cell r="C134">
            <v>19</v>
          </cell>
          <cell r="D134">
            <v>21</v>
          </cell>
          <cell r="E134">
            <v>22</v>
          </cell>
        </row>
        <row r="135">
          <cell r="A135">
            <v>20</v>
          </cell>
          <cell r="B135">
            <v>20.5</v>
          </cell>
          <cell r="C135">
            <v>19</v>
          </cell>
          <cell r="D135">
            <v>21</v>
          </cell>
          <cell r="E135">
            <v>22</v>
          </cell>
        </row>
        <row r="136">
          <cell r="A136">
            <v>20</v>
          </cell>
          <cell r="B136">
            <v>20.5</v>
          </cell>
          <cell r="C136">
            <v>19</v>
          </cell>
          <cell r="D136">
            <v>21</v>
          </cell>
          <cell r="E136">
            <v>22</v>
          </cell>
        </row>
        <row r="137">
          <cell r="A137">
            <v>20</v>
          </cell>
          <cell r="B137">
            <v>20.5</v>
          </cell>
          <cell r="C137">
            <v>19</v>
          </cell>
          <cell r="D137">
            <v>21</v>
          </cell>
          <cell r="E137">
            <v>22</v>
          </cell>
        </row>
        <row r="138">
          <cell r="A138">
            <v>20</v>
          </cell>
          <cell r="B138">
            <v>20.5</v>
          </cell>
          <cell r="C138">
            <v>19</v>
          </cell>
          <cell r="D138">
            <v>21</v>
          </cell>
          <cell r="E138">
            <v>22</v>
          </cell>
        </row>
        <row r="139">
          <cell r="A139">
            <v>20</v>
          </cell>
          <cell r="B139">
            <v>20.5</v>
          </cell>
          <cell r="C139">
            <v>19</v>
          </cell>
          <cell r="D139">
            <v>21</v>
          </cell>
          <cell r="E139">
            <v>22</v>
          </cell>
        </row>
        <row r="140">
          <cell r="A140">
            <v>20</v>
          </cell>
          <cell r="B140">
            <v>20.5</v>
          </cell>
          <cell r="C140">
            <v>19</v>
          </cell>
          <cell r="D140">
            <v>21</v>
          </cell>
          <cell r="E140">
            <v>22</v>
          </cell>
        </row>
        <row r="141">
          <cell r="A141">
            <v>20</v>
          </cell>
          <cell r="B141">
            <v>20.5</v>
          </cell>
          <cell r="C141">
            <v>19</v>
          </cell>
          <cell r="D141">
            <v>21</v>
          </cell>
          <cell r="E141">
            <v>22</v>
          </cell>
        </row>
        <row r="142">
          <cell r="A142">
            <v>20</v>
          </cell>
          <cell r="B142">
            <v>20.5</v>
          </cell>
          <cell r="C142">
            <v>19</v>
          </cell>
          <cell r="D142">
            <v>21</v>
          </cell>
          <cell r="E142">
            <v>22</v>
          </cell>
        </row>
        <row r="143">
          <cell r="A143">
            <v>20</v>
          </cell>
          <cell r="B143">
            <v>20.5</v>
          </cell>
          <cell r="C143">
            <v>19</v>
          </cell>
          <cell r="D143">
            <v>21</v>
          </cell>
          <cell r="E143">
            <v>22</v>
          </cell>
        </row>
        <row r="144">
          <cell r="A144">
            <v>20</v>
          </cell>
          <cell r="B144">
            <v>20.5</v>
          </cell>
          <cell r="C144">
            <v>19</v>
          </cell>
          <cell r="D144">
            <v>21</v>
          </cell>
          <cell r="E144">
            <v>22</v>
          </cell>
        </row>
        <row r="145">
          <cell r="A145">
            <v>20</v>
          </cell>
          <cell r="B145">
            <v>20.5</v>
          </cell>
          <cell r="C145">
            <v>19</v>
          </cell>
          <cell r="D145">
            <v>21</v>
          </cell>
          <cell r="E145">
            <v>22</v>
          </cell>
        </row>
        <row r="146">
          <cell r="A146">
            <v>20</v>
          </cell>
          <cell r="B146">
            <v>20.5</v>
          </cell>
          <cell r="C146">
            <v>19</v>
          </cell>
          <cell r="D146">
            <v>21</v>
          </cell>
          <cell r="E146">
            <v>22</v>
          </cell>
        </row>
        <row r="147">
          <cell r="A147">
            <v>20</v>
          </cell>
          <cell r="B147">
            <v>20.5</v>
          </cell>
          <cell r="C147">
            <v>19</v>
          </cell>
          <cell r="D147">
            <v>21</v>
          </cell>
          <cell r="E147">
            <v>22</v>
          </cell>
        </row>
        <row r="148">
          <cell r="A148">
            <v>20</v>
          </cell>
          <cell r="B148">
            <v>20.5</v>
          </cell>
          <cell r="C148">
            <v>19</v>
          </cell>
          <cell r="D148">
            <v>21</v>
          </cell>
          <cell r="E148">
            <v>22</v>
          </cell>
        </row>
        <row r="149">
          <cell r="A149">
            <v>20</v>
          </cell>
          <cell r="B149">
            <v>20.5</v>
          </cell>
          <cell r="C149">
            <v>19</v>
          </cell>
          <cell r="D149">
            <v>21</v>
          </cell>
          <cell r="E149">
            <v>22</v>
          </cell>
        </row>
        <row r="150">
          <cell r="A150">
            <v>20</v>
          </cell>
          <cell r="B150">
            <v>20.5</v>
          </cell>
          <cell r="C150">
            <v>19</v>
          </cell>
          <cell r="D150">
            <v>21</v>
          </cell>
          <cell r="E150">
            <v>22</v>
          </cell>
        </row>
        <row r="151">
          <cell r="A151">
            <v>20</v>
          </cell>
          <cell r="B151">
            <v>20.5</v>
          </cell>
          <cell r="C151">
            <v>19</v>
          </cell>
          <cell r="D151">
            <v>21</v>
          </cell>
          <cell r="E151">
            <v>22</v>
          </cell>
        </row>
        <row r="152">
          <cell r="A152">
            <v>20</v>
          </cell>
          <cell r="B152">
            <v>20.5</v>
          </cell>
          <cell r="C152">
            <v>19</v>
          </cell>
          <cell r="D152">
            <v>21</v>
          </cell>
          <cell r="E152">
            <v>22</v>
          </cell>
        </row>
        <row r="153">
          <cell r="A153">
            <v>20</v>
          </cell>
          <cell r="B153">
            <v>20.5</v>
          </cell>
          <cell r="C153">
            <v>19</v>
          </cell>
          <cell r="D153">
            <v>21</v>
          </cell>
          <cell r="E153">
            <v>22</v>
          </cell>
        </row>
        <row r="154">
          <cell r="A154">
            <v>20</v>
          </cell>
          <cell r="B154">
            <v>20.5</v>
          </cell>
          <cell r="C154">
            <v>19</v>
          </cell>
          <cell r="D154">
            <v>21</v>
          </cell>
          <cell r="E154">
            <v>22</v>
          </cell>
        </row>
        <row r="155">
          <cell r="A155">
            <v>20</v>
          </cell>
          <cell r="B155">
            <v>20.5</v>
          </cell>
          <cell r="C155">
            <v>19</v>
          </cell>
          <cell r="D155">
            <v>21</v>
          </cell>
          <cell r="E155">
            <v>22</v>
          </cell>
        </row>
        <row r="156">
          <cell r="A156">
            <v>20</v>
          </cell>
          <cell r="B156">
            <v>20.5</v>
          </cell>
          <cell r="C156">
            <v>19</v>
          </cell>
          <cell r="D156">
            <v>21</v>
          </cell>
          <cell r="E156">
            <v>22</v>
          </cell>
        </row>
        <row r="157">
          <cell r="A157">
            <v>20</v>
          </cell>
          <cell r="B157">
            <v>20.5</v>
          </cell>
          <cell r="C157">
            <v>19</v>
          </cell>
          <cell r="D157">
            <v>21</v>
          </cell>
          <cell r="E157">
            <v>22</v>
          </cell>
        </row>
        <row r="158">
          <cell r="A158">
            <v>20</v>
          </cell>
          <cell r="B158">
            <v>20.5</v>
          </cell>
          <cell r="C158">
            <v>19</v>
          </cell>
          <cell r="D158">
            <v>21</v>
          </cell>
          <cell r="E158">
            <v>22</v>
          </cell>
        </row>
        <row r="159">
          <cell r="A159">
            <v>20</v>
          </cell>
          <cell r="B159">
            <v>20.5</v>
          </cell>
          <cell r="C159">
            <v>19</v>
          </cell>
          <cell r="D159">
            <v>21</v>
          </cell>
          <cell r="E159">
            <v>22</v>
          </cell>
        </row>
        <row r="160">
          <cell r="A160">
            <v>20</v>
          </cell>
          <cell r="B160">
            <v>20.5</v>
          </cell>
          <cell r="C160">
            <v>19</v>
          </cell>
          <cell r="D160">
            <v>21</v>
          </cell>
          <cell r="E160">
            <v>22</v>
          </cell>
        </row>
        <row r="161">
          <cell r="A161">
            <v>20</v>
          </cell>
          <cell r="B161">
            <v>20.5</v>
          </cell>
          <cell r="C161">
            <v>19</v>
          </cell>
          <cell r="D161">
            <v>21</v>
          </cell>
          <cell r="E161">
            <v>22</v>
          </cell>
        </row>
        <row r="162">
          <cell r="A162">
            <v>20</v>
          </cell>
          <cell r="B162">
            <v>20.5</v>
          </cell>
          <cell r="C162">
            <v>19</v>
          </cell>
          <cell r="D162">
            <v>21</v>
          </cell>
          <cell r="E162">
            <v>22</v>
          </cell>
        </row>
        <row r="163">
          <cell r="A163">
            <v>20</v>
          </cell>
          <cell r="B163">
            <v>20.5</v>
          </cell>
          <cell r="C163">
            <v>19</v>
          </cell>
          <cell r="D163">
            <v>21</v>
          </cell>
          <cell r="E163">
            <v>22</v>
          </cell>
        </row>
        <row r="164">
          <cell r="A164">
            <v>20</v>
          </cell>
          <cell r="B164">
            <v>20.5</v>
          </cell>
          <cell r="C164">
            <v>19</v>
          </cell>
          <cell r="D164">
            <v>21</v>
          </cell>
          <cell r="E164">
            <v>22</v>
          </cell>
        </row>
        <row r="165">
          <cell r="A165">
            <v>20</v>
          </cell>
          <cell r="B165">
            <v>20.5</v>
          </cell>
          <cell r="C165">
            <v>19</v>
          </cell>
          <cell r="D165">
            <v>21</v>
          </cell>
          <cell r="E165">
            <v>22</v>
          </cell>
        </row>
        <row r="166">
          <cell r="A166">
            <v>20</v>
          </cell>
          <cell r="B166">
            <v>20.5</v>
          </cell>
          <cell r="C166">
            <v>19</v>
          </cell>
          <cell r="D166">
            <v>21</v>
          </cell>
          <cell r="E166">
            <v>22</v>
          </cell>
        </row>
        <row r="167">
          <cell r="A167">
            <v>20</v>
          </cell>
          <cell r="B167">
            <v>20.5</v>
          </cell>
          <cell r="C167">
            <v>19</v>
          </cell>
          <cell r="D167">
            <v>21</v>
          </cell>
          <cell r="E167">
            <v>22</v>
          </cell>
        </row>
        <row r="168">
          <cell r="A168">
            <v>20</v>
          </cell>
          <cell r="B168">
            <v>20.5</v>
          </cell>
          <cell r="C168">
            <v>19</v>
          </cell>
          <cell r="D168">
            <v>21</v>
          </cell>
          <cell r="E168">
            <v>22</v>
          </cell>
        </row>
        <row r="169">
          <cell r="A169">
            <v>20</v>
          </cell>
          <cell r="B169">
            <v>20.5</v>
          </cell>
          <cell r="C169">
            <v>19</v>
          </cell>
          <cell r="D169">
            <v>21</v>
          </cell>
          <cell r="E169">
            <v>22</v>
          </cell>
        </row>
        <row r="170">
          <cell r="A170">
            <v>20</v>
          </cell>
          <cell r="B170">
            <v>20.5</v>
          </cell>
          <cell r="C170">
            <v>19</v>
          </cell>
          <cell r="D170">
            <v>21</v>
          </cell>
          <cell r="E170">
            <v>22</v>
          </cell>
        </row>
        <row r="171">
          <cell r="A171">
            <v>25</v>
          </cell>
          <cell r="B171">
            <v>25.5</v>
          </cell>
          <cell r="C171">
            <v>24</v>
          </cell>
          <cell r="D171">
            <v>26</v>
          </cell>
          <cell r="E171">
            <v>27</v>
          </cell>
        </row>
        <row r="172">
          <cell r="A172">
            <v>25</v>
          </cell>
          <cell r="B172">
            <v>25.5</v>
          </cell>
          <cell r="C172">
            <v>24</v>
          </cell>
          <cell r="D172">
            <v>26</v>
          </cell>
          <cell r="E172">
            <v>27</v>
          </cell>
        </row>
        <row r="173">
          <cell r="A173">
            <v>25</v>
          </cell>
          <cell r="B173">
            <v>25.5</v>
          </cell>
          <cell r="C173">
            <v>24</v>
          </cell>
          <cell r="D173">
            <v>26</v>
          </cell>
          <cell r="E173">
            <v>27</v>
          </cell>
        </row>
        <row r="174">
          <cell r="A174">
            <v>25</v>
          </cell>
          <cell r="B174">
            <v>25.5</v>
          </cell>
          <cell r="C174">
            <v>24</v>
          </cell>
          <cell r="D174">
            <v>26</v>
          </cell>
          <cell r="E174">
            <v>27</v>
          </cell>
        </row>
        <row r="175">
          <cell r="A175">
            <v>25</v>
          </cell>
          <cell r="B175">
            <v>25.5</v>
          </cell>
          <cell r="C175">
            <v>24</v>
          </cell>
          <cell r="D175">
            <v>26</v>
          </cell>
          <cell r="E175">
            <v>27</v>
          </cell>
        </row>
        <row r="176">
          <cell r="A176">
            <v>25</v>
          </cell>
          <cell r="B176">
            <v>25.5</v>
          </cell>
          <cell r="C176">
            <v>24</v>
          </cell>
          <cell r="D176">
            <v>26</v>
          </cell>
          <cell r="E176">
            <v>27</v>
          </cell>
        </row>
        <row r="177">
          <cell r="A177">
            <v>25</v>
          </cell>
          <cell r="B177">
            <v>25.5</v>
          </cell>
          <cell r="C177">
            <v>24</v>
          </cell>
          <cell r="D177">
            <v>26</v>
          </cell>
          <cell r="E177">
            <v>27</v>
          </cell>
        </row>
        <row r="178">
          <cell r="A178">
            <v>25</v>
          </cell>
          <cell r="B178">
            <v>25.5</v>
          </cell>
          <cell r="C178">
            <v>24</v>
          </cell>
          <cell r="D178">
            <v>26</v>
          </cell>
          <cell r="E178">
            <v>27</v>
          </cell>
        </row>
        <row r="179">
          <cell r="A179">
            <v>30</v>
          </cell>
          <cell r="B179">
            <v>30.5</v>
          </cell>
          <cell r="C179">
            <v>29</v>
          </cell>
          <cell r="D179">
            <v>31</v>
          </cell>
          <cell r="E179">
            <v>32</v>
          </cell>
        </row>
        <row r="180">
          <cell r="A180">
            <v>30</v>
          </cell>
          <cell r="B180">
            <v>30.5</v>
          </cell>
          <cell r="C180">
            <v>29</v>
          </cell>
          <cell r="D180">
            <v>31</v>
          </cell>
          <cell r="E180">
            <v>32</v>
          </cell>
        </row>
        <row r="181">
          <cell r="A181">
            <v>30</v>
          </cell>
          <cell r="B181">
            <v>30.5</v>
          </cell>
          <cell r="C181">
            <v>29</v>
          </cell>
          <cell r="D181">
            <v>31</v>
          </cell>
          <cell r="E181">
            <v>32</v>
          </cell>
        </row>
        <row r="182">
          <cell r="A182">
            <v>30</v>
          </cell>
          <cell r="B182">
            <v>30.5</v>
          </cell>
          <cell r="C182">
            <v>29</v>
          </cell>
          <cell r="D182">
            <v>31</v>
          </cell>
          <cell r="E182">
            <v>32</v>
          </cell>
        </row>
        <row r="183">
          <cell r="A183">
            <v>30</v>
          </cell>
          <cell r="B183">
            <v>30.5</v>
          </cell>
          <cell r="C183">
            <v>29</v>
          </cell>
          <cell r="D183">
            <v>31</v>
          </cell>
          <cell r="E183">
            <v>32</v>
          </cell>
        </row>
        <row r="184">
          <cell r="A184">
            <v>30</v>
          </cell>
          <cell r="B184">
            <v>30.5</v>
          </cell>
          <cell r="C184">
            <v>29</v>
          </cell>
          <cell r="D184">
            <v>31</v>
          </cell>
          <cell r="E184">
            <v>32</v>
          </cell>
        </row>
        <row r="185">
          <cell r="A185">
            <v>30</v>
          </cell>
          <cell r="B185">
            <v>30.5</v>
          </cell>
          <cell r="C185">
            <v>29</v>
          </cell>
          <cell r="D185">
            <v>31</v>
          </cell>
          <cell r="E185">
            <v>32</v>
          </cell>
        </row>
        <row r="186">
          <cell r="A186">
            <v>30</v>
          </cell>
          <cell r="B186">
            <v>30.5</v>
          </cell>
          <cell r="C186">
            <v>29</v>
          </cell>
          <cell r="D186">
            <v>31</v>
          </cell>
          <cell r="E186">
            <v>32</v>
          </cell>
        </row>
        <row r="187">
          <cell r="A187">
            <v>30</v>
          </cell>
          <cell r="B187">
            <v>30.5</v>
          </cell>
          <cell r="C187">
            <v>29</v>
          </cell>
          <cell r="D187">
            <v>31</v>
          </cell>
          <cell r="E187">
            <v>32</v>
          </cell>
        </row>
        <row r="188">
          <cell r="A188">
            <v>30</v>
          </cell>
          <cell r="B188">
            <v>30.5</v>
          </cell>
          <cell r="C188">
            <v>29</v>
          </cell>
          <cell r="D188">
            <v>31</v>
          </cell>
          <cell r="E188">
            <v>32</v>
          </cell>
        </row>
        <row r="189">
          <cell r="A189">
            <v>30</v>
          </cell>
          <cell r="B189">
            <v>30.5</v>
          </cell>
          <cell r="C189">
            <v>29</v>
          </cell>
          <cell r="D189">
            <v>31</v>
          </cell>
          <cell r="E189">
            <v>32</v>
          </cell>
        </row>
        <row r="190">
          <cell r="A190">
            <v>30</v>
          </cell>
          <cell r="B190">
            <v>30.5</v>
          </cell>
          <cell r="C190">
            <v>29</v>
          </cell>
          <cell r="D190">
            <v>31</v>
          </cell>
          <cell r="E190">
            <v>32</v>
          </cell>
        </row>
        <row r="191">
          <cell r="A191">
            <v>30</v>
          </cell>
          <cell r="B191">
            <v>30.5</v>
          </cell>
          <cell r="C191">
            <v>29</v>
          </cell>
          <cell r="D191">
            <v>31</v>
          </cell>
          <cell r="E191">
            <v>32</v>
          </cell>
        </row>
        <row r="192">
          <cell r="A192">
            <v>30</v>
          </cell>
          <cell r="B192">
            <v>30.5</v>
          </cell>
          <cell r="C192">
            <v>29</v>
          </cell>
          <cell r="D192">
            <v>31</v>
          </cell>
          <cell r="E192">
            <v>32</v>
          </cell>
        </row>
        <row r="193">
          <cell r="A193">
            <v>30</v>
          </cell>
          <cell r="B193">
            <v>30.5</v>
          </cell>
          <cell r="C193">
            <v>29</v>
          </cell>
          <cell r="D193">
            <v>31</v>
          </cell>
          <cell r="E193">
            <v>32</v>
          </cell>
        </row>
        <row r="194">
          <cell r="A194">
            <v>30</v>
          </cell>
          <cell r="B194">
            <v>30.5</v>
          </cell>
          <cell r="C194">
            <v>29</v>
          </cell>
          <cell r="D194">
            <v>31</v>
          </cell>
          <cell r="E194">
            <v>32</v>
          </cell>
        </row>
        <row r="195">
          <cell r="A195">
            <v>30</v>
          </cell>
          <cell r="B195">
            <v>30.5</v>
          </cell>
          <cell r="C195">
            <v>29</v>
          </cell>
          <cell r="D195">
            <v>31</v>
          </cell>
          <cell r="E195">
            <v>32</v>
          </cell>
        </row>
        <row r="196">
          <cell r="A196">
            <v>30</v>
          </cell>
          <cell r="B196">
            <v>30.5</v>
          </cell>
          <cell r="C196">
            <v>29</v>
          </cell>
          <cell r="D196">
            <v>31</v>
          </cell>
          <cell r="E196">
            <v>32</v>
          </cell>
        </row>
        <row r="197">
          <cell r="A197">
            <v>30</v>
          </cell>
          <cell r="B197">
            <v>30.5</v>
          </cell>
          <cell r="C197">
            <v>29</v>
          </cell>
          <cell r="D197">
            <v>31</v>
          </cell>
          <cell r="E197">
            <v>32</v>
          </cell>
        </row>
        <row r="198">
          <cell r="A198">
            <v>30</v>
          </cell>
          <cell r="B198">
            <v>30.5</v>
          </cell>
          <cell r="C198">
            <v>29</v>
          </cell>
          <cell r="D198">
            <v>31</v>
          </cell>
          <cell r="E198">
            <v>32</v>
          </cell>
        </row>
        <row r="199">
          <cell r="A199">
            <v>30</v>
          </cell>
          <cell r="B199">
            <v>30.5</v>
          </cell>
          <cell r="C199">
            <v>29</v>
          </cell>
          <cell r="D199">
            <v>31</v>
          </cell>
          <cell r="E199">
            <v>32</v>
          </cell>
        </row>
        <row r="200">
          <cell r="A200">
            <v>30</v>
          </cell>
          <cell r="B200">
            <v>30.5</v>
          </cell>
          <cell r="C200">
            <v>29</v>
          </cell>
          <cell r="D200">
            <v>31</v>
          </cell>
          <cell r="E200">
            <v>32</v>
          </cell>
        </row>
        <row r="201">
          <cell r="A201">
            <v>30</v>
          </cell>
          <cell r="B201">
            <v>30.5</v>
          </cell>
          <cell r="C201">
            <v>29</v>
          </cell>
          <cell r="D201">
            <v>31</v>
          </cell>
          <cell r="E201">
            <v>32</v>
          </cell>
        </row>
        <row r="202">
          <cell r="A202">
            <v>30</v>
          </cell>
          <cell r="B202">
            <v>30.5</v>
          </cell>
          <cell r="C202">
            <v>29</v>
          </cell>
          <cell r="D202">
            <v>31</v>
          </cell>
          <cell r="E202">
            <v>32</v>
          </cell>
        </row>
        <row r="203">
          <cell r="A203">
            <v>30</v>
          </cell>
          <cell r="B203">
            <v>30.5</v>
          </cell>
          <cell r="C203">
            <v>29</v>
          </cell>
          <cell r="D203">
            <v>31</v>
          </cell>
          <cell r="E203">
            <v>32</v>
          </cell>
        </row>
        <row r="204">
          <cell r="A204">
            <v>30</v>
          </cell>
          <cell r="B204">
            <v>30.5</v>
          </cell>
          <cell r="C204">
            <v>29</v>
          </cell>
          <cell r="D204">
            <v>31</v>
          </cell>
          <cell r="E204">
            <v>32</v>
          </cell>
        </row>
        <row r="205">
          <cell r="A205">
            <v>30</v>
          </cell>
          <cell r="B205">
            <v>30.5</v>
          </cell>
          <cell r="C205">
            <v>29</v>
          </cell>
          <cell r="D205">
            <v>31</v>
          </cell>
          <cell r="E205">
            <v>32</v>
          </cell>
        </row>
        <row r="206">
          <cell r="A206">
            <v>30</v>
          </cell>
          <cell r="B206">
            <v>30.5</v>
          </cell>
          <cell r="C206">
            <v>29</v>
          </cell>
          <cell r="D206">
            <v>31</v>
          </cell>
          <cell r="E206">
            <v>32</v>
          </cell>
        </row>
        <row r="207">
          <cell r="A207">
            <v>35</v>
          </cell>
          <cell r="B207">
            <v>35.5</v>
          </cell>
          <cell r="C207">
            <v>34</v>
          </cell>
          <cell r="D207">
            <v>36</v>
          </cell>
          <cell r="E207">
            <v>37</v>
          </cell>
        </row>
        <row r="208">
          <cell r="A208">
            <v>35</v>
          </cell>
          <cell r="B208">
            <v>35.5</v>
          </cell>
          <cell r="C208">
            <v>34</v>
          </cell>
          <cell r="D208">
            <v>36</v>
          </cell>
          <cell r="E208">
            <v>37</v>
          </cell>
        </row>
        <row r="209">
          <cell r="A209">
            <v>40</v>
          </cell>
          <cell r="B209">
            <v>40.5</v>
          </cell>
          <cell r="C209">
            <v>39</v>
          </cell>
          <cell r="D209">
            <v>41</v>
          </cell>
          <cell r="E209">
            <v>42</v>
          </cell>
        </row>
        <row r="210">
          <cell r="A210">
            <v>40</v>
          </cell>
          <cell r="B210">
            <v>40.5</v>
          </cell>
          <cell r="C210">
            <v>39</v>
          </cell>
          <cell r="D210">
            <v>41</v>
          </cell>
          <cell r="E210">
            <v>42</v>
          </cell>
        </row>
        <row r="211">
          <cell r="A211">
            <v>40</v>
          </cell>
          <cell r="B211">
            <v>40.5</v>
          </cell>
          <cell r="C211">
            <v>39</v>
          </cell>
          <cell r="D211">
            <v>41</v>
          </cell>
          <cell r="E211">
            <v>42</v>
          </cell>
        </row>
        <row r="212">
          <cell r="A212">
            <v>40</v>
          </cell>
          <cell r="B212">
            <v>40.5</v>
          </cell>
          <cell r="C212">
            <v>39</v>
          </cell>
          <cell r="D212">
            <v>41</v>
          </cell>
          <cell r="E212">
            <v>42</v>
          </cell>
        </row>
        <row r="213">
          <cell r="A213">
            <v>40</v>
          </cell>
          <cell r="B213">
            <v>40.5</v>
          </cell>
          <cell r="C213">
            <v>39</v>
          </cell>
          <cell r="D213">
            <v>41</v>
          </cell>
          <cell r="E213">
            <v>42</v>
          </cell>
        </row>
        <row r="214">
          <cell r="A214">
            <v>40</v>
          </cell>
          <cell r="B214">
            <v>40.5</v>
          </cell>
          <cell r="C214">
            <v>39</v>
          </cell>
          <cell r="D214">
            <v>41</v>
          </cell>
          <cell r="E214">
            <v>42</v>
          </cell>
        </row>
        <row r="215">
          <cell r="A215">
            <v>40</v>
          </cell>
          <cell r="B215">
            <v>40.5</v>
          </cell>
          <cell r="C215">
            <v>39</v>
          </cell>
          <cell r="D215">
            <v>41</v>
          </cell>
          <cell r="E215">
            <v>42</v>
          </cell>
        </row>
        <row r="216">
          <cell r="A216">
            <v>40</v>
          </cell>
          <cell r="B216">
            <v>40.5</v>
          </cell>
          <cell r="C216">
            <v>39</v>
          </cell>
          <cell r="D216">
            <v>41</v>
          </cell>
          <cell r="E216">
            <v>42</v>
          </cell>
        </row>
        <row r="217">
          <cell r="A217">
            <v>50</v>
          </cell>
          <cell r="B217">
            <v>50.5</v>
          </cell>
          <cell r="C217">
            <v>49</v>
          </cell>
          <cell r="D217">
            <v>51</v>
          </cell>
          <cell r="E217">
            <v>52</v>
          </cell>
        </row>
        <row r="218">
          <cell r="A218">
            <v>50</v>
          </cell>
          <cell r="B218">
            <v>50.5</v>
          </cell>
          <cell r="C218">
            <v>49</v>
          </cell>
          <cell r="D218">
            <v>51</v>
          </cell>
          <cell r="E218">
            <v>52</v>
          </cell>
        </row>
        <row r="219">
          <cell r="A219">
            <v>50</v>
          </cell>
          <cell r="B219">
            <v>50.5</v>
          </cell>
          <cell r="C219">
            <v>49</v>
          </cell>
          <cell r="D219">
            <v>51</v>
          </cell>
          <cell r="E219">
            <v>52</v>
          </cell>
        </row>
        <row r="220">
          <cell r="A220">
            <v>50</v>
          </cell>
          <cell r="B220">
            <v>50.5</v>
          </cell>
          <cell r="C220">
            <v>49</v>
          </cell>
          <cell r="D220">
            <v>51</v>
          </cell>
          <cell r="E220">
            <v>52</v>
          </cell>
        </row>
        <row r="221">
          <cell r="A221">
            <v>50</v>
          </cell>
          <cell r="B221">
            <v>50.5</v>
          </cell>
          <cell r="C221">
            <v>49</v>
          </cell>
          <cell r="D221">
            <v>51</v>
          </cell>
          <cell r="E221">
            <v>52</v>
          </cell>
        </row>
        <row r="222">
          <cell r="A222">
            <v>50</v>
          </cell>
          <cell r="B222">
            <v>50.5</v>
          </cell>
          <cell r="C222">
            <v>49</v>
          </cell>
          <cell r="D222">
            <v>51</v>
          </cell>
          <cell r="E222">
            <v>52</v>
          </cell>
        </row>
        <row r="223">
          <cell r="A223">
            <v>50</v>
          </cell>
          <cell r="B223">
            <v>50.5</v>
          </cell>
          <cell r="C223">
            <v>49</v>
          </cell>
          <cell r="D223">
            <v>51</v>
          </cell>
          <cell r="E223">
            <v>52</v>
          </cell>
        </row>
        <row r="224">
          <cell r="A224">
            <v>50</v>
          </cell>
          <cell r="B224">
            <v>50.5</v>
          </cell>
          <cell r="C224">
            <v>49</v>
          </cell>
          <cell r="D224">
            <v>51</v>
          </cell>
          <cell r="E224">
            <v>52</v>
          </cell>
        </row>
        <row r="225">
          <cell r="A225">
            <v>50</v>
          </cell>
          <cell r="B225">
            <v>50.5</v>
          </cell>
          <cell r="C225">
            <v>49</v>
          </cell>
          <cell r="D225">
            <v>51</v>
          </cell>
          <cell r="E225">
            <v>52</v>
          </cell>
        </row>
        <row r="226">
          <cell r="A226">
            <v>50</v>
          </cell>
          <cell r="B226">
            <v>50.5</v>
          </cell>
          <cell r="C226">
            <v>49</v>
          </cell>
          <cell r="D226">
            <v>51</v>
          </cell>
          <cell r="E226">
            <v>52</v>
          </cell>
        </row>
        <row r="227">
          <cell r="A227">
            <v>50</v>
          </cell>
          <cell r="B227">
            <v>50.5</v>
          </cell>
          <cell r="C227">
            <v>49</v>
          </cell>
          <cell r="D227">
            <v>51</v>
          </cell>
          <cell r="E227">
            <v>52</v>
          </cell>
        </row>
        <row r="228">
          <cell r="A228">
            <v>50</v>
          </cell>
          <cell r="B228">
            <v>50.5</v>
          </cell>
          <cell r="C228">
            <v>49</v>
          </cell>
          <cell r="D228">
            <v>51</v>
          </cell>
          <cell r="E228">
            <v>52</v>
          </cell>
        </row>
        <row r="229">
          <cell r="A229">
            <v>50</v>
          </cell>
          <cell r="B229">
            <v>50.5</v>
          </cell>
          <cell r="C229">
            <v>49</v>
          </cell>
          <cell r="D229">
            <v>51</v>
          </cell>
          <cell r="E229">
            <v>52</v>
          </cell>
        </row>
        <row r="230">
          <cell r="A230">
            <v>50</v>
          </cell>
          <cell r="B230">
            <v>50.5</v>
          </cell>
          <cell r="C230">
            <v>49</v>
          </cell>
          <cell r="D230">
            <v>51</v>
          </cell>
          <cell r="E230">
            <v>52</v>
          </cell>
        </row>
        <row r="231">
          <cell r="A231">
            <v>50</v>
          </cell>
          <cell r="B231">
            <v>50.5</v>
          </cell>
          <cell r="C231">
            <v>49</v>
          </cell>
          <cell r="D231">
            <v>51</v>
          </cell>
          <cell r="E231">
            <v>52</v>
          </cell>
        </row>
        <row r="232">
          <cell r="A232">
            <v>50</v>
          </cell>
          <cell r="B232">
            <v>50.5</v>
          </cell>
          <cell r="C232">
            <v>49</v>
          </cell>
          <cell r="D232">
            <v>51</v>
          </cell>
          <cell r="E232">
            <v>52</v>
          </cell>
        </row>
        <row r="233">
          <cell r="A233">
            <v>50</v>
          </cell>
          <cell r="B233">
            <v>50.5</v>
          </cell>
          <cell r="C233">
            <v>49</v>
          </cell>
          <cell r="D233">
            <v>51</v>
          </cell>
          <cell r="E233">
            <v>52</v>
          </cell>
        </row>
        <row r="234">
          <cell r="A234">
            <v>50</v>
          </cell>
          <cell r="B234">
            <v>50.5</v>
          </cell>
          <cell r="C234">
            <v>49</v>
          </cell>
          <cell r="D234">
            <v>51</v>
          </cell>
          <cell r="E234">
            <v>52</v>
          </cell>
        </row>
        <row r="235">
          <cell r="A235">
            <v>50</v>
          </cell>
          <cell r="B235">
            <v>50.5</v>
          </cell>
          <cell r="C235">
            <v>49</v>
          </cell>
          <cell r="D235">
            <v>51</v>
          </cell>
          <cell r="E235">
            <v>52</v>
          </cell>
        </row>
        <row r="236">
          <cell r="A236">
            <v>50</v>
          </cell>
          <cell r="B236">
            <v>50.5</v>
          </cell>
          <cell r="C236">
            <v>49</v>
          </cell>
          <cell r="D236">
            <v>51</v>
          </cell>
          <cell r="E236">
            <v>52</v>
          </cell>
        </row>
        <row r="237">
          <cell r="A237">
            <v>50</v>
          </cell>
          <cell r="B237">
            <v>50.5</v>
          </cell>
          <cell r="C237">
            <v>49</v>
          </cell>
          <cell r="D237">
            <v>51</v>
          </cell>
          <cell r="E237">
            <v>52</v>
          </cell>
        </row>
        <row r="238">
          <cell r="A238">
            <v>50</v>
          </cell>
          <cell r="B238">
            <v>50.5</v>
          </cell>
          <cell r="C238">
            <v>49</v>
          </cell>
          <cell r="D238">
            <v>51</v>
          </cell>
          <cell r="E238">
            <v>52</v>
          </cell>
        </row>
        <row r="239">
          <cell r="A239">
            <v>50</v>
          </cell>
          <cell r="B239">
            <v>50.5</v>
          </cell>
          <cell r="C239">
            <v>49</v>
          </cell>
          <cell r="D239">
            <v>51</v>
          </cell>
          <cell r="E239">
            <v>52</v>
          </cell>
        </row>
        <row r="240">
          <cell r="A240">
            <v>50</v>
          </cell>
          <cell r="B240">
            <v>50.5</v>
          </cell>
          <cell r="C240">
            <v>49</v>
          </cell>
          <cell r="D240">
            <v>51</v>
          </cell>
          <cell r="E240">
            <v>52</v>
          </cell>
        </row>
        <row r="241">
          <cell r="A241">
            <v>50</v>
          </cell>
          <cell r="B241">
            <v>50.5</v>
          </cell>
          <cell r="C241">
            <v>49</v>
          </cell>
          <cell r="D241">
            <v>51</v>
          </cell>
          <cell r="E241">
            <v>52</v>
          </cell>
        </row>
        <row r="242">
          <cell r="A242">
            <v>50</v>
          </cell>
          <cell r="B242">
            <v>50.5</v>
          </cell>
          <cell r="C242">
            <v>49</v>
          </cell>
          <cell r="D242">
            <v>51</v>
          </cell>
          <cell r="E242">
            <v>52</v>
          </cell>
        </row>
        <row r="243">
          <cell r="A243">
            <v>60</v>
          </cell>
          <cell r="B243">
            <v>60.5</v>
          </cell>
          <cell r="C243">
            <v>59</v>
          </cell>
          <cell r="D243">
            <v>61</v>
          </cell>
          <cell r="E243">
            <v>62</v>
          </cell>
        </row>
        <row r="244">
          <cell r="A244">
            <v>64</v>
          </cell>
          <cell r="B244">
            <v>64.5</v>
          </cell>
          <cell r="C244">
            <v>63</v>
          </cell>
          <cell r="D244">
            <v>65</v>
          </cell>
          <cell r="E244">
            <v>66</v>
          </cell>
        </row>
        <row r="245">
          <cell r="A245">
            <v>70</v>
          </cell>
          <cell r="B245">
            <v>70.5</v>
          </cell>
          <cell r="C245">
            <v>69</v>
          </cell>
          <cell r="D245">
            <v>71</v>
          </cell>
          <cell r="E245">
            <v>72</v>
          </cell>
        </row>
        <row r="246">
          <cell r="A246">
            <v>70</v>
          </cell>
          <cell r="B246">
            <v>70.5</v>
          </cell>
          <cell r="C246">
            <v>69</v>
          </cell>
          <cell r="D246">
            <v>71</v>
          </cell>
          <cell r="E246">
            <v>72</v>
          </cell>
        </row>
        <row r="247">
          <cell r="A247">
            <v>70</v>
          </cell>
          <cell r="B247">
            <v>70.5</v>
          </cell>
          <cell r="C247">
            <v>69</v>
          </cell>
          <cell r="D247">
            <v>71</v>
          </cell>
          <cell r="E247">
            <v>72</v>
          </cell>
        </row>
        <row r="248">
          <cell r="A248">
            <v>70</v>
          </cell>
          <cell r="B248">
            <v>70.5</v>
          </cell>
          <cell r="C248">
            <v>69</v>
          </cell>
          <cell r="D248">
            <v>71</v>
          </cell>
          <cell r="E248">
            <v>72</v>
          </cell>
        </row>
        <row r="249">
          <cell r="A249">
            <v>70</v>
          </cell>
          <cell r="B249">
            <v>70.5</v>
          </cell>
          <cell r="C249">
            <v>69</v>
          </cell>
          <cell r="D249">
            <v>71</v>
          </cell>
          <cell r="E249">
            <v>72</v>
          </cell>
        </row>
        <row r="250">
          <cell r="A250">
            <v>70</v>
          </cell>
          <cell r="B250">
            <v>70.5</v>
          </cell>
          <cell r="C250">
            <v>69</v>
          </cell>
          <cell r="D250">
            <v>71</v>
          </cell>
          <cell r="E250">
            <v>72</v>
          </cell>
        </row>
        <row r="251">
          <cell r="A251">
            <v>70</v>
          </cell>
          <cell r="B251">
            <v>70.5</v>
          </cell>
          <cell r="C251">
            <v>69</v>
          </cell>
          <cell r="D251">
            <v>71</v>
          </cell>
          <cell r="E251">
            <v>72</v>
          </cell>
        </row>
        <row r="252">
          <cell r="A252">
            <v>80</v>
          </cell>
          <cell r="B252">
            <v>80.5</v>
          </cell>
          <cell r="C252">
            <v>79</v>
          </cell>
          <cell r="D252">
            <v>81</v>
          </cell>
          <cell r="E252">
            <v>82</v>
          </cell>
        </row>
        <row r="253">
          <cell r="A253">
            <v>80</v>
          </cell>
          <cell r="B253">
            <v>80.5</v>
          </cell>
          <cell r="C253">
            <v>79</v>
          </cell>
          <cell r="D253">
            <v>81</v>
          </cell>
          <cell r="E253">
            <v>82</v>
          </cell>
        </row>
        <row r="254">
          <cell r="A254">
            <v>80</v>
          </cell>
          <cell r="B254">
            <v>80.5</v>
          </cell>
          <cell r="C254">
            <v>79</v>
          </cell>
          <cell r="D254">
            <v>81</v>
          </cell>
          <cell r="E254">
            <v>82</v>
          </cell>
        </row>
        <row r="255">
          <cell r="A255">
            <v>80</v>
          </cell>
          <cell r="B255">
            <v>80.5</v>
          </cell>
          <cell r="C255">
            <v>79</v>
          </cell>
          <cell r="D255">
            <v>81</v>
          </cell>
          <cell r="E255">
            <v>82</v>
          </cell>
        </row>
        <row r="256">
          <cell r="A256">
            <v>80</v>
          </cell>
          <cell r="B256">
            <v>80.5</v>
          </cell>
          <cell r="C256">
            <v>79</v>
          </cell>
          <cell r="D256">
            <v>81</v>
          </cell>
          <cell r="E256">
            <v>82</v>
          </cell>
        </row>
        <row r="257">
          <cell r="A257">
            <v>80</v>
          </cell>
          <cell r="B257">
            <v>80.5</v>
          </cell>
          <cell r="C257">
            <v>79</v>
          </cell>
          <cell r="D257">
            <v>81</v>
          </cell>
          <cell r="E257">
            <v>82</v>
          </cell>
        </row>
        <row r="258">
          <cell r="A258">
            <v>80</v>
          </cell>
          <cell r="B258">
            <v>80.5</v>
          </cell>
          <cell r="C258">
            <v>79</v>
          </cell>
          <cell r="D258">
            <v>81</v>
          </cell>
          <cell r="E258">
            <v>82</v>
          </cell>
        </row>
        <row r="259">
          <cell r="A259">
            <v>90</v>
          </cell>
          <cell r="B259">
            <v>90.5</v>
          </cell>
          <cell r="C259">
            <v>89</v>
          </cell>
          <cell r="D259">
            <v>91</v>
          </cell>
          <cell r="E259">
            <v>92</v>
          </cell>
        </row>
        <row r="260">
          <cell r="A260">
            <v>90</v>
          </cell>
          <cell r="B260">
            <v>90.5</v>
          </cell>
          <cell r="C260">
            <v>89</v>
          </cell>
          <cell r="D260">
            <v>91</v>
          </cell>
          <cell r="E260">
            <v>92</v>
          </cell>
        </row>
        <row r="261">
          <cell r="A261">
            <v>99</v>
          </cell>
          <cell r="B261">
            <v>99.5</v>
          </cell>
          <cell r="C261">
            <v>98</v>
          </cell>
          <cell r="D261">
            <v>100</v>
          </cell>
          <cell r="E261">
            <v>101</v>
          </cell>
        </row>
        <row r="262">
          <cell r="A262">
            <v>100</v>
          </cell>
          <cell r="B262">
            <v>100.5</v>
          </cell>
          <cell r="C262">
            <v>99</v>
          </cell>
          <cell r="D262">
            <v>101</v>
          </cell>
          <cell r="E262">
            <v>102</v>
          </cell>
        </row>
        <row r="263">
          <cell r="A263">
            <v>100</v>
          </cell>
          <cell r="B263">
            <v>100.5</v>
          </cell>
          <cell r="C263">
            <v>99</v>
          </cell>
          <cell r="D263">
            <v>101</v>
          </cell>
          <cell r="E263">
            <v>102</v>
          </cell>
        </row>
        <row r="264">
          <cell r="A264">
            <v>100</v>
          </cell>
          <cell r="B264">
            <v>100.5</v>
          </cell>
          <cell r="C264">
            <v>99</v>
          </cell>
          <cell r="D264">
            <v>101</v>
          </cell>
          <cell r="E264">
            <v>102</v>
          </cell>
        </row>
      </sheetData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4B0D9-3D1B-43B1-B7CC-90F8C2591ADE}">
  <dimension ref="A1:B6"/>
  <sheetViews>
    <sheetView tabSelected="1" workbookViewId="0"/>
  </sheetViews>
  <sheetFormatPr defaultRowHeight="14.5" x14ac:dyDescent="0.35"/>
  <cols>
    <col min="2" max="2" width="9.08984375" bestFit="1" customWidth="1"/>
  </cols>
  <sheetData>
    <row r="1" spans="1:2" x14ac:dyDescent="0.35">
      <c r="A1" t="s">
        <v>43</v>
      </c>
    </row>
    <row r="2" spans="1:2" x14ac:dyDescent="0.35">
      <c r="A2" t="s">
        <v>46</v>
      </c>
    </row>
    <row r="4" spans="1:2" x14ac:dyDescent="0.35">
      <c r="A4" t="s">
        <v>44</v>
      </c>
      <c r="B4" s="16">
        <v>45946</v>
      </c>
    </row>
    <row r="6" spans="1:2" x14ac:dyDescent="0.35">
      <c r="A6" s="17" t="s">
        <v>45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84F46-D61C-493D-B247-0279EEEC14A2}">
  <dimension ref="A1:AB43"/>
  <sheetViews>
    <sheetView workbookViewId="0"/>
  </sheetViews>
  <sheetFormatPr defaultRowHeight="14.5" x14ac:dyDescent="0.35"/>
  <cols>
    <col min="1" max="1" width="6.81640625" customWidth="1"/>
    <col min="2" max="4" width="7.7265625" customWidth="1"/>
    <col min="5" max="5" width="3.26953125" customWidth="1"/>
    <col min="8" max="8" width="2.7265625" customWidth="1"/>
    <col min="21" max="21" width="17.54296875" customWidth="1"/>
  </cols>
  <sheetData>
    <row r="1" spans="1:28" x14ac:dyDescent="0.35">
      <c r="A1" s="1" t="s">
        <v>0</v>
      </c>
      <c r="U1" t="s">
        <v>1</v>
      </c>
    </row>
    <row r="3" spans="1:28" ht="17" thickBot="1" x14ac:dyDescent="0.4">
      <c r="A3" s="2" t="s">
        <v>2</v>
      </c>
      <c r="B3" s="2" t="s">
        <v>3</v>
      </c>
      <c r="C3" s="2" t="s">
        <v>4</v>
      </c>
      <c r="D3" s="2" t="s">
        <v>5</v>
      </c>
      <c r="E3" s="3"/>
      <c r="F3" s="2" t="s">
        <v>6</v>
      </c>
      <c r="G3" s="2" t="s">
        <v>7</v>
      </c>
      <c r="L3" s="2" t="s">
        <v>2</v>
      </c>
      <c r="M3" s="2" t="s">
        <v>7</v>
      </c>
      <c r="N3" s="2" t="s">
        <v>8</v>
      </c>
      <c r="U3" s="4" t="s">
        <v>9</v>
      </c>
      <c r="V3" s="4"/>
      <c r="X3" s="4"/>
      <c r="Y3" s="4"/>
    </row>
    <row r="4" spans="1:28" ht="15" thickTop="1" x14ac:dyDescent="0.35">
      <c r="A4" s="5">
        <v>2000</v>
      </c>
      <c r="B4" s="5">
        <v>30</v>
      </c>
      <c r="C4" s="5">
        <v>20</v>
      </c>
      <c r="D4" s="5">
        <v>65</v>
      </c>
      <c r="F4">
        <f t="array" ref="F4:F14">TREND(D4:D14,B4:C14)</f>
        <v>62.678719648905208</v>
      </c>
      <c r="G4">
        <f>D4-F4</f>
        <v>2.3212803510947921</v>
      </c>
      <c r="I4" t="e">
        <f t="array" aca="1" ref="I4:J7" ca="1">DURBIN(B4:C14,D4:D14,TRUE)</f>
        <v>#NAME?</v>
      </c>
      <c r="J4" s="7" t="e">
        <f ca="1"/>
        <v>#NAME?</v>
      </c>
      <c r="L4" s="5">
        <f>A4</f>
        <v>2000</v>
      </c>
      <c r="M4">
        <f>G4</f>
        <v>2.3212803510947921</v>
      </c>
      <c r="P4" s="2" t="s">
        <v>2</v>
      </c>
      <c r="Q4" s="2" t="s">
        <v>10</v>
      </c>
      <c r="R4" s="2" t="s">
        <v>11</v>
      </c>
      <c r="S4" s="2" t="s">
        <v>12</v>
      </c>
      <c r="U4" t="s">
        <v>13</v>
      </c>
      <c r="V4" t="e">
        <f ca="1">SQRT(V5)</f>
        <v>#NAME?</v>
      </c>
      <c r="X4" t="s">
        <v>14</v>
      </c>
      <c r="Y4" t="e">
        <f ca="1">V8*LN(W13/V8)+2*(V12+1)</f>
        <v>#NAME?</v>
      </c>
    </row>
    <row r="5" spans="1:28" x14ac:dyDescent="0.35">
      <c r="A5" s="5">
        <f>A4+1</f>
        <v>2001</v>
      </c>
      <c r="B5" s="5">
        <v>23</v>
      </c>
      <c r="C5" s="5">
        <v>27</v>
      </c>
      <c r="D5" s="5">
        <v>62</v>
      </c>
      <c r="F5">
        <v>60.68520726995181</v>
      </c>
      <c r="G5">
        <f t="shared" ref="G5:G14" si="0">D5-F5</f>
        <v>1.3147927300481896</v>
      </c>
      <c r="I5" t="e">
        <f ca="1"/>
        <v>#NAME?</v>
      </c>
      <c r="J5" s="8" t="e">
        <f ca="1"/>
        <v>#NAME?</v>
      </c>
      <c r="L5" s="5">
        <f t="shared" ref="L5:L14" si="1">A5</f>
        <v>2001</v>
      </c>
      <c r="M5">
        <f t="shared" ref="M5:M14" si="2">G5</f>
        <v>1.3147927300481896</v>
      </c>
      <c r="N5" t="e">
        <f ca="1">M5-M4*J$9</f>
        <v>#NAME?</v>
      </c>
      <c r="P5" s="5">
        <f>L5</f>
        <v>2001</v>
      </c>
      <c r="Q5" t="e">
        <f ca="1">B5-B4*$J$9</f>
        <v>#NAME?</v>
      </c>
      <c r="R5" t="e">
        <f ca="1">C5-C4*$J$9</f>
        <v>#NAME?</v>
      </c>
      <c r="S5" t="e">
        <f ca="1">D5-D4*$J$9</f>
        <v>#NAME?</v>
      </c>
      <c r="U5" t="s">
        <v>15</v>
      </c>
      <c r="V5" t="e">
        <f ca="1">W12/W14</f>
        <v>#NAME?</v>
      </c>
      <c r="X5" t="s">
        <v>16</v>
      </c>
      <c r="Y5" t="e">
        <f ca="1">Y4+2*(V12+2)*(V12+3)/(V8-V12-3)</f>
        <v>#NAME?</v>
      </c>
    </row>
    <row r="6" spans="1:28" x14ac:dyDescent="0.35">
      <c r="A6" s="5">
        <f t="shared" ref="A6:A13" si="3">A5+1</f>
        <v>2002</v>
      </c>
      <c r="B6" s="5">
        <v>34</v>
      </c>
      <c r="C6" s="5">
        <v>28</v>
      </c>
      <c r="D6" s="5">
        <v>70</v>
      </c>
      <c r="F6">
        <v>69.596336402232495</v>
      </c>
      <c r="G6">
        <f t="shared" si="0"/>
        <v>0.40366359776750471</v>
      </c>
      <c r="I6" t="e">
        <f ca="1"/>
        <v>#NAME?</v>
      </c>
      <c r="J6" s="8" t="e">
        <f ca="1"/>
        <v>#NAME?</v>
      </c>
      <c r="L6" s="5">
        <f t="shared" si="1"/>
        <v>2002</v>
      </c>
      <c r="M6">
        <f t="shared" si="2"/>
        <v>0.40366359776750471</v>
      </c>
      <c r="N6" t="e">
        <f t="shared" ref="N6:N14" ca="1" si="4">M6-M5*J$9</f>
        <v>#NAME?</v>
      </c>
      <c r="P6" s="5">
        <f t="shared" ref="P6:P14" si="5">L6</f>
        <v>2002</v>
      </c>
      <c r="Q6" t="e">
        <f t="shared" ref="Q6:S14" ca="1" si="6">B6-B5*$J$9</f>
        <v>#NAME?</v>
      </c>
      <c r="R6" t="e">
        <f t="shared" ca="1" si="6"/>
        <v>#NAME?</v>
      </c>
      <c r="S6" t="e">
        <f t="shared" ca="1" si="6"/>
        <v>#NAME?</v>
      </c>
      <c r="U6" t="s">
        <v>17</v>
      </c>
      <c r="V6" t="e">
        <f ca="1">1-(1-V5)*(V8-1)/(V8-V12-1)</f>
        <v>#NAME?</v>
      </c>
      <c r="X6" s="6" t="s">
        <v>18</v>
      </c>
      <c r="Y6" s="6" t="e">
        <f ca="1">V8*LN(W13/V8)+(V12+1)*LN(V8)</f>
        <v>#NAME?</v>
      </c>
    </row>
    <row r="7" spans="1:28" x14ac:dyDescent="0.35">
      <c r="A7" s="5">
        <f t="shared" si="3"/>
        <v>2003</v>
      </c>
      <c r="B7" s="5">
        <v>31</v>
      </c>
      <c r="C7" s="5">
        <v>21</v>
      </c>
      <c r="D7" s="5">
        <v>64</v>
      </c>
      <c r="F7">
        <v>63.926584935362293</v>
      </c>
      <c r="G7">
        <f t="shared" si="0"/>
        <v>7.3415064637707417E-2</v>
      </c>
      <c r="I7" t="e">
        <f ca="1"/>
        <v>#NAME?</v>
      </c>
      <c r="J7" s="9" t="e">
        <f ca="1"/>
        <v>#NAME?</v>
      </c>
      <c r="L7" s="5">
        <f t="shared" si="1"/>
        <v>2003</v>
      </c>
      <c r="M7">
        <f t="shared" si="2"/>
        <v>7.3415064637707417E-2</v>
      </c>
      <c r="N7" t="e">
        <f t="shared" ca="1" si="4"/>
        <v>#NAME?</v>
      </c>
      <c r="P7" s="5">
        <f t="shared" si="5"/>
        <v>2003</v>
      </c>
      <c r="Q7" t="e">
        <f t="shared" ca="1" si="6"/>
        <v>#NAME?</v>
      </c>
      <c r="R7" t="e">
        <f t="shared" ca="1" si="6"/>
        <v>#NAME?</v>
      </c>
      <c r="S7" t="e">
        <f t="shared" ca="1" si="6"/>
        <v>#NAME?</v>
      </c>
      <c r="U7" t="s">
        <v>19</v>
      </c>
      <c r="V7" t="e">
        <f ca="1">SQRT(X13)</f>
        <v>#NAME?</v>
      </c>
    </row>
    <row r="8" spans="1:28" x14ac:dyDescent="0.35">
      <c r="A8" s="5">
        <f t="shared" si="3"/>
        <v>2004</v>
      </c>
      <c r="B8" s="5">
        <v>17</v>
      </c>
      <c r="C8" s="5">
        <v>23</v>
      </c>
      <c r="D8" s="5">
        <v>52</v>
      </c>
      <c r="F8">
        <v>54.16109335495873</v>
      </c>
      <c r="G8">
        <f t="shared" si="0"/>
        <v>-2.1610933549587301</v>
      </c>
      <c r="L8" s="5">
        <f t="shared" si="1"/>
        <v>2004</v>
      </c>
      <c r="M8">
        <f t="shared" si="2"/>
        <v>-2.1610933549587301</v>
      </c>
      <c r="N8" t="e">
        <f t="shared" ca="1" si="4"/>
        <v>#NAME?</v>
      </c>
      <c r="P8" s="5">
        <f t="shared" si="5"/>
        <v>2004</v>
      </c>
      <c r="Q8" t="e">
        <f t="shared" ca="1" si="6"/>
        <v>#NAME?</v>
      </c>
      <c r="R8" t="e">
        <f t="shared" ca="1" si="6"/>
        <v>#NAME?</v>
      </c>
      <c r="S8" t="e">
        <f t="shared" ca="1" si="6"/>
        <v>#NAME?</v>
      </c>
      <c r="U8" s="6" t="s">
        <v>20</v>
      </c>
      <c r="V8" s="6">
        <f ca="1">COUNT(S5:S14)</f>
        <v>0</v>
      </c>
    </row>
    <row r="9" spans="1:28" x14ac:dyDescent="0.35">
      <c r="A9" s="5">
        <f t="shared" si="3"/>
        <v>2005</v>
      </c>
      <c r="B9" s="5">
        <v>36</v>
      </c>
      <c r="C9" s="5">
        <v>24</v>
      </c>
      <c r="D9" s="5">
        <v>68</v>
      </c>
      <c r="F9">
        <v>69.202833563898281</v>
      </c>
      <c r="G9">
        <f t="shared" si="0"/>
        <v>-1.202833563898281</v>
      </c>
      <c r="I9" t="s">
        <v>21</v>
      </c>
      <c r="J9" s="10" t="e">
        <f ca="1">1-J4/2</f>
        <v>#NAME?</v>
      </c>
      <c r="L9" s="5">
        <f t="shared" si="1"/>
        <v>2005</v>
      </c>
      <c r="M9">
        <f t="shared" si="2"/>
        <v>-1.202833563898281</v>
      </c>
      <c r="N9" t="e">
        <f t="shared" ca="1" si="4"/>
        <v>#NAME?</v>
      </c>
      <c r="P9" s="5">
        <f t="shared" si="5"/>
        <v>2005</v>
      </c>
      <c r="Q9" t="e">
        <f t="shared" ca="1" si="6"/>
        <v>#NAME?</v>
      </c>
      <c r="R9" t="e">
        <f t="shared" ca="1" si="6"/>
        <v>#NAME?</v>
      </c>
      <c r="S9" t="e">
        <f t="shared" ca="1" si="6"/>
        <v>#NAME?</v>
      </c>
    </row>
    <row r="10" spans="1:28" ht="15" thickBot="1" x14ac:dyDescent="0.4">
      <c r="A10" s="5">
        <f t="shared" si="3"/>
        <v>2006</v>
      </c>
      <c r="B10" s="5">
        <v>38</v>
      </c>
      <c r="C10" s="5">
        <v>20</v>
      </c>
      <c r="D10" s="5">
        <v>68</v>
      </c>
      <c r="F10">
        <v>68.809330725564081</v>
      </c>
      <c r="G10">
        <f t="shared" si="0"/>
        <v>-0.80933072556408092</v>
      </c>
      <c r="L10" s="5">
        <f t="shared" si="1"/>
        <v>2006</v>
      </c>
      <c r="M10">
        <f t="shared" si="2"/>
        <v>-0.80933072556408092</v>
      </c>
      <c r="N10" t="e">
        <f t="shared" ca="1" si="4"/>
        <v>#NAME?</v>
      </c>
      <c r="P10" s="5">
        <f t="shared" si="5"/>
        <v>2006</v>
      </c>
      <c r="Q10" t="e">
        <f t="shared" ca="1" si="6"/>
        <v>#NAME?</v>
      </c>
      <c r="R10" t="e">
        <f t="shared" ca="1" si="6"/>
        <v>#NAME?</v>
      </c>
      <c r="S10" t="e">
        <f t="shared" ca="1" si="6"/>
        <v>#NAME?</v>
      </c>
      <c r="U10" t="s">
        <v>22</v>
      </c>
      <c r="Y10" s="5" t="s">
        <v>23</v>
      </c>
      <c r="Z10" s="5">
        <v>0.05</v>
      </c>
    </row>
    <row r="11" spans="1:28" ht="15" thickTop="1" x14ac:dyDescent="0.35">
      <c r="A11" s="5">
        <f t="shared" si="3"/>
        <v>2007</v>
      </c>
      <c r="B11" s="5">
        <v>40</v>
      </c>
      <c r="C11" s="5">
        <v>26</v>
      </c>
      <c r="D11" s="5">
        <v>72</v>
      </c>
      <c r="F11">
        <v>73.231216905977192</v>
      </c>
      <c r="G11">
        <f t="shared" si="0"/>
        <v>-1.2312169059771918</v>
      </c>
      <c r="L11" s="5">
        <f t="shared" si="1"/>
        <v>2007</v>
      </c>
      <c r="M11">
        <f t="shared" si="2"/>
        <v>-1.2312169059771918</v>
      </c>
      <c r="N11" t="e">
        <f t="shared" ca="1" si="4"/>
        <v>#NAME?</v>
      </c>
      <c r="P11" s="5">
        <f t="shared" si="5"/>
        <v>2007</v>
      </c>
      <c r="Q11" t="e">
        <f t="shared" ca="1" si="6"/>
        <v>#NAME?</v>
      </c>
      <c r="R11" t="e">
        <f t="shared" ca="1" si="6"/>
        <v>#NAME?</v>
      </c>
      <c r="S11" t="e">
        <f t="shared" ca="1" si="6"/>
        <v>#NAME?</v>
      </c>
      <c r="U11" s="11"/>
      <c r="V11" s="11" t="s">
        <v>24</v>
      </c>
      <c r="W11" s="11" t="s">
        <v>25</v>
      </c>
      <c r="X11" s="11" t="s">
        <v>26</v>
      </c>
      <c r="Y11" s="11" t="s">
        <v>27</v>
      </c>
      <c r="Z11" s="11" t="s">
        <v>28</v>
      </c>
      <c r="AA11" s="11" t="s">
        <v>29</v>
      </c>
    </row>
    <row r="12" spans="1:28" x14ac:dyDescent="0.35">
      <c r="A12" s="5">
        <f t="shared" si="3"/>
        <v>2008</v>
      </c>
      <c r="B12" s="5">
        <v>37</v>
      </c>
      <c r="C12" s="5">
        <v>27</v>
      </c>
      <c r="D12" s="5">
        <v>71</v>
      </c>
      <c r="F12">
        <v>71.413776654104851</v>
      </c>
      <c r="G12">
        <f t="shared" si="0"/>
        <v>-0.41377665410485065</v>
      </c>
      <c r="L12" s="5">
        <f t="shared" si="1"/>
        <v>2008</v>
      </c>
      <c r="M12">
        <f t="shared" si="2"/>
        <v>-0.41377665410485065</v>
      </c>
      <c r="N12" t="e">
        <f t="shared" ca="1" si="4"/>
        <v>#NAME?</v>
      </c>
      <c r="P12" s="5">
        <f t="shared" si="5"/>
        <v>2008</v>
      </c>
      <c r="Q12" t="e">
        <f t="shared" ca="1" si="6"/>
        <v>#NAME?</v>
      </c>
      <c r="R12" t="e">
        <f t="shared" ca="1" si="6"/>
        <v>#NAME?</v>
      </c>
      <c r="S12" t="e">
        <f t="shared" ca="1" si="6"/>
        <v>#NAME?</v>
      </c>
      <c r="U12" t="s">
        <v>30</v>
      </c>
      <c r="V12">
        <f ca="1">COUNT(Q5:R5)</f>
        <v>0</v>
      </c>
      <c r="W12" t="e">
        <f ca="1">DEVSQ(MMULT(DEsign(Q5:R14),V17:V19))</f>
        <v>#NAME?</v>
      </c>
      <c r="X12" t="e">
        <f ca="1">W12/V12</f>
        <v>#NAME?</v>
      </c>
      <c r="Y12" t="e">
        <f ca="1">X12/X13</f>
        <v>#NAME?</v>
      </c>
      <c r="Z12" t="e">
        <f ca="1">_xlfn.F.DIST.RT(Y12,V12,V13)</f>
        <v>#NAME?</v>
      </c>
      <c r="AA12" s="5" t="e">
        <f ca="1">IF(Z12&lt;Z10,"yes","no")</f>
        <v>#NAME?</v>
      </c>
    </row>
    <row r="13" spans="1:28" x14ac:dyDescent="0.35">
      <c r="A13" s="5">
        <f t="shared" si="3"/>
        <v>2009</v>
      </c>
      <c r="B13" s="5">
        <v>34</v>
      </c>
      <c r="C13" s="5">
        <v>24</v>
      </c>
      <c r="D13" s="5">
        <v>69</v>
      </c>
      <c r="F13">
        <v>67.670180794733568</v>
      </c>
      <c r="G13">
        <f t="shared" si="0"/>
        <v>1.3298192052664319</v>
      </c>
      <c r="L13" s="5">
        <f t="shared" si="1"/>
        <v>2009</v>
      </c>
      <c r="M13">
        <f t="shared" si="2"/>
        <v>1.3298192052664319</v>
      </c>
      <c r="N13" t="e">
        <f t="shared" ca="1" si="4"/>
        <v>#NAME?</v>
      </c>
      <c r="P13" s="5">
        <f t="shared" si="5"/>
        <v>2009</v>
      </c>
      <c r="Q13" t="e">
        <f t="shared" ca="1" si="6"/>
        <v>#NAME?</v>
      </c>
      <c r="R13" t="e">
        <f t="shared" ca="1" si="6"/>
        <v>#NAME?</v>
      </c>
      <c r="S13" t="e">
        <f t="shared" ca="1" si="6"/>
        <v>#NAME?</v>
      </c>
      <c r="U13" t="s">
        <v>31</v>
      </c>
      <c r="V13">
        <f ca="1">V14-V12</f>
        <v>-1</v>
      </c>
      <c r="W13" t="e">
        <f ca="1">W14-W12</f>
        <v>#NAME?</v>
      </c>
      <c r="X13" t="e">
        <f ca="1">W13/V13</f>
        <v>#NAME?</v>
      </c>
    </row>
    <row r="14" spans="1:28" x14ac:dyDescent="0.35">
      <c r="A14" s="12">
        <f>A13+1</f>
        <v>2010</v>
      </c>
      <c r="B14" s="12">
        <v>38</v>
      </c>
      <c r="C14" s="12">
        <v>30</v>
      </c>
      <c r="D14" s="12">
        <v>74</v>
      </c>
      <c r="F14" s="6">
        <v>73.624719744311392</v>
      </c>
      <c r="G14" s="6">
        <f t="shared" si="0"/>
        <v>0.37528025568860812</v>
      </c>
      <c r="L14" s="12">
        <f t="shared" si="1"/>
        <v>2010</v>
      </c>
      <c r="M14" s="6">
        <f t="shared" si="2"/>
        <v>0.37528025568860812</v>
      </c>
      <c r="N14" s="6" t="e">
        <f t="shared" ca="1" si="4"/>
        <v>#NAME?</v>
      </c>
      <c r="P14" s="12">
        <f t="shared" si="5"/>
        <v>2010</v>
      </c>
      <c r="Q14" s="6" t="e">
        <f t="shared" ca="1" si="6"/>
        <v>#NAME?</v>
      </c>
      <c r="R14" s="6" t="e">
        <f t="shared" ca="1" si="6"/>
        <v>#NAME?</v>
      </c>
      <c r="S14" s="6" t="e">
        <f t="shared" ca="1" si="6"/>
        <v>#NAME?</v>
      </c>
      <c r="U14" s="6" t="s">
        <v>32</v>
      </c>
      <c r="V14" s="6">
        <f ca="1">V8-1</f>
        <v>-1</v>
      </c>
      <c r="W14" s="6" t="e">
        <f ca="1">DEVSQ(S5:S14)</f>
        <v>#NAME?</v>
      </c>
      <c r="X14" s="6"/>
      <c r="Y14" s="6"/>
      <c r="Z14" s="6"/>
      <c r="AA14" s="6"/>
    </row>
    <row r="15" spans="1:28" ht="15" thickBot="1" x14ac:dyDescent="0.4"/>
    <row r="16" spans="1:28" ht="15" thickTop="1" x14ac:dyDescent="0.35">
      <c r="U16" s="11"/>
      <c r="V16" s="11" t="s">
        <v>33</v>
      </c>
      <c r="W16" s="11" t="s">
        <v>34</v>
      </c>
      <c r="X16" s="11" t="s">
        <v>35</v>
      </c>
      <c r="Y16" s="11" t="s">
        <v>28</v>
      </c>
      <c r="Z16" s="11" t="s">
        <v>36</v>
      </c>
      <c r="AA16" s="11" t="s">
        <v>37</v>
      </c>
      <c r="AB16" s="11" t="s">
        <v>38</v>
      </c>
    </row>
    <row r="17" spans="16:28" x14ac:dyDescent="0.35">
      <c r="U17" t="s">
        <v>39</v>
      </c>
      <c r="V17" t="e">
        <f t="array" aca="1" ref="V17:W19" ca="1">RegCoeff(Q5:R14,S5:S14)</f>
        <v>#NAME?</v>
      </c>
      <c r="W17" t="e">
        <f ca="1"/>
        <v>#NAME?</v>
      </c>
      <c r="X17" t="e">
        <f ca="1">V17/W17</f>
        <v>#NAME?</v>
      </c>
      <c r="Y17" t="e">
        <f ca="1">_xlfn.T.DIST.2T(ABS(X17),$V$13)</f>
        <v>#NAME?</v>
      </c>
      <c r="Z17" t="e">
        <f ca="1">V17-_xlfn.T.INV.2T(Z$10,$V$13)*W17</f>
        <v>#NAME?</v>
      </c>
      <c r="AA17" t="e">
        <f ca="1">V17+_xlfn.T.INV.2T(Z$10,$V$13)*W17</f>
        <v>#NAME?</v>
      </c>
    </row>
    <row r="18" spans="16:28" x14ac:dyDescent="0.35">
      <c r="U18" t="str">
        <f t="array" ref="U18:U19">TRANSPOSE(Q4:R4)</f>
        <v>Rainfall'</v>
      </c>
      <c r="V18" t="e">
        <f ca="1"/>
        <v>#NAME?</v>
      </c>
      <c r="W18" t="e">
        <f ca="1"/>
        <v>#NAME?</v>
      </c>
      <c r="X18" t="e">
        <f t="shared" ref="X18:X19" ca="1" si="7">V18/W18</f>
        <v>#NAME?</v>
      </c>
      <c r="Y18" t="e">
        <f t="shared" ref="Y18:Y19" ca="1" si="8">_xlfn.T.DIST.2T(ABS(X18),$V$13)</f>
        <v>#NAME?</v>
      </c>
      <c r="Z18" t="e">
        <f t="shared" ref="Z18:Z19" ca="1" si="9">V18-_xlfn.T.INV.2T(Z$10,$V$13)*W18</f>
        <v>#NAME?</v>
      </c>
      <c r="AA18" t="e">
        <f t="shared" ref="AA18:AA19" ca="1" si="10">V18+_xlfn.T.INV.2T(Z$10,$V$13)*W18</f>
        <v>#NAME?</v>
      </c>
      <c r="AB18" t="e">
        <f ca="1">VIF(Q5:R14,1)</f>
        <v>#NAME?</v>
      </c>
    </row>
    <row r="19" spans="16:28" x14ac:dyDescent="0.35">
      <c r="U19" s="6" t="str">
        <v>Temp'</v>
      </c>
      <c r="V19" s="6" t="e">
        <f ca="1"/>
        <v>#NAME?</v>
      </c>
      <c r="W19" s="6" t="e">
        <f ca="1"/>
        <v>#NAME?</v>
      </c>
      <c r="X19" s="6" t="e">
        <f t="shared" ca="1" si="7"/>
        <v>#NAME?</v>
      </c>
      <c r="Y19" s="6" t="e">
        <f t="shared" ca="1" si="8"/>
        <v>#NAME?</v>
      </c>
      <c r="Z19" s="6" t="e">
        <f t="shared" ca="1" si="9"/>
        <v>#NAME?</v>
      </c>
      <c r="AA19" s="6" t="e">
        <f t="shared" ca="1" si="10"/>
        <v>#NAME?</v>
      </c>
      <c r="AB19" s="6" t="e">
        <f ca="1">VIF(Q5:R14,2)</f>
        <v>#NAME?</v>
      </c>
    </row>
    <row r="21" spans="16:28" x14ac:dyDescent="0.35">
      <c r="U21" s="13" t="s">
        <v>40</v>
      </c>
      <c r="V21" s="13" t="e">
        <f ca="1">V17/(1-J9)</f>
        <v>#NAME?</v>
      </c>
      <c r="W21" s="13" t="e">
        <f ca="1">V21/X21</f>
        <v>#NAME?</v>
      </c>
      <c r="X21" s="13" t="e">
        <f ca="1">X17</f>
        <v>#NAME?</v>
      </c>
      <c r="Y21" s="13" t="e">
        <f ca="1">_xlfn.T.DIST.2T(ABS(X21),$V$13)</f>
        <v>#NAME?</v>
      </c>
      <c r="Z21" s="13" t="e">
        <f ca="1">V21-_xlfn.T.INV.2T(Z$10,$V$13)*W21</f>
        <v>#NAME?</v>
      </c>
      <c r="AA21" s="13" t="e">
        <f ca="1">V21+_xlfn.T.INV.2T(Z$10,$V$13)*W21</f>
        <v>#NAME?</v>
      </c>
    </row>
    <row r="23" spans="16:28" x14ac:dyDescent="0.35">
      <c r="U23" t="s">
        <v>1</v>
      </c>
    </row>
    <row r="25" spans="16:28" ht="15" thickBot="1" x14ac:dyDescent="0.4">
      <c r="P25" s="2" t="s">
        <v>2</v>
      </c>
      <c r="Q25" s="2" t="s">
        <v>10</v>
      </c>
      <c r="R25" s="2" t="s">
        <v>11</v>
      </c>
      <c r="S25" s="2" t="s">
        <v>12</v>
      </c>
      <c r="U25" s="4" t="s">
        <v>9</v>
      </c>
      <c r="V25" s="4"/>
      <c r="X25" s="4"/>
      <c r="Y25" s="4"/>
    </row>
    <row r="26" spans="16:28" ht="15" thickTop="1" x14ac:dyDescent="0.35">
      <c r="P26" s="5">
        <f>L4</f>
        <v>2000</v>
      </c>
      <c r="Q26" s="14" t="e">
        <f ca="1">B4*SQRT(1-$J$9^2)</f>
        <v>#NAME?</v>
      </c>
      <c r="R26" s="14" t="e">
        <f t="shared" ref="R26:S26" ca="1" si="11">C4*SQRT(1-$J$9^2)</f>
        <v>#NAME?</v>
      </c>
      <c r="S26" s="14" t="e">
        <f t="shared" ca="1" si="11"/>
        <v>#NAME?</v>
      </c>
      <c r="U26" t="s">
        <v>13</v>
      </c>
      <c r="V26" t="e">
        <f ca="1">SQRT(V27)</f>
        <v>#NAME?</v>
      </c>
      <c r="X26" t="s">
        <v>14</v>
      </c>
      <c r="Y26" t="e">
        <f ca="1">V30*LN(W35/V30)+2*(V34+1)</f>
        <v>#NAME?</v>
      </c>
    </row>
    <row r="27" spans="16:28" x14ac:dyDescent="0.35">
      <c r="P27" s="5">
        <f>P5</f>
        <v>2001</v>
      </c>
      <c r="Q27" s="14" t="e">
        <f t="shared" ref="Q27:S27" ca="1" si="12">Q5</f>
        <v>#NAME?</v>
      </c>
      <c r="R27" s="14" t="e">
        <f t="shared" ca="1" si="12"/>
        <v>#NAME?</v>
      </c>
      <c r="S27" s="14" t="e">
        <f t="shared" ca="1" si="12"/>
        <v>#NAME?</v>
      </c>
      <c r="U27" t="s">
        <v>15</v>
      </c>
      <c r="V27" t="e">
        <f ca="1">W34/W36</f>
        <v>#NAME?</v>
      </c>
      <c r="X27" t="s">
        <v>16</v>
      </c>
      <c r="Y27" t="e">
        <f ca="1">Y26+2*(V34+2)*(V34+3)/(V30-V34-3)</f>
        <v>#NAME?</v>
      </c>
    </row>
    <row r="28" spans="16:28" x14ac:dyDescent="0.35">
      <c r="P28" s="5">
        <f t="shared" ref="P28:S36" si="13">P6</f>
        <v>2002</v>
      </c>
      <c r="Q28" s="14" t="e">
        <f t="shared" ca="1" si="13"/>
        <v>#NAME?</v>
      </c>
      <c r="R28" s="14" t="e">
        <f t="shared" ca="1" si="13"/>
        <v>#NAME?</v>
      </c>
      <c r="S28" s="14" t="e">
        <f t="shared" ca="1" si="13"/>
        <v>#NAME?</v>
      </c>
      <c r="U28" t="s">
        <v>17</v>
      </c>
      <c r="V28" t="e">
        <f ca="1">1-(1-V27)*(V30-1)/(V30-V34-1)</f>
        <v>#NAME?</v>
      </c>
      <c r="X28" s="6" t="s">
        <v>18</v>
      </c>
      <c r="Y28" s="6" t="e">
        <f ca="1">V30*LN(W35/V30)+(V34+1)*LN(V30)</f>
        <v>#NAME?</v>
      </c>
    </row>
    <row r="29" spans="16:28" x14ac:dyDescent="0.35">
      <c r="P29" s="5">
        <f t="shared" si="13"/>
        <v>2003</v>
      </c>
      <c r="Q29" s="14" t="e">
        <f t="shared" ca="1" si="13"/>
        <v>#NAME?</v>
      </c>
      <c r="R29" s="14" t="e">
        <f t="shared" ca="1" si="13"/>
        <v>#NAME?</v>
      </c>
      <c r="S29" s="14" t="e">
        <f t="shared" ca="1" si="13"/>
        <v>#NAME?</v>
      </c>
      <c r="U29" t="s">
        <v>19</v>
      </c>
      <c r="V29" t="e">
        <f ca="1">SQRT(X35)</f>
        <v>#NAME?</v>
      </c>
    </row>
    <row r="30" spans="16:28" x14ac:dyDescent="0.35">
      <c r="P30" s="5">
        <f t="shared" si="13"/>
        <v>2004</v>
      </c>
      <c r="Q30" s="14" t="e">
        <f t="shared" ca="1" si="13"/>
        <v>#NAME?</v>
      </c>
      <c r="R30" s="14" t="e">
        <f t="shared" ca="1" si="13"/>
        <v>#NAME?</v>
      </c>
      <c r="S30" s="14" t="e">
        <f t="shared" ca="1" si="13"/>
        <v>#NAME?</v>
      </c>
      <c r="U30" s="6" t="s">
        <v>20</v>
      </c>
      <c r="V30" s="6">
        <f ca="1">COUNT(S26:S36)</f>
        <v>0</v>
      </c>
    </row>
    <row r="31" spans="16:28" x14ac:dyDescent="0.35">
      <c r="P31" s="5">
        <f t="shared" si="13"/>
        <v>2005</v>
      </c>
      <c r="Q31" s="14" t="e">
        <f t="shared" ca="1" si="13"/>
        <v>#NAME?</v>
      </c>
      <c r="R31" s="14" t="e">
        <f t="shared" ca="1" si="13"/>
        <v>#NAME?</v>
      </c>
      <c r="S31" s="14" t="e">
        <f t="shared" ca="1" si="13"/>
        <v>#NAME?</v>
      </c>
    </row>
    <row r="32" spans="16:28" ht="15" thickBot="1" x14ac:dyDescent="0.4">
      <c r="P32" s="5">
        <f t="shared" si="13"/>
        <v>2006</v>
      </c>
      <c r="Q32" s="14" t="e">
        <f t="shared" ca="1" si="13"/>
        <v>#NAME?</v>
      </c>
      <c r="R32" s="14" t="e">
        <f t="shared" ca="1" si="13"/>
        <v>#NAME?</v>
      </c>
      <c r="S32" s="14" t="e">
        <f t="shared" ca="1" si="13"/>
        <v>#NAME?</v>
      </c>
      <c r="U32" t="s">
        <v>22</v>
      </c>
      <c r="Y32" s="5" t="s">
        <v>23</v>
      </c>
      <c r="Z32" s="5">
        <v>0.05</v>
      </c>
    </row>
    <row r="33" spans="16:28" ht="15" thickTop="1" x14ac:dyDescent="0.35">
      <c r="P33" s="5">
        <f t="shared" si="13"/>
        <v>2007</v>
      </c>
      <c r="Q33" s="14" t="e">
        <f t="shared" ca="1" si="13"/>
        <v>#NAME?</v>
      </c>
      <c r="R33" s="14" t="e">
        <f t="shared" ca="1" si="13"/>
        <v>#NAME?</v>
      </c>
      <c r="S33" s="14" t="e">
        <f t="shared" ca="1" si="13"/>
        <v>#NAME?</v>
      </c>
      <c r="U33" s="11"/>
      <c r="V33" s="11" t="s">
        <v>24</v>
      </c>
      <c r="W33" s="11" t="s">
        <v>25</v>
      </c>
      <c r="X33" s="11" t="s">
        <v>26</v>
      </c>
      <c r="Y33" s="11" t="s">
        <v>27</v>
      </c>
      <c r="Z33" s="11" t="s">
        <v>28</v>
      </c>
      <c r="AA33" s="11" t="s">
        <v>29</v>
      </c>
    </row>
    <row r="34" spans="16:28" x14ac:dyDescent="0.35">
      <c r="P34" s="5">
        <f t="shared" si="13"/>
        <v>2008</v>
      </c>
      <c r="Q34" s="14" t="e">
        <f t="shared" ca="1" si="13"/>
        <v>#NAME?</v>
      </c>
      <c r="R34" s="14" t="e">
        <f t="shared" ca="1" si="13"/>
        <v>#NAME?</v>
      </c>
      <c r="S34" s="14" t="e">
        <f t="shared" ca="1" si="13"/>
        <v>#NAME?</v>
      </c>
      <c r="U34" t="s">
        <v>30</v>
      </c>
      <c r="V34">
        <f ca="1">COUNT(Q26:R26)</f>
        <v>0</v>
      </c>
      <c r="W34" t="e">
        <f ca="1">DEVSQ(MMULT(DEsign(Q26:R36),V39:V41))</f>
        <v>#NAME?</v>
      </c>
      <c r="X34" t="e">
        <f ca="1">W34/V34</f>
        <v>#NAME?</v>
      </c>
      <c r="Y34" t="e">
        <f ca="1">X34/X35</f>
        <v>#NAME?</v>
      </c>
      <c r="Z34" t="e">
        <f ca="1">_xlfn.F.DIST.RT(Y34,V34,V35)</f>
        <v>#NAME?</v>
      </c>
      <c r="AA34" s="5" t="e">
        <f ca="1">IF(Z34&lt;Z32,"yes","no")</f>
        <v>#NAME?</v>
      </c>
    </row>
    <row r="35" spans="16:28" x14ac:dyDescent="0.35">
      <c r="P35" s="5">
        <f t="shared" si="13"/>
        <v>2009</v>
      </c>
      <c r="Q35" s="14" t="e">
        <f t="shared" ca="1" si="13"/>
        <v>#NAME?</v>
      </c>
      <c r="R35" s="14" t="e">
        <f t="shared" ca="1" si="13"/>
        <v>#NAME?</v>
      </c>
      <c r="S35" s="14" t="e">
        <f t="shared" ca="1" si="13"/>
        <v>#NAME?</v>
      </c>
      <c r="U35" t="s">
        <v>31</v>
      </c>
      <c r="V35">
        <f ca="1">V36-V34</f>
        <v>-1</v>
      </c>
      <c r="W35" t="e">
        <f ca="1">W36-W34</f>
        <v>#NAME?</v>
      </c>
      <c r="X35" t="e">
        <f ca="1">W35/V35</f>
        <v>#NAME?</v>
      </c>
    </row>
    <row r="36" spans="16:28" x14ac:dyDescent="0.35">
      <c r="P36" s="12">
        <f t="shared" si="13"/>
        <v>2010</v>
      </c>
      <c r="Q36" s="15" t="e">
        <f t="shared" ca="1" si="13"/>
        <v>#NAME?</v>
      </c>
      <c r="R36" s="15" t="e">
        <f t="shared" ca="1" si="13"/>
        <v>#NAME?</v>
      </c>
      <c r="S36" s="15" t="e">
        <f t="shared" ca="1" si="13"/>
        <v>#NAME?</v>
      </c>
      <c r="U36" s="6" t="s">
        <v>32</v>
      </c>
      <c r="V36" s="6">
        <f ca="1">V30-1</f>
        <v>-1</v>
      </c>
      <c r="W36" s="6" t="e">
        <f ca="1">DEVSQ(S26:S36)</f>
        <v>#NAME?</v>
      </c>
      <c r="X36" s="6"/>
      <c r="Y36" s="6"/>
      <c r="Z36" s="6"/>
      <c r="AA36" s="6"/>
    </row>
    <row r="37" spans="16:28" ht="15" thickBot="1" x14ac:dyDescent="0.4"/>
    <row r="38" spans="16:28" ht="15" thickTop="1" x14ac:dyDescent="0.35">
      <c r="U38" s="11"/>
      <c r="V38" s="11" t="s">
        <v>33</v>
      </c>
      <c r="W38" s="11" t="s">
        <v>34</v>
      </c>
      <c r="X38" s="11" t="s">
        <v>35</v>
      </c>
      <c r="Y38" s="11" t="s">
        <v>28</v>
      </c>
      <c r="Z38" s="11" t="s">
        <v>36</v>
      </c>
      <c r="AA38" s="11" t="s">
        <v>37</v>
      </c>
      <c r="AB38" s="11" t="s">
        <v>38</v>
      </c>
    </row>
    <row r="39" spans="16:28" x14ac:dyDescent="0.35">
      <c r="U39" t="s">
        <v>39</v>
      </c>
      <c r="V39" t="e">
        <f t="array" aca="1" ref="V39:W41" ca="1">RegCoeff(Q26:R36,S26:S36)</f>
        <v>#NAME?</v>
      </c>
      <c r="W39" t="e">
        <f ca="1"/>
        <v>#NAME?</v>
      </c>
      <c r="X39" t="e">
        <f ca="1">V39/W39</f>
        <v>#NAME?</v>
      </c>
      <c r="Y39" t="e">
        <f ca="1">_xlfn.T.DIST.2T(ABS(X39),$V$35)</f>
        <v>#NAME?</v>
      </c>
      <c r="Z39" t="e">
        <f ca="1">V39-_xlfn.T.INV.2T(Z$32,$V$35)*W39</f>
        <v>#NAME?</v>
      </c>
      <c r="AA39" t="e">
        <f ca="1">V39+_xlfn.T.INV.2T(Z$32,$V$35)*W39</f>
        <v>#NAME?</v>
      </c>
    </row>
    <row r="40" spans="16:28" x14ac:dyDescent="0.35">
      <c r="U40" t="str">
        <f t="array" ref="U40:U41">TRANSPOSE(Q25:R25)</f>
        <v>Rainfall'</v>
      </c>
      <c r="V40" t="e">
        <f ca="1"/>
        <v>#NAME?</v>
      </c>
      <c r="W40" t="e">
        <f ca="1"/>
        <v>#NAME?</v>
      </c>
      <c r="X40" t="e">
        <f t="shared" ref="X40:X41" ca="1" si="14">V40/W40</f>
        <v>#NAME?</v>
      </c>
      <c r="Y40" t="e">
        <f t="shared" ref="Y40:Y41" ca="1" si="15">_xlfn.T.DIST.2T(ABS(X40),$V$35)</f>
        <v>#NAME?</v>
      </c>
      <c r="Z40" t="e">
        <f t="shared" ref="Z40:Z41" ca="1" si="16">V40-_xlfn.T.INV.2T(Z$32,$V$35)*W40</f>
        <v>#NAME?</v>
      </c>
      <c r="AA40" t="e">
        <f t="shared" ref="AA40:AA41" ca="1" si="17">V40+_xlfn.T.INV.2T(Z$32,$V$35)*W40</f>
        <v>#NAME?</v>
      </c>
      <c r="AB40" t="e">
        <f ca="1">VIF(Q26:R36,1)</f>
        <v>#NAME?</v>
      </c>
    </row>
    <row r="41" spans="16:28" x14ac:dyDescent="0.35">
      <c r="U41" s="6" t="str">
        <v>Temp'</v>
      </c>
      <c r="V41" s="6" t="e">
        <f ca="1"/>
        <v>#NAME?</v>
      </c>
      <c r="W41" s="6" t="e">
        <f ca="1"/>
        <v>#NAME?</v>
      </c>
      <c r="X41" s="6" t="e">
        <f t="shared" ca="1" si="14"/>
        <v>#NAME?</v>
      </c>
      <c r="Y41" s="6" t="e">
        <f t="shared" ca="1" si="15"/>
        <v>#NAME?</v>
      </c>
      <c r="Z41" s="6" t="e">
        <f t="shared" ca="1" si="16"/>
        <v>#NAME?</v>
      </c>
      <c r="AA41" s="6" t="e">
        <f t="shared" ca="1" si="17"/>
        <v>#NAME?</v>
      </c>
      <c r="AB41" s="6" t="e">
        <f ca="1">VIF(Q26:R36,2)</f>
        <v>#NAME?</v>
      </c>
    </row>
    <row r="43" spans="16:28" x14ac:dyDescent="0.35">
      <c r="U43" s="13" t="s">
        <v>40</v>
      </c>
      <c r="V43" s="13" t="e">
        <f ca="1">V39/(1-J9)</f>
        <v>#NAME?</v>
      </c>
      <c r="W43" s="13" t="e">
        <f ca="1">V43/X43</f>
        <v>#NAME?</v>
      </c>
      <c r="X43" s="13" t="e">
        <f ca="1">X39</f>
        <v>#NAME?</v>
      </c>
      <c r="Y43" s="13" t="e">
        <f ca="1">_xlfn.T.DIST.2T(ABS(X43),V35)</f>
        <v>#NAME?</v>
      </c>
      <c r="Z43" s="13" t="e">
        <f ca="1">V43-_xlfn.T.INV.2T(Z$10,V35)*W43</f>
        <v>#NAME?</v>
      </c>
      <c r="AA43" s="13" t="e">
        <f ca="1">V43+_xlfn.T.INV.2T(Z$10,V35)*W43</f>
        <v>#NAME?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47E27-D9AA-43FA-A5B5-23D9965F8B7A}">
  <dimension ref="A1:AD43"/>
  <sheetViews>
    <sheetView workbookViewId="0"/>
  </sheetViews>
  <sheetFormatPr defaultRowHeight="14.5" x14ac:dyDescent="0.35"/>
  <cols>
    <col min="1" max="4" width="7.7265625" customWidth="1"/>
    <col min="5" max="5" width="3.7265625" customWidth="1"/>
    <col min="23" max="23" width="16.81640625" customWidth="1"/>
  </cols>
  <sheetData>
    <row r="1" spans="1:30" x14ac:dyDescent="0.35">
      <c r="A1" s="1" t="s">
        <v>0</v>
      </c>
      <c r="J1" t="s">
        <v>1</v>
      </c>
      <c r="W1" t="s">
        <v>1</v>
      </c>
    </row>
    <row r="3" spans="1:30" ht="17" thickBot="1" x14ac:dyDescent="0.4">
      <c r="A3" s="2" t="s">
        <v>2</v>
      </c>
      <c r="B3" s="2" t="s">
        <v>3</v>
      </c>
      <c r="C3" s="2" t="s">
        <v>4</v>
      </c>
      <c r="D3" s="2" t="s">
        <v>5</v>
      </c>
      <c r="E3" s="3"/>
      <c r="F3" s="2" t="s">
        <v>6</v>
      </c>
      <c r="G3" s="2" t="s">
        <v>7</v>
      </c>
      <c r="H3" s="2" t="s">
        <v>41</v>
      </c>
      <c r="J3" s="4" t="s">
        <v>9</v>
      </c>
      <c r="K3" s="4"/>
      <c r="M3" s="4"/>
      <c r="N3" s="4"/>
      <c r="R3" s="2" t="s">
        <v>2</v>
      </c>
      <c r="S3" s="2" t="s">
        <v>10</v>
      </c>
      <c r="T3" s="2" t="s">
        <v>11</v>
      </c>
      <c r="U3" s="2" t="s">
        <v>12</v>
      </c>
      <c r="W3" s="4" t="s">
        <v>9</v>
      </c>
      <c r="X3" s="4"/>
      <c r="Z3" s="4"/>
      <c r="AA3" s="4"/>
    </row>
    <row r="4" spans="1:30" ht="15" thickTop="1" x14ac:dyDescent="0.35">
      <c r="A4" s="5">
        <v>2000</v>
      </c>
      <c r="B4" s="5">
        <v>30</v>
      </c>
      <c r="C4" s="5">
        <v>20</v>
      </c>
      <c r="D4" s="5">
        <v>65</v>
      </c>
      <c r="F4">
        <f t="array" ref="F4:F14">TREND(D4:D14,B4:C14)</f>
        <v>62.678719648905208</v>
      </c>
      <c r="G4">
        <f>D4-F4</f>
        <v>2.3212803510947921</v>
      </c>
      <c r="J4" t="s">
        <v>13</v>
      </c>
      <c r="K4" t="e">
        <f ca="1">SQRT(K5)</f>
        <v>#NAME?</v>
      </c>
      <c r="M4" t="s">
        <v>14</v>
      </c>
      <c r="N4" t="e">
        <f ca="1">K8*LN(L13/K8)+2*K12</f>
        <v>#NAME?</v>
      </c>
      <c r="R4" s="5">
        <f>A4</f>
        <v>2000</v>
      </c>
      <c r="S4" t="e">
        <f ca="1">B4*SQRT(1-$K$17^2)</f>
        <v>#NAME?</v>
      </c>
      <c r="T4" t="e">
        <f t="shared" ref="T4:U4" ca="1" si="0">C4*SQRT(1-$K$17^2)</f>
        <v>#NAME?</v>
      </c>
      <c r="U4" t="e">
        <f t="shared" ca="1" si="0"/>
        <v>#NAME?</v>
      </c>
      <c r="W4" t="s">
        <v>13</v>
      </c>
      <c r="X4" t="e">
        <f ca="1">SQRT(X5)</f>
        <v>#NAME?</v>
      </c>
      <c r="Z4" t="s">
        <v>14</v>
      </c>
      <c r="AA4" t="e">
        <f ca="1">X8*LN(Y13/X8)+2*(X12+1)</f>
        <v>#NAME?</v>
      </c>
    </row>
    <row r="5" spans="1:30" x14ac:dyDescent="0.35">
      <c r="A5" s="5">
        <f>A4+1</f>
        <v>2001</v>
      </c>
      <c r="B5" s="5">
        <v>23</v>
      </c>
      <c r="C5" s="5">
        <v>27</v>
      </c>
      <c r="D5" s="5">
        <v>62</v>
      </c>
      <c r="F5">
        <v>60.68520726995181</v>
      </c>
      <c r="G5">
        <f t="shared" ref="G5:G14" si="1">D5-F5</f>
        <v>1.3147927300481896</v>
      </c>
      <c r="H5">
        <f>G4</f>
        <v>2.3212803510947921</v>
      </c>
      <c r="J5" t="s">
        <v>15</v>
      </c>
      <c r="K5" t="e">
        <f ca="1">L12/L14</f>
        <v>#NAME?</v>
      </c>
      <c r="M5" t="s">
        <v>16</v>
      </c>
      <c r="N5" t="e">
        <f ca="1">N4+2*(K12+1)*(K12+2)/(K8-K12-2)</f>
        <v>#NAME?</v>
      </c>
      <c r="R5" s="5">
        <f t="shared" ref="R5:R14" si="2">A5</f>
        <v>2001</v>
      </c>
      <c r="S5" t="e">
        <f ca="1">B5-B4*$K$17</f>
        <v>#NAME?</v>
      </c>
      <c r="T5" t="e">
        <f t="shared" ref="T5:U14" ca="1" si="3">C5-C4*$K$17</f>
        <v>#NAME?</v>
      </c>
      <c r="U5" t="e">
        <f t="shared" ca="1" si="3"/>
        <v>#NAME?</v>
      </c>
      <c r="W5" t="s">
        <v>15</v>
      </c>
      <c r="X5" t="e">
        <f ca="1">Y12/Y14</f>
        <v>#NAME?</v>
      </c>
      <c r="Z5" t="s">
        <v>16</v>
      </c>
      <c r="AA5" t="e">
        <f ca="1">AA4+2*(X12+2)*(X12+3)/(X8-X12-3)</f>
        <v>#NAME?</v>
      </c>
    </row>
    <row r="6" spans="1:30" x14ac:dyDescent="0.35">
      <c r="A6" s="5">
        <f t="shared" ref="A6:A13" si="4">A5+1</f>
        <v>2002</v>
      </c>
      <c r="B6" s="5">
        <v>34</v>
      </c>
      <c r="C6" s="5">
        <v>28</v>
      </c>
      <c r="D6" s="5">
        <v>70</v>
      </c>
      <c r="F6">
        <v>69.596336402232495</v>
      </c>
      <c r="G6">
        <f t="shared" si="1"/>
        <v>0.40366359776750471</v>
      </c>
      <c r="H6">
        <f t="shared" ref="H6:H14" si="5">G5</f>
        <v>1.3147927300481896</v>
      </c>
      <c r="J6" t="s">
        <v>17</v>
      </c>
      <c r="K6" t="e">
        <f ca="1">1-(1-K5)*K8/(K8-K12)</f>
        <v>#NAME?</v>
      </c>
      <c r="M6" s="6" t="s">
        <v>42</v>
      </c>
      <c r="N6" s="6" t="e">
        <f ca="1">K8*LN(L13/K8)+K12*LN(K8)</f>
        <v>#NAME?</v>
      </c>
      <c r="R6" s="5">
        <f t="shared" si="2"/>
        <v>2002</v>
      </c>
      <c r="S6" t="e">
        <f t="shared" ref="S6:S14" ca="1" si="6">B6-B5*$K$17</f>
        <v>#NAME?</v>
      </c>
      <c r="T6" t="e">
        <f t="shared" ca="1" si="3"/>
        <v>#NAME?</v>
      </c>
      <c r="U6" t="e">
        <f t="shared" ca="1" si="3"/>
        <v>#NAME?</v>
      </c>
      <c r="W6" t="s">
        <v>17</v>
      </c>
      <c r="X6" t="e">
        <f ca="1">1-(1-X5)*(X8-1)/(X8-X12-1)</f>
        <v>#NAME?</v>
      </c>
      <c r="Z6" s="6" t="s">
        <v>18</v>
      </c>
      <c r="AA6" s="6" t="e">
        <f ca="1">X8*LN(Y13/X8)+(X12+1)*LN(X8)</f>
        <v>#NAME?</v>
      </c>
    </row>
    <row r="7" spans="1:30" x14ac:dyDescent="0.35">
      <c r="A7" s="5">
        <f t="shared" si="4"/>
        <v>2003</v>
      </c>
      <c r="B7" s="5">
        <v>31</v>
      </c>
      <c r="C7" s="5">
        <v>21</v>
      </c>
      <c r="D7" s="5">
        <v>64</v>
      </c>
      <c r="F7">
        <v>63.926584935362293</v>
      </c>
      <c r="G7">
        <f t="shared" si="1"/>
        <v>7.3415064637707417E-2</v>
      </c>
      <c r="H7">
        <f t="shared" si="5"/>
        <v>0.40366359776750471</v>
      </c>
      <c r="J7" t="s">
        <v>19</v>
      </c>
      <c r="K7" t="e">
        <f ca="1">SQRT(M13)</f>
        <v>#NAME?</v>
      </c>
      <c r="R7" s="5">
        <f t="shared" si="2"/>
        <v>2003</v>
      </c>
      <c r="S7" t="e">
        <f t="shared" ca="1" si="6"/>
        <v>#NAME?</v>
      </c>
      <c r="T7" t="e">
        <f t="shared" ca="1" si="3"/>
        <v>#NAME?</v>
      </c>
      <c r="U7" t="e">
        <f t="shared" ca="1" si="3"/>
        <v>#NAME?</v>
      </c>
      <c r="W7" t="s">
        <v>19</v>
      </c>
      <c r="X7" t="e">
        <f ca="1">SQRT(Z13)</f>
        <v>#NAME?</v>
      </c>
    </row>
    <row r="8" spans="1:30" x14ac:dyDescent="0.35">
      <c r="A8" s="5">
        <f t="shared" si="4"/>
        <v>2004</v>
      </c>
      <c r="B8" s="5">
        <v>17</v>
      </c>
      <c r="C8" s="5">
        <v>23</v>
      </c>
      <c r="D8" s="5">
        <v>52</v>
      </c>
      <c r="F8">
        <v>54.16109335495873</v>
      </c>
      <c r="G8">
        <f t="shared" si="1"/>
        <v>-2.1610933549587301</v>
      </c>
      <c r="H8">
        <f t="shared" si="5"/>
        <v>7.3415064637707417E-2</v>
      </c>
      <c r="J8" s="6" t="s">
        <v>20</v>
      </c>
      <c r="K8" s="6">
        <f>COUNT(G5:G14)</f>
        <v>10</v>
      </c>
      <c r="R8" s="5">
        <f t="shared" si="2"/>
        <v>2004</v>
      </c>
      <c r="S8" t="e">
        <f t="shared" ca="1" si="6"/>
        <v>#NAME?</v>
      </c>
      <c r="T8" t="e">
        <f t="shared" ca="1" si="3"/>
        <v>#NAME?</v>
      </c>
      <c r="U8" t="e">
        <f t="shared" ca="1" si="3"/>
        <v>#NAME?</v>
      </c>
      <c r="W8" s="6" t="s">
        <v>20</v>
      </c>
      <c r="X8" s="6">
        <f ca="1">COUNT(U4:U14)</f>
        <v>0</v>
      </c>
    </row>
    <row r="9" spans="1:30" x14ac:dyDescent="0.35">
      <c r="A9" s="5">
        <f t="shared" si="4"/>
        <v>2005</v>
      </c>
      <c r="B9" s="5">
        <v>36</v>
      </c>
      <c r="C9" s="5">
        <v>24</v>
      </c>
      <c r="D9" s="5">
        <v>68</v>
      </c>
      <c r="F9">
        <v>69.202833563898281</v>
      </c>
      <c r="G9">
        <f t="shared" si="1"/>
        <v>-1.202833563898281</v>
      </c>
      <c r="H9">
        <f t="shared" si="5"/>
        <v>-2.1610933549587301</v>
      </c>
      <c r="R9" s="5">
        <f t="shared" si="2"/>
        <v>2005</v>
      </c>
      <c r="S9" t="e">
        <f t="shared" ca="1" si="6"/>
        <v>#NAME?</v>
      </c>
      <c r="T9" t="e">
        <f t="shared" ca="1" si="3"/>
        <v>#NAME?</v>
      </c>
      <c r="U9" t="e">
        <f t="shared" ca="1" si="3"/>
        <v>#NAME?</v>
      </c>
    </row>
    <row r="10" spans="1:30" ht="15" thickBot="1" x14ac:dyDescent="0.4">
      <c r="A10" s="5">
        <f t="shared" si="4"/>
        <v>2006</v>
      </c>
      <c r="B10" s="5">
        <v>38</v>
      </c>
      <c r="C10" s="5">
        <v>20</v>
      </c>
      <c r="D10" s="5">
        <v>68</v>
      </c>
      <c r="F10">
        <v>68.809330725564081</v>
      </c>
      <c r="G10">
        <f t="shared" si="1"/>
        <v>-0.80933072556408092</v>
      </c>
      <c r="H10">
        <f t="shared" si="5"/>
        <v>-1.202833563898281</v>
      </c>
      <c r="J10" t="s">
        <v>22</v>
      </c>
      <c r="N10" s="5" t="s">
        <v>23</v>
      </c>
      <c r="O10" s="5">
        <v>0.05</v>
      </c>
      <c r="R10" s="5">
        <f t="shared" si="2"/>
        <v>2006</v>
      </c>
      <c r="S10" t="e">
        <f t="shared" ca="1" si="6"/>
        <v>#NAME?</v>
      </c>
      <c r="T10" t="e">
        <f t="shared" ca="1" si="3"/>
        <v>#NAME?</v>
      </c>
      <c r="U10" t="e">
        <f t="shared" ca="1" si="3"/>
        <v>#NAME?</v>
      </c>
      <c r="W10" t="s">
        <v>22</v>
      </c>
      <c r="AA10" s="5" t="s">
        <v>23</v>
      </c>
      <c r="AB10" s="5">
        <v>0.05</v>
      </c>
    </row>
    <row r="11" spans="1:30" ht="15" thickTop="1" x14ac:dyDescent="0.35">
      <c r="A11" s="5">
        <f t="shared" si="4"/>
        <v>2007</v>
      </c>
      <c r="B11" s="5">
        <v>40</v>
      </c>
      <c r="C11" s="5">
        <v>26</v>
      </c>
      <c r="D11" s="5">
        <v>72</v>
      </c>
      <c r="F11">
        <v>73.231216905977192</v>
      </c>
      <c r="G11">
        <f t="shared" si="1"/>
        <v>-1.2312169059771918</v>
      </c>
      <c r="H11">
        <f t="shared" si="5"/>
        <v>-0.80933072556408092</v>
      </c>
      <c r="J11" s="11"/>
      <c r="K11" s="11" t="s">
        <v>24</v>
      </c>
      <c r="L11" s="11" t="s">
        <v>25</v>
      </c>
      <c r="M11" s="11" t="s">
        <v>26</v>
      </c>
      <c r="N11" s="11" t="s">
        <v>27</v>
      </c>
      <c r="O11" s="11" t="s">
        <v>28</v>
      </c>
      <c r="P11" s="11" t="s">
        <v>29</v>
      </c>
      <c r="R11" s="5">
        <f t="shared" si="2"/>
        <v>2007</v>
      </c>
      <c r="S11" t="e">
        <f t="shared" ca="1" si="6"/>
        <v>#NAME?</v>
      </c>
      <c r="T11" t="e">
        <f t="shared" ca="1" si="3"/>
        <v>#NAME?</v>
      </c>
      <c r="U11" t="e">
        <f t="shared" ca="1" si="3"/>
        <v>#NAME?</v>
      </c>
      <c r="W11" s="11"/>
      <c r="X11" s="11" t="s">
        <v>24</v>
      </c>
      <c r="Y11" s="11" t="s">
        <v>25</v>
      </c>
      <c r="Z11" s="11" t="s">
        <v>26</v>
      </c>
      <c r="AA11" s="11" t="s">
        <v>27</v>
      </c>
      <c r="AB11" s="11" t="s">
        <v>28</v>
      </c>
      <c r="AC11" s="11" t="s">
        <v>29</v>
      </c>
    </row>
    <row r="12" spans="1:30" x14ac:dyDescent="0.35">
      <c r="A12" s="5">
        <f t="shared" si="4"/>
        <v>2008</v>
      </c>
      <c r="B12" s="5">
        <v>37</v>
      </c>
      <c r="C12" s="5">
        <v>27</v>
      </c>
      <c r="D12" s="5">
        <v>71</v>
      </c>
      <c r="F12">
        <v>71.413776654104851</v>
      </c>
      <c r="G12">
        <f t="shared" si="1"/>
        <v>-0.41377665410485065</v>
      </c>
      <c r="H12">
        <f t="shared" si="5"/>
        <v>-1.2312169059771918</v>
      </c>
      <c r="J12" t="s">
        <v>30</v>
      </c>
      <c r="K12">
        <f>COUNT(H5)</f>
        <v>1</v>
      </c>
      <c r="L12" t="e">
        <f ca="1">SUMSQ(MMULT(H5:H14,K17))</f>
        <v>#NAME?</v>
      </c>
      <c r="M12" t="e">
        <f ca="1">L12/K12</f>
        <v>#NAME?</v>
      </c>
      <c r="N12" t="e">
        <f ca="1">M12/M13</f>
        <v>#NAME?</v>
      </c>
      <c r="O12" t="e">
        <f ca="1">_xlfn.F.DIST.RT(N12,K12,K13)</f>
        <v>#NAME?</v>
      </c>
      <c r="P12" s="5" t="e">
        <f ca="1">IF(O12&lt;O10,"yes","no")</f>
        <v>#NAME?</v>
      </c>
      <c r="R12" s="5">
        <f t="shared" si="2"/>
        <v>2008</v>
      </c>
      <c r="S12" t="e">
        <f t="shared" ca="1" si="6"/>
        <v>#NAME?</v>
      </c>
      <c r="T12" t="e">
        <f t="shared" ca="1" si="3"/>
        <v>#NAME?</v>
      </c>
      <c r="U12" t="e">
        <f t="shared" ca="1" si="3"/>
        <v>#NAME?</v>
      </c>
      <c r="W12" t="s">
        <v>30</v>
      </c>
      <c r="X12">
        <f ca="1">COUNT(S4:T4)</f>
        <v>0</v>
      </c>
      <c r="Y12" t="e">
        <f ca="1">DEVSQ(MMULT(DEsign(S4:T14),X17:X19))</f>
        <v>#NAME?</v>
      </c>
      <c r="Z12" t="e">
        <f ca="1">Y12/X12</f>
        <v>#NAME?</v>
      </c>
      <c r="AA12" t="e">
        <f ca="1">Z12/Z13</f>
        <v>#NAME?</v>
      </c>
      <c r="AB12" t="e">
        <f ca="1">_xlfn.F.DIST.RT(AA12,X12,X13)</f>
        <v>#NAME?</v>
      </c>
      <c r="AC12" s="5" t="e">
        <f ca="1">IF(AB12&lt;AB10,"yes","no")</f>
        <v>#NAME?</v>
      </c>
    </row>
    <row r="13" spans="1:30" x14ac:dyDescent="0.35">
      <c r="A13" s="5">
        <f t="shared" si="4"/>
        <v>2009</v>
      </c>
      <c r="B13" s="5">
        <v>34</v>
      </c>
      <c r="C13" s="5">
        <v>24</v>
      </c>
      <c r="D13" s="5">
        <v>69</v>
      </c>
      <c r="F13">
        <v>67.670180794733568</v>
      </c>
      <c r="G13">
        <f t="shared" si="1"/>
        <v>1.3298192052664319</v>
      </c>
      <c r="H13">
        <f t="shared" si="5"/>
        <v>-0.41377665410485065</v>
      </c>
      <c r="J13" t="s">
        <v>31</v>
      </c>
      <c r="K13">
        <f>K14-K12</f>
        <v>9</v>
      </c>
      <c r="L13" t="e">
        <f ca="1">L14-L12</f>
        <v>#NAME?</v>
      </c>
      <c r="M13" t="e">
        <f ca="1">L13/K13</f>
        <v>#NAME?</v>
      </c>
      <c r="R13" s="5">
        <f t="shared" si="2"/>
        <v>2009</v>
      </c>
      <c r="S13" t="e">
        <f t="shared" ca="1" si="6"/>
        <v>#NAME?</v>
      </c>
      <c r="T13" t="e">
        <f t="shared" ca="1" si="3"/>
        <v>#NAME?</v>
      </c>
      <c r="U13" t="e">
        <f t="shared" ca="1" si="3"/>
        <v>#NAME?</v>
      </c>
      <c r="W13" t="s">
        <v>31</v>
      </c>
      <c r="X13">
        <f ca="1">X14-X12</f>
        <v>-1</v>
      </c>
      <c r="Y13" t="e">
        <f ca="1">Y14-Y12</f>
        <v>#NAME?</v>
      </c>
      <c r="Z13" t="e">
        <f ca="1">Y13/X13</f>
        <v>#NAME?</v>
      </c>
    </row>
    <row r="14" spans="1:30" x14ac:dyDescent="0.35">
      <c r="A14" s="12">
        <f>A13+1</f>
        <v>2010</v>
      </c>
      <c r="B14" s="12">
        <v>38</v>
      </c>
      <c r="C14" s="12">
        <v>30</v>
      </c>
      <c r="D14" s="12">
        <v>74</v>
      </c>
      <c r="F14" s="6">
        <v>73.624719744311392</v>
      </c>
      <c r="G14" s="6">
        <f t="shared" si="1"/>
        <v>0.37528025568860812</v>
      </c>
      <c r="H14" s="6">
        <f t="shared" si="5"/>
        <v>1.3298192052664319</v>
      </c>
      <c r="J14" s="6" t="s">
        <v>32</v>
      </c>
      <c r="K14" s="6">
        <f>K8</f>
        <v>10</v>
      </c>
      <c r="L14" s="6">
        <f>SUMSQ(G5:G14)</f>
        <v>12.265523867546444</v>
      </c>
      <c r="M14" s="6"/>
      <c r="N14" s="6"/>
      <c r="O14" s="6"/>
      <c r="P14" s="6"/>
      <c r="R14" s="12">
        <f t="shared" si="2"/>
        <v>2010</v>
      </c>
      <c r="S14" s="6" t="e">
        <f t="shared" ca="1" si="6"/>
        <v>#NAME?</v>
      </c>
      <c r="T14" s="6" t="e">
        <f t="shared" ca="1" si="3"/>
        <v>#NAME?</v>
      </c>
      <c r="U14" s="6" t="e">
        <f t="shared" ca="1" si="3"/>
        <v>#NAME?</v>
      </c>
      <c r="W14" s="6" t="s">
        <v>32</v>
      </c>
      <c r="X14" s="6">
        <f ca="1">X8-1</f>
        <v>-1</v>
      </c>
      <c r="Y14" s="6" t="e">
        <f ca="1">DEVSQ(U4:U14)</f>
        <v>#NAME?</v>
      </c>
      <c r="Z14" s="6"/>
      <c r="AA14" s="6"/>
      <c r="AB14" s="6"/>
      <c r="AC14" s="6"/>
    </row>
    <row r="15" spans="1:30" ht="15" thickBot="1" x14ac:dyDescent="0.4"/>
    <row r="16" spans="1:30" ht="15" thickTop="1" x14ac:dyDescent="0.35">
      <c r="J16" s="11"/>
      <c r="K16" s="11" t="s">
        <v>33</v>
      </c>
      <c r="L16" s="11" t="s">
        <v>34</v>
      </c>
      <c r="M16" s="11" t="s">
        <v>35</v>
      </c>
      <c r="N16" s="11" t="s">
        <v>28</v>
      </c>
      <c r="O16" s="11" t="s">
        <v>36</v>
      </c>
      <c r="P16" s="11" t="s">
        <v>37</v>
      </c>
      <c r="W16" s="11"/>
      <c r="X16" s="11" t="s">
        <v>33</v>
      </c>
      <c r="Y16" s="11" t="s">
        <v>34</v>
      </c>
      <c r="Z16" s="11" t="s">
        <v>35</v>
      </c>
      <c r="AA16" s="11" t="s">
        <v>28</v>
      </c>
      <c r="AB16" s="11" t="s">
        <v>36</v>
      </c>
      <c r="AC16" s="11" t="s">
        <v>37</v>
      </c>
      <c r="AD16" s="11" t="s">
        <v>38</v>
      </c>
    </row>
    <row r="17" spans="10:30" x14ac:dyDescent="0.35">
      <c r="J17" s="13" t="str">
        <f>H3</f>
        <v>Res (εi-1)</v>
      </c>
      <c r="K17" s="13" t="e">
        <f t="array" aca="1" ref="K17:L17" ca="1">RegCoeff(H5:H14,G5:G14,FALSE)</f>
        <v>#NAME?</v>
      </c>
      <c r="L17" s="13" t="e">
        <f ca="1"/>
        <v>#NAME?</v>
      </c>
      <c r="M17" s="13" t="e">
        <f ca="1">K17/L17</f>
        <v>#NAME?</v>
      </c>
      <c r="N17" s="13" t="e">
        <f ca="1">_xlfn.T.DIST.2T(ABS(M17),$K$13)</f>
        <v>#NAME?</v>
      </c>
      <c r="O17" s="13" t="e">
        <f ca="1">K17-_xlfn.T.INV.2T(O$10,$K$13)*L17</f>
        <v>#NAME?</v>
      </c>
      <c r="P17" s="13" t="e">
        <f ca="1">K17+_xlfn.T.INV.2T(O$10,$K$13)*L17</f>
        <v>#NAME?</v>
      </c>
      <c r="W17" t="s">
        <v>39</v>
      </c>
      <c r="X17" t="e">
        <f t="array" aca="1" ref="X17:Y19" ca="1">RegCoeff(S4:T14,U4:U14)</f>
        <v>#NAME?</v>
      </c>
      <c r="Y17" t="e">
        <f ca="1"/>
        <v>#NAME?</v>
      </c>
      <c r="Z17" t="e">
        <f ca="1">X17/Y17</f>
        <v>#NAME?</v>
      </c>
      <c r="AA17" t="e">
        <f ca="1">_xlfn.T.DIST.2T(ABS(Z17),$X$13)</f>
        <v>#NAME?</v>
      </c>
      <c r="AB17" t="e">
        <f ca="1">X17-_xlfn.T.INV.2T(AB$10,$X$13)*Y17</f>
        <v>#NAME?</v>
      </c>
      <c r="AC17" t="e">
        <f ca="1">X17+_xlfn.T.INV.2T(AB$10,$X$13)*Y17</f>
        <v>#NAME?</v>
      </c>
    </row>
    <row r="18" spans="10:30" x14ac:dyDescent="0.35">
      <c r="W18" t="str">
        <f t="array" ref="W18:W19">TRANSPOSE(S3:T3)</f>
        <v>Rainfall'</v>
      </c>
      <c r="X18" t="e">
        <f ca="1"/>
        <v>#NAME?</v>
      </c>
      <c r="Y18" t="e">
        <f ca="1"/>
        <v>#NAME?</v>
      </c>
      <c r="Z18" t="e">
        <f t="shared" ref="Z18:Z19" ca="1" si="7">X18/Y18</f>
        <v>#NAME?</v>
      </c>
      <c r="AA18" t="e">
        <f t="shared" ref="AA18:AA19" ca="1" si="8">_xlfn.T.DIST.2T(ABS(Z18),$X$13)</f>
        <v>#NAME?</v>
      </c>
      <c r="AB18" t="e">
        <f t="shared" ref="AB18:AB19" ca="1" si="9">X18-_xlfn.T.INV.2T(AB$10,$X$13)*Y18</f>
        <v>#NAME?</v>
      </c>
      <c r="AC18" t="e">
        <f t="shared" ref="AC18:AC19" ca="1" si="10">X18+_xlfn.T.INV.2T(AB$10,$X$13)*Y18</f>
        <v>#NAME?</v>
      </c>
      <c r="AD18" t="e">
        <f ca="1">VIF(S4:T14,1)</f>
        <v>#NAME?</v>
      </c>
    </row>
    <row r="19" spans="10:30" x14ac:dyDescent="0.35">
      <c r="W19" s="6" t="str">
        <v>Temp'</v>
      </c>
      <c r="X19" s="6" t="e">
        <f ca="1"/>
        <v>#NAME?</v>
      </c>
      <c r="Y19" s="6" t="e">
        <f ca="1"/>
        <v>#NAME?</v>
      </c>
      <c r="Z19" s="6" t="e">
        <f t="shared" ca="1" si="7"/>
        <v>#NAME?</v>
      </c>
      <c r="AA19" s="6" t="e">
        <f t="shared" ca="1" si="8"/>
        <v>#NAME?</v>
      </c>
      <c r="AB19" s="6" t="e">
        <f t="shared" ca="1" si="9"/>
        <v>#NAME?</v>
      </c>
      <c r="AC19" s="6" t="e">
        <f t="shared" ca="1" si="10"/>
        <v>#NAME?</v>
      </c>
      <c r="AD19" s="6" t="e">
        <f ca="1">VIF(S4:T14,2)</f>
        <v>#NAME?</v>
      </c>
    </row>
    <row r="21" spans="10:30" x14ac:dyDescent="0.35">
      <c r="W21" s="13" t="s">
        <v>40</v>
      </c>
      <c r="X21" s="13" t="e">
        <f ca="1">X17/(1-K17)</f>
        <v>#NAME?</v>
      </c>
      <c r="Y21" s="13" t="e">
        <f ca="1">X21/Z21</f>
        <v>#NAME?</v>
      </c>
      <c r="Z21" s="13" t="e">
        <f ca="1">Z17</f>
        <v>#NAME?</v>
      </c>
      <c r="AA21" s="13" t="e">
        <f ca="1">_xlfn.T.DIST.2T(ABS(Z21),X13)</f>
        <v>#NAME?</v>
      </c>
      <c r="AB21" s="13" t="e">
        <f ca="1">X21-_xlfn.T.INV.2T(AB$10,X13)*Y21</f>
        <v>#NAME?</v>
      </c>
      <c r="AC21" s="13" t="e">
        <f ca="1">X21+_xlfn.T.INV.2T(AB$10,X13)*Y21</f>
        <v>#NAME?</v>
      </c>
    </row>
    <row r="23" spans="10:30" x14ac:dyDescent="0.35">
      <c r="W23" t="s">
        <v>1</v>
      </c>
    </row>
    <row r="25" spans="10:30" ht="15" thickBot="1" x14ac:dyDescent="0.4">
      <c r="W25" s="4" t="s">
        <v>9</v>
      </c>
      <c r="X25" s="4"/>
      <c r="Z25" s="4"/>
      <c r="AA25" s="4"/>
    </row>
    <row r="26" spans="10:30" ht="15" thickTop="1" x14ac:dyDescent="0.35">
      <c r="W26" t="s">
        <v>13</v>
      </c>
      <c r="X26" t="e">
        <f ca="1">SQRT(X27)</f>
        <v>#NAME?</v>
      </c>
      <c r="Z26" t="s">
        <v>14</v>
      </c>
      <c r="AA26" t="e">
        <f ca="1">X30*LN(Y35/X30)+2*(X34+1)</f>
        <v>#NAME?</v>
      </c>
    </row>
    <row r="27" spans="10:30" x14ac:dyDescent="0.35">
      <c r="W27" t="s">
        <v>15</v>
      </c>
      <c r="X27" t="e">
        <f ca="1">Y34/Y36</f>
        <v>#NAME?</v>
      </c>
      <c r="Z27" t="s">
        <v>16</v>
      </c>
      <c r="AA27" t="e">
        <f ca="1">AA26+2*(X34+2)*(X34+3)/(X30-X34-3)</f>
        <v>#NAME?</v>
      </c>
    </row>
    <row r="28" spans="10:30" x14ac:dyDescent="0.35">
      <c r="W28" t="s">
        <v>17</v>
      </c>
      <c r="X28" t="e">
        <f ca="1">1-(1-X27)*(X30-1)/(X30-X34-1)</f>
        <v>#NAME?</v>
      </c>
      <c r="Z28" s="6" t="s">
        <v>18</v>
      </c>
      <c r="AA28" s="6" t="e">
        <f ca="1">X30*LN(Y35/X30)+(X34+1)*LN(X30)</f>
        <v>#NAME?</v>
      </c>
    </row>
    <row r="29" spans="10:30" x14ac:dyDescent="0.35">
      <c r="W29" t="s">
        <v>19</v>
      </c>
      <c r="X29" t="e">
        <f ca="1">SQRT(Z35)</f>
        <v>#NAME?</v>
      </c>
    </row>
    <row r="30" spans="10:30" x14ac:dyDescent="0.35">
      <c r="W30" s="6" t="s">
        <v>20</v>
      </c>
      <c r="X30" s="6">
        <f ca="1">COUNT(U5:U14)</f>
        <v>0</v>
      </c>
    </row>
    <row r="32" spans="10:30" ht="15" thickBot="1" x14ac:dyDescent="0.4">
      <c r="W32" t="s">
        <v>22</v>
      </c>
      <c r="AA32" s="5" t="s">
        <v>23</v>
      </c>
      <c r="AB32" s="5">
        <v>0.05</v>
      </c>
    </row>
    <row r="33" spans="23:30" ht="15" thickTop="1" x14ac:dyDescent="0.35">
      <c r="W33" s="11"/>
      <c r="X33" s="11" t="s">
        <v>24</v>
      </c>
      <c r="Y33" s="11" t="s">
        <v>25</v>
      </c>
      <c r="Z33" s="11" t="s">
        <v>26</v>
      </c>
      <c r="AA33" s="11" t="s">
        <v>27</v>
      </c>
      <c r="AB33" s="11" t="s">
        <v>28</v>
      </c>
      <c r="AC33" s="11" t="s">
        <v>29</v>
      </c>
    </row>
    <row r="34" spans="23:30" x14ac:dyDescent="0.35">
      <c r="W34" t="s">
        <v>30</v>
      </c>
      <c r="X34">
        <f ca="1">COUNT(S5:T5)</f>
        <v>0</v>
      </c>
      <c r="Y34" t="e">
        <f ca="1">DEVSQ(MMULT(DEsign(S5:T14),X39:X41))</f>
        <v>#NAME?</v>
      </c>
      <c r="Z34" t="e">
        <f ca="1">Y34/X34</f>
        <v>#NAME?</v>
      </c>
      <c r="AA34" t="e">
        <f ca="1">Z34/Z35</f>
        <v>#NAME?</v>
      </c>
      <c r="AB34" t="e">
        <f ca="1">_xlfn.F.DIST.RT(AA34,X34,X35)</f>
        <v>#NAME?</v>
      </c>
      <c r="AC34" s="5" t="e">
        <f ca="1">IF(AB34&lt;AB32,"yes","no")</f>
        <v>#NAME?</v>
      </c>
    </row>
    <row r="35" spans="23:30" x14ac:dyDescent="0.35">
      <c r="W35" t="s">
        <v>31</v>
      </c>
      <c r="X35">
        <f ca="1">X36-X34</f>
        <v>-1</v>
      </c>
      <c r="Y35" t="e">
        <f ca="1">Y36-Y34</f>
        <v>#NAME?</v>
      </c>
      <c r="Z35" t="e">
        <f ca="1">Y35/X35</f>
        <v>#NAME?</v>
      </c>
    </row>
    <row r="36" spans="23:30" x14ac:dyDescent="0.35">
      <c r="W36" s="6" t="s">
        <v>32</v>
      </c>
      <c r="X36" s="6">
        <f ca="1">X30-1</f>
        <v>-1</v>
      </c>
      <c r="Y36" s="6" t="e">
        <f ca="1">DEVSQ(U5:U14)</f>
        <v>#NAME?</v>
      </c>
      <c r="Z36" s="6"/>
      <c r="AA36" s="6"/>
      <c r="AB36" s="6"/>
      <c r="AC36" s="6"/>
    </row>
    <row r="37" spans="23:30" ht="15" thickBot="1" x14ac:dyDescent="0.4"/>
    <row r="38" spans="23:30" ht="15" thickTop="1" x14ac:dyDescent="0.35">
      <c r="W38" s="11"/>
      <c r="X38" s="11" t="s">
        <v>33</v>
      </c>
      <c r="Y38" s="11" t="s">
        <v>34</v>
      </c>
      <c r="Z38" s="11" t="s">
        <v>35</v>
      </c>
      <c r="AA38" s="11" t="s">
        <v>28</v>
      </c>
      <c r="AB38" s="11" t="s">
        <v>36</v>
      </c>
      <c r="AC38" s="11" t="s">
        <v>37</v>
      </c>
      <c r="AD38" s="11" t="s">
        <v>38</v>
      </c>
    </row>
    <row r="39" spans="23:30" x14ac:dyDescent="0.35">
      <c r="W39" t="str">
        <f>W17</f>
        <v>Intercept'</v>
      </c>
      <c r="X39" t="e">
        <f t="array" aca="1" ref="X39:Y41" ca="1">RegCoeff(S5:T14,U5:U14)</f>
        <v>#NAME?</v>
      </c>
      <c r="Y39" t="e">
        <f ca="1"/>
        <v>#NAME?</v>
      </c>
      <c r="Z39" t="e">
        <f ca="1">X39/Y39</f>
        <v>#NAME?</v>
      </c>
      <c r="AA39" t="e">
        <f ca="1">_xlfn.T.DIST.2T(ABS(Z39),$X$35)</f>
        <v>#NAME?</v>
      </c>
      <c r="AB39" t="e">
        <f ca="1">X39-_xlfn.T.INV.2T(AB$32,$X$35)*Y39</f>
        <v>#NAME?</v>
      </c>
      <c r="AC39" t="e">
        <f ca="1">X39+_xlfn.T.INV.2T(AB$32,$X$35)*Y39</f>
        <v>#NAME?</v>
      </c>
    </row>
    <row r="40" spans="23:30" x14ac:dyDescent="0.35">
      <c r="W40" t="str">
        <f t="shared" ref="W40:W41" si="11">W18</f>
        <v>Rainfall'</v>
      </c>
      <c r="X40" t="e">
        <f ca="1"/>
        <v>#NAME?</v>
      </c>
      <c r="Y40" t="e">
        <f ca="1"/>
        <v>#NAME?</v>
      </c>
      <c r="Z40" t="e">
        <f t="shared" ref="Z40:Z41" ca="1" si="12">X40/Y40</f>
        <v>#NAME?</v>
      </c>
      <c r="AA40" t="e">
        <f t="shared" ref="AA40:AA41" ca="1" si="13">_xlfn.T.DIST.2T(ABS(Z40),$X$35)</f>
        <v>#NAME?</v>
      </c>
      <c r="AB40" t="e">
        <f t="shared" ref="AB40:AB41" ca="1" si="14">X40-_xlfn.T.INV.2T(AB$32,$X$35)*Y40</f>
        <v>#NAME?</v>
      </c>
      <c r="AC40" t="e">
        <f t="shared" ref="AC40:AC41" ca="1" si="15">X40+_xlfn.T.INV.2T(AB$32,$X$35)*Y40</f>
        <v>#NAME?</v>
      </c>
      <c r="AD40" t="e">
        <f ca="1">VIF(S5:T14,1)</f>
        <v>#NAME?</v>
      </c>
    </row>
    <row r="41" spans="23:30" x14ac:dyDescent="0.35">
      <c r="W41" s="6" t="str">
        <f t="shared" si="11"/>
        <v>Temp'</v>
      </c>
      <c r="X41" s="6" t="e">
        <f ca="1"/>
        <v>#NAME?</v>
      </c>
      <c r="Y41" s="6" t="e">
        <f ca="1"/>
        <v>#NAME?</v>
      </c>
      <c r="Z41" s="6" t="e">
        <f t="shared" ca="1" si="12"/>
        <v>#NAME?</v>
      </c>
      <c r="AA41" s="6" t="e">
        <f t="shared" ca="1" si="13"/>
        <v>#NAME?</v>
      </c>
      <c r="AB41" s="6" t="e">
        <f t="shared" ca="1" si="14"/>
        <v>#NAME?</v>
      </c>
      <c r="AC41" s="6" t="e">
        <f t="shared" ca="1" si="15"/>
        <v>#NAME?</v>
      </c>
      <c r="AD41" s="6" t="e">
        <f ca="1">VIF(S5:T14,2)</f>
        <v>#NAME?</v>
      </c>
    </row>
    <row r="43" spans="23:30" x14ac:dyDescent="0.35">
      <c r="W43" s="13" t="s">
        <v>40</v>
      </c>
      <c r="X43" s="13" t="e">
        <f ca="1">X39/(1-K17)</f>
        <v>#NAME?</v>
      </c>
      <c r="Y43" s="13" t="e">
        <f ca="1">X43/Z43</f>
        <v>#NAME?</v>
      </c>
      <c r="Z43" s="13" t="e">
        <f ca="1">Z39</f>
        <v>#NAME?</v>
      </c>
      <c r="AA43" s="13" t="e">
        <f ca="1">_xlfn.T.DIST.2T(ABS(Z43),X35)</f>
        <v>#NAME?</v>
      </c>
      <c r="AB43" s="13" t="e">
        <f ca="1">X43-_xlfn.T.INV.2T(AB$10,X35)*Y43</f>
        <v>#NAME?</v>
      </c>
      <c r="AC43" s="13" t="e">
        <f ca="1">X43+_xlfn.T.INV.2T(AB$10,X35)*Y43</f>
        <v>#NAME?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Title</vt:lpstr>
      <vt:lpstr>FGLS 1</vt:lpstr>
      <vt:lpstr>FGLS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2025-10-16T16:52:37Z</dcterms:created>
  <dcterms:modified xsi:type="dcterms:W3CDTF">2025-10-16T16:54:26Z</dcterms:modified>
</cp:coreProperties>
</file>