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14CB72FB-F8BE-4BF8-BE44-827F2302F1F0}" xr6:coauthVersionLast="47" xr6:coauthVersionMax="47" xr10:uidLastSave="{00000000-0000-0000-0000-000000000000}"/>
  <bookViews>
    <workbookView xWindow="-110" yWindow="-110" windowWidth="19420" windowHeight="10300" xr2:uid="{33E1E6D0-B34C-4C8B-82EF-8EE38ADEE18E}"/>
  </bookViews>
  <sheets>
    <sheet name="Title" sheetId="5" r:id="rId1"/>
    <sheet name="Effect" sheetId="2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" i="2" l="1"/>
  <c r="U7" i="2"/>
  <c r="U8" i="2"/>
  <c r="U9" i="2"/>
  <c r="U5" i="2"/>
  <c r="T5" i="2"/>
  <c r="T8" i="2"/>
  <c r="T9" i="2"/>
  <c r="T6" i="2"/>
  <c r="T7" i="2"/>
  <c r="O8" i="2"/>
  <c r="N8" i="2"/>
  <c r="M8" i="2"/>
  <c r="O9" i="2"/>
  <c r="N9" i="2"/>
  <c r="M9" i="2"/>
  <c r="M7" i="2" s="1"/>
  <c r="R7" i="2" s="1"/>
  <c r="N7" i="2"/>
  <c r="R6" i="2"/>
  <c r="P6" i="2"/>
  <c r="O6" i="2"/>
  <c r="N6" i="2"/>
  <c r="M6" i="2"/>
  <c r="R5" i="2"/>
  <c r="P5" i="2"/>
  <c r="O5" i="2"/>
  <c r="N5" i="2"/>
  <c r="M5" i="2"/>
  <c r="J19" i="2"/>
  <c r="H19" i="2"/>
  <c r="I19" i="2"/>
  <c r="G19" i="2"/>
  <c r="J18" i="2"/>
  <c r="H18" i="2"/>
  <c r="I18" i="2"/>
  <c r="G18" i="2"/>
  <c r="F18" i="2"/>
  <c r="J17" i="2"/>
  <c r="H17" i="2"/>
  <c r="I17" i="2"/>
  <c r="G17" i="2"/>
  <c r="F17" i="2"/>
  <c r="H16" i="2"/>
  <c r="I16" i="2"/>
  <c r="G16" i="2"/>
  <c r="J13" i="2"/>
  <c r="H13" i="2"/>
  <c r="I13" i="2"/>
  <c r="G13" i="2"/>
  <c r="J12" i="2"/>
  <c r="H12" i="2"/>
  <c r="I12" i="2"/>
  <c r="G12" i="2"/>
  <c r="F12" i="2"/>
  <c r="J11" i="2"/>
  <c r="H11" i="2"/>
  <c r="I11" i="2"/>
  <c r="G11" i="2"/>
  <c r="F11" i="2"/>
  <c r="H10" i="2"/>
  <c r="I10" i="2"/>
  <c r="G10" i="2"/>
  <c r="G3" i="2"/>
  <c r="J7" i="2"/>
  <c r="H7" i="2"/>
  <c r="I7" i="2"/>
  <c r="G7" i="2"/>
  <c r="J6" i="2"/>
  <c r="H6" i="2"/>
  <c r="I6" i="2"/>
  <c r="G6" i="2"/>
  <c r="F6" i="2"/>
  <c r="J5" i="2"/>
  <c r="H5" i="2"/>
  <c r="I5" i="2"/>
  <c r="G5" i="2"/>
  <c r="F5" i="2"/>
  <c r="H4" i="2"/>
  <c r="I4" i="2"/>
  <c r="G4" i="2"/>
  <c r="Q5" i="2" l="1"/>
  <c r="Q6" i="2"/>
  <c r="O7" i="2"/>
  <c r="P7" i="2" s="1"/>
  <c r="Q7" i="2" s="1"/>
</calcChain>
</file>

<file path=xl/sharedStrings.xml><?xml version="1.0" encoding="utf-8"?>
<sst xmlns="http://schemas.openxmlformats.org/spreadsheetml/2006/main" count="31" uniqueCount="31">
  <si>
    <t>Crop</t>
  </si>
  <si>
    <t>Fertilizer</t>
  </si>
  <si>
    <t>Corn</t>
  </si>
  <si>
    <t>Soy</t>
  </si>
  <si>
    <t>Rice</t>
  </si>
  <si>
    <t>Blend X</t>
  </si>
  <si>
    <t>Total</t>
  </si>
  <si>
    <t>Blend Y</t>
  </si>
  <si>
    <t>ANOVA</t>
  </si>
  <si>
    <t>df</t>
  </si>
  <si>
    <t>SS</t>
  </si>
  <si>
    <t>MS</t>
  </si>
  <si>
    <t>F</t>
  </si>
  <si>
    <t>Rows</t>
  </si>
  <si>
    <t>Columns</t>
  </si>
  <si>
    <t>Within</t>
  </si>
  <si>
    <t>Two-way ANOVA</t>
  </si>
  <si>
    <t>COUNT</t>
  </si>
  <si>
    <t>MEAN</t>
  </si>
  <si>
    <t>VARIANCE</t>
  </si>
  <si>
    <t>Two Factor Anova</t>
  </si>
  <si>
    <t>Alpha</t>
  </si>
  <si>
    <t>p-value</t>
  </si>
  <si>
    <t>p eta-sq</t>
  </si>
  <si>
    <t>Inter</t>
  </si>
  <si>
    <t>omega-sq</t>
  </si>
  <si>
    <t>p omega-sq</t>
  </si>
  <si>
    <t>Real Statistics Using Excel</t>
  </si>
  <si>
    <t>Updated</t>
  </si>
  <si>
    <t>Copyright © 2013 - 2025 Charles Zaiontz</t>
  </si>
  <si>
    <t>Effect Size for Factorial ANOVA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</si>
</sst>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0" fillId="0" borderId="16" xfId="0" applyBorder="1"/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CBE97-4ECE-4705-82CB-93D9E4647BD2}"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27</v>
      </c>
    </row>
    <row r="2" spans="1:2" x14ac:dyDescent="0.35">
      <c r="A2" t="s">
        <v>30</v>
      </c>
    </row>
    <row r="4" spans="1:2" x14ac:dyDescent="0.35">
      <c r="A4" t="s">
        <v>28</v>
      </c>
      <c r="B4" s="20">
        <v>45947</v>
      </c>
    </row>
    <row r="6" spans="1:2" x14ac:dyDescent="0.35">
      <c r="A6" s="21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07BE4-EC51-4E59-B552-8C5C2E72CAA7}">
  <dimension ref="A1:U19"/>
  <sheetViews>
    <sheetView workbookViewId="0"/>
  </sheetViews>
  <sheetFormatPr defaultRowHeight="14.5" x14ac:dyDescent="0.35"/>
  <cols>
    <col min="20" max="21" width="10.6328125" customWidth="1"/>
  </cols>
  <sheetData>
    <row r="1" spans="1:21" x14ac:dyDescent="0.35">
      <c r="A1" s="1" t="s">
        <v>16</v>
      </c>
      <c r="L1" t="s">
        <v>20</v>
      </c>
    </row>
    <row r="3" spans="1:21" ht="15" thickBot="1" x14ac:dyDescent="0.4">
      <c r="A3" s="2"/>
      <c r="B3" s="3" t="s">
        <v>0</v>
      </c>
      <c r="C3" s="4"/>
      <c r="D3" s="5"/>
      <c r="F3" t="s">
        <v>17</v>
      </c>
      <c r="G3" t="str">
        <f>IF(COUNTIF(G5:I6,G5)=COUNT(G5:I6),"balanced","unbalanced")</f>
        <v>balanced</v>
      </c>
      <c r="L3" t="s">
        <v>8</v>
      </c>
      <c r="P3" s="11" t="s">
        <v>21</v>
      </c>
      <c r="Q3" s="11">
        <v>0.05</v>
      </c>
    </row>
    <row r="4" spans="1:21" ht="15" thickTop="1" x14ac:dyDescent="0.35">
      <c r="A4" s="6" t="s">
        <v>1</v>
      </c>
      <c r="B4" s="7" t="s">
        <v>2</v>
      </c>
      <c r="C4" s="7" t="s">
        <v>3</v>
      </c>
      <c r="D4" s="7" t="s">
        <v>4</v>
      </c>
      <c r="G4" s="11" t="str">
        <f>B4</f>
        <v>Corn</v>
      </c>
      <c r="H4" s="11" t="str">
        <f t="shared" ref="H4:I4" si="0">C4</f>
        <v>Soy</v>
      </c>
      <c r="I4" s="11" t="str">
        <f t="shared" si="0"/>
        <v>Rice</v>
      </c>
      <c r="L4" s="18"/>
      <c r="M4" s="18" t="s">
        <v>10</v>
      </c>
      <c r="N4" s="18" t="s">
        <v>9</v>
      </c>
      <c r="O4" s="18" t="s">
        <v>11</v>
      </c>
      <c r="P4" s="18" t="s">
        <v>12</v>
      </c>
      <c r="Q4" s="18" t="s">
        <v>22</v>
      </c>
      <c r="R4" s="18" t="s">
        <v>23</v>
      </c>
      <c r="T4" s="18" t="s">
        <v>25</v>
      </c>
      <c r="U4" s="18" t="s">
        <v>26</v>
      </c>
    </row>
    <row r="5" spans="1:21" x14ac:dyDescent="0.35">
      <c r="A5" s="8" t="s">
        <v>5</v>
      </c>
      <c r="B5" s="8">
        <v>128</v>
      </c>
      <c r="C5" s="8">
        <v>166</v>
      </c>
      <c r="D5" s="8">
        <v>151</v>
      </c>
      <c r="F5" t="str">
        <f>A5</f>
        <v>Blend X</v>
      </c>
      <c r="G5" s="12">
        <f>COUNT(B5:B9)</f>
        <v>5</v>
      </c>
      <c r="H5" s="13">
        <f t="shared" ref="H5:I5" si="1">COUNT(C5:C9)</f>
        <v>5</v>
      </c>
      <c r="I5" s="14">
        <f t="shared" si="1"/>
        <v>5</v>
      </c>
      <c r="J5">
        <f>COUNT(B5:D9)</f>
        <v>15</v>
      </c>
      <c r="L5" t="s">
        <v>13</v>
      </c>
      <c r="M5">
        <f>DEVSQ(J11:J12)*J5</f>
        <v>136.53333333333237</v>
      </c>
      <c r="N5">
        <f>COUNT(J11:J12)-1</f>
        <v>1</v>
      </c>
      <c r="O5">
        <f>M5/N5</f>
        <v>136.53333333333237</v>
      </c>
      <c r="P5">
        <f>O5/O8</f>
        <v>0.30318282753515707</v>
      </c>
      <c r="Q5">
        <f>_xlfn.F.DIST.RT(P5,N5,N8)</f>
        <v>0.58698317897716912</v>
      </c>
      <c r="R5">
        <f>M5/(M5+M8)</f>
        <v>1.2475025583548476E-2</v>
      </c>
      <c r="T5">
        <f>(M5-N5*O$8)/(M$9+O$8)</f>
        <v>-1.752269909873691E-2</v>
      </c>
      <c r="U5">
        <f>(M5-N5*O$8)/(M5+(N$9+1-N5)*O$8)</f>
        <v>-2.3779572907352192E-2</v>
      </c>
    </row>
    <row r="6" spans="1:21" x14ac:dyDescent="0.35">
      <c r="A6" s="9"/>
      <c r="B6" s="9">
        <v>150</v>
      </c>
      <c r="C6" s="9">
        <v>178</v>
      </c>
      <c r="D6" s="9">
        <v>125</v>
      </c>
      <c r="F6" t="str">
        <f>A10</f>
        <v>Blend Y</v>
      </c>
      <c r="G6" s="15">
        <f>COUNT(B10:B14)</f>
        <v>5</v>
      </c>
      <c r="H6" s="16">
        <f t="shared" ref="H6:I6" si="2">COUNT(C10:C14)</f>
        <v>5</v>
      </c>
      <c r="I6" s="17">
        <f t="shared" si="2"/>
        <v>5</v>
      </c>
      <c r="J6">
        <f>COUNT(B10:D14)</f>
        <v>15</v>
      </c>
      <c r="L6" t="s">
        <v>14</v>
      </c>
      <c r="M6">
        <f>DEVSQ(G13:I13)*G7</f>
        <v>553.26666666666677</v>
      </c>
      <c r="N6">
        <f>COUNT(G13:I13)-1</f>
        <v>2</v>
      </c>
      <c r="O6">
        <f>M6/N6</f>
        <v>276.63333333333338</v>
      </c>
      <c r="P6">
        <f>O6/O8</f>
        <v>0.61428571428571455</v>
      </c>
      <c r="Q6">
        <f>_xlfn.F.DIST.RT(P6,N6,N8)</f>
        <v>0.54931693706660312</v>
      </c>
      <c r="R6">
        <f>M6/(M6+M8)</f>
        <v>4.8697621744054384E-2</v>
      </c>
      <c r="T6">
        <f t="shared" ref="T6:T9" si="3">(M6-N6*O$8)/(M$9+O$8)</f>
        <v>-1.9398934566288016E-2</v>
      </c>
      <c r="U6">
        <f t="shared" ref="U6:U9" si="4">(M6-N6*O$8)/(M6+(N$9+1-N6)*O$8)</f>
        <v>-2.6392961876832825E-2</v>
      </c>
    </row>
    <row r="7" spans="1:21" x14ac:dyDescent="0.35">
      <c r="A7" s="9"/>
      <c r="B7" s="9">
        <v>174</v>
      </c>
      <c r="C7" s="9">
        <v>187</v>
      </c>
      <c r="D7" s="9">
        <v>117</v>
      </c>
      <c r="G7">
        <f>COUNT(B5:B14)</f>
        <v>10</v>
      </c>
      <c r="H7">
        <f t="shared" ref="H7:I7" si="5">COUNT(C5:C14)</f>
        <v>10</v>
      </c>
      <c r="I7">
        <f t="shared" si="5"/>
        <v>10</v>
      </c>
      <c r="J7">
        <f>COUNT(B5:D14)</f>
        <v>30</v>
      </c>
      <c r="L7" t="s">
        <v>24</v>
      </c>
      <c r="M7">
        <f>M9-M5-M6-M8</f>
        <v>5960.0666666667021</v>
      </c>
      <c r="N7">
        <f>N6*N5</f>
        <v>2</v>
      </c>
      <c r="O7">
        <f>M7/N7</f>
        <v>2980.033333333351</v>
      </c>
      <c r="P7">
        <f>O7/O8</f>
        <v>6.6173945225759114</v>
      </c>
      <c r="Q7">
        <f>_xlfn.F.DIST.RT(P7,N7,N8)</f>
        <v>5.1421901060348446E-3</v>
      </c>
      <c r="R7">
        <f>M7/(M7+M8)</f>
        <v>0.35544149395080477</v>
      </c>
      <c r="T7">
        <f t="shared" si="3"/>
        <v>0.28251862275382383</v>
      </c>
      <c r="U7">
        <f t="shared" si="4"/>
        <v>0.27245899167447668</v>
      </c>
    </row>
    <row r="8" spans="1:21" x14ac:dyDescent="0.35">
      <c r="A8" s="9"/>
      <c r="B8" s="9">
        <v>116</v>
      </c>
      <c r="C8" s="9">
        <v>153</v>
      </c>
      <c r="D8" s="9">
        <v>155</v>
      </c>
      <c r="L8" t="s">
        <v>15</v>
      </c>
      <c r="M8">
        <f>SUM(G17:I18)*(G5-1)</f>
        <v>10807.999999999996</v>
      </c>
      <c r="N8">
        <f>N9-N5-N6-N7</f>
        <v>24</v>
      </c>
      <c r="O8">
        <f>M8/N8</f>
        <v>450.3333333333332</v>
      </c>
      <c r="T8">
        <f t="shared" si="3"/>
        <v>0</v>
      </c>
      <c r="U8">
        <f t="shared" si="4"/>
        <v>0</v>
      </c>
    </row>
    <row r="9" spans="1:21" x14ac:dyDescent="0.35">
      <c r="A9" s="9"/>
      <c r="B9" s="10">
        <v>109</v>
      </c>
      <c r="C9" s="10">
        <v>195</v>
      </c>
      <c r="D9" s="10">
        <v>158</v>
      </c>
      <c r="F9" t="s">
        <v>18</v>
      </c>
      <c r="L9" s="19" t="s">
        <v>6</v>
      </c>
      <c r="M9" s="19">
        <f>O9*N9</f>
        <v>17457.866666666698</v>
      </c>
      <c r="N9" s="19">
        <f>J7-1</f>
        <v>29</v>
      </c>
      <c r="O9" s="19">
        <f>J19</f>
        <v>601.99540229885167</v>
      </c>
      <c r="P9" s="19"/>
      <c r="Q9" s="19"/>
      <c r="R9" s="19"/>
      <c r="T9" s="19">
        <f t="shared" si="3"/>
        <v>0.24559698908879887</v>
      </c>
      <c r="U9" s="19">
        <f t="shared" si="4"/>
        <v>0.24559698908879887</v>
      </c>
    </row>
    <row r="10" spans="1:21" x14ac:dyDescent="0.35">
      <c r="A10" s="8" t="s">
        <v>7</v>
      </c>
      <c r="B10" s="8">
        <v>175</v>
      </c>
      <c r="C10" s="8">
        <v>140</v>
      </c>
      <c r="D10" s="8">
        <v>167</v>
      </c>
      <c r="G10" s="11" t="str">
        <f>B4</f>
        <v>Corn</v>
      </c>
      <c r="H10" s="11" t="str">
        <f t="shared" ref="H10:I10" si="6">C4</f>
        <v>Soy</v>
      </c>
      <c r="I10" s="11" t="str">
        <f t="shared" si="6"/>
        <v>Rice</v>
      </c>
    </row>
    <row r="11" spans="1:21" x14ac:dyDescent="0.35">
      <c r="A11" s="9"/>
      <c r="B11" s="9">
        <v>132</v>
      </c>
      <c r="C11" s="9">
        <v>145</v>
      </c>
      <c r="D11" s="9">
        <v>183</v>
      </c>
      <c r="F11" t="str">
        <f>A5</f>
        <v>Blend X</v>
      </c>
      <c r="G11" s="12">
        <f>AVERAGE(B5:B9)</f>
        <v>135.4</v>
      </c>
      <c r="H11" s="13">
        <f t="shared" ref="H11:I11" si="7">AVERAGE(C5:C9)</f>
        <v>175.8</v>
      </c>
      <c r="I11" s="14">
        <f t="shared" si="7"/>
        <v>141.19999999999999</v>
      </c>
      <c r="J11">
        <f>AVERAGE(B5:D9)</f>
        <v>150.80000000000001</v>
      </c>
    </row>
    <row r="12" spans="1:21" x14ac:dyDescent="0.35">
      <c r="A12" s="9"/>
      <c r="B12" s="9">
        <v>120</v>
      </c>
      <c r="C12" s="9">
        <v>159</v>
      </c>
      <c r="D12" s="9">
        <v>142</v>
      </c>
      <c r="F12" t="str">
        <f>A10</f>
        <v>Blend Y</v>
      </c>
      <c r="G12" s="15">
        <f>AVERAGE(B10:B14)</f>
        <v>159.6</v>
      </c>
      <c r="H12" s="16">
        <f t="shared" ref="H12:I12" si="8">AVERAGE(C10:C14)</f>
        <v>140.19999999999999</v>
      </c>
      <c r="I12" s="17">
        <f t="shared" si="8"/>
        <v>165.4</v>
      </c>
      <c r="J12">
        <f>AVERAGE(B10:D14)</f>
        <v>155.06666666666666</v>
      </c>
    </row>
    <row r="13" spans="1:21" x14ac:dyDescent="0.35">
      <c r="A13" s="9"/>
      <c r="B13" s="9">
        <v>187</v>
      </c>
      <c r="C13" s="9">
        <v>131</v>
      </c>
      <c r="D13" s="9">
        <v>167</v>
      </c>
      <c r="G13">
        <f>AVERAGE(B5:B14)</f>
        <v>147.5</v>
      </c>
      <c r="H13">
        <f t="shared" ref="H13:I13" si="9">AVERAGE(C5:C14)</f>
        <v>158</v>
      </c>
      <c r="I13">
        <f t="shared" si="9"/>
        <v>153.30000000000001</v>
      </c>
      <c r="J13">
        <f>AVERAGE(B5:D14)</f>
        <v>152.93333333333334</v>
      </c>
    </row>
    <row r="14" spans="1:21" x14ac:dyDescent="0.35">
      <c r="A14" s="10"/>
      <c r="B14" s="10">
        <v>184</v>
      </c>
      <c r="C14" s="10">
        <v>126</v>
      </c>
      <c r="D14" s="10">
        <v>168</v>
      </c>
    </row>
    <row r="15" spans="1:21" x14ac:dyDescent="0.35">
      <c r="F15" t="s">
        <v>19</v>
      </c>
    </row>
    <row r="16" spans="1:21" x14ac:dyDescent="0.35">
      <c r="G16" s="11" t="str">
        <f>B4</f>
        <v>Corn</v>
      </c>
      <c r="H16" s="11" t="str">
        <f t="shared" ref="H16:I16" si="10">C4</f>
        <v>Soy</v>
      </c>
      <c r="I16" s="11" t="str">
        <f t="shared" si="10"/>
        <v>Rice</v>
      </c>
    </row>
    <row r="17" spans="6:10" x14ac:dyDescent="0.35">
      <c r="F17" t="str">
        <f>A5</f>
        <v>Blend X</v>
      </c>
      <c r="G17" s="12">
        <f>VAR(B5:B9)</f>
        <v>707.79999999999927</v>
      </c>
      <c r="H17" s="13">
        <f t="shared" ref="H17:I17" si="11">VAR(C5:C9)</f>
        <v>278.7</v>
      </c>
      <c r="I17" s="14">
        <f t="shared" si="11"/>
        <v>354.20000000000073</v>
      </c>
      <c r="J17">
        <f>VAR(B5:D9)</f>
        <v>723.88571428571595</v>
      </c>
    </row>
    <row r="18" spans="6:10" x14ac:dyDescent="0.35">
      <c r="F18" t="str">
        <f>A10</f>
        <v>Blend Y</v>
      </c>
      <c r="G18" s="15">
        <f>VAR(B10:B14)</f>
        <v>978.29999999999927</v>
      </c>
      <c r="H18" s="16">
        <f t="shared" ref="H18:I18" si="12">VAR(C10:C14)</f>
        <v>165.7</v>
      </c>
      <c r="I18" s="17">
        <f t="shared" si="12"/>
        <v>217.3</v>
      </c>
      <c r="J18">
        <f>VAR(B10:D14)</f>
        <v>513.35238095238208</v>
      </c>
    </row>
    <row r="19" spans="6:10" x14ac:dyDescent="0.35">
      <c r="G19">
        <f>VAR(B5:B14)</f>
        <v>912.05555555555554</v>
      </c>
      <c r="H19">
        <f t="shared" ref="H19:I19" si="13">VAR(C5:C14)</f>
        <v>549.55555555555554</v>
      </c>
      <c r="I19">
        <f t="shared" si="13"/>
        <v>416.67777777777843</v>
      </c>
      <c r="J19">
        <f>VAR(B5:D14)</f>
        <v>601.99540229885167</v>
      </c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Effect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2025-10-17T15:49:58Z</dcterms:created>
  <dcterms:modified xsi:type="dcterms:W3CDTF">2025-10-17T19:43:26Z</dcterms:modified>
</cp:coreProperties>
</file>