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243B8BD-F9C8-4EA8-9978-E63EA7CAA3A1}" xr6:coauthVersionLast="47" xr6:coauthVersionMax="47" xr10:uidLastSave="{00000000-0000-0000-0000-000000000000}"/>
  <bookViews>
    <workbookView xWindow="-110" yWindow="-110" windowWidth="19420" windowHeight="10300" xr2:uid="{3B1D3FC4-760B-4172-A746-38C795157795}"/>
  </bookViews>
  <sheets>
    <sheet name="Title" sheetId="2" r:id="rId1"/>
    <sheet name="Spectral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1" l="1" a="1"/>
  <c r="W17" i="1" s="1"/>
  <c r="U11" i="1" a="1"/>
  <c r="U5" i="1" a="1"/>
  <c r="W19" i="1" l="1"/>
  <c r="V19" i="1"/>
  <c r="U19" i="1"/>
  <c r="W18" i="1"/>
  <c r="V18" i="1"/>
  <c r="U18" i="1"/>
  <c r="V17" i="1"/>
  <c r="U17" i="1"/>
  <c r="U11" i="1"/>
  <c r="V11" i="1"/>
  <c r="W11" i="1"/>
  <c r="U12" i="1"/>
  <c r="V12" i="1"/>
  <c r="W12" i="1"/>
  <c r="U13" i="1"/>
  <c r="V13" i="1"/>
  <c r="W13" i="1"/>
  <c r="U5" i="1"/>
  <c r="V5" i="1"/>
  <c r="W5" i="1"/>
  <c r="U6" i="1"/>
  <c r="V6" i="1"/>
  <c r="W6" i="1"/>
  <c r="U7" i="1"/>
  <c r="V7" i="1"/>
  <c r="W7" i="1"/>
  <c r="A6" i="1" l="1"/>
  <c r="A5" i="1"/>
  <c r="Y3" i="1" a="1"/>
  <c r="E4" i="1" a="1"/>
  <c r="Y3" i="1" l="1"/>
  <c r="G7" i="1"/>
  <c r="G5" i="1"/>
  <c r="E6" i="1"/>
  <c r="F6" i="1"/>
  <c r="G6" i="1"/>
  <c r="E7" i="1"/>
  <c r="F7" i="1"/>
  <c r="E4" i="1"/>
  <c r="F4" i="1"/>
  <c r="G4" i="1"/>
  <c r="E5" i="1"/>
  <c r="F5" i="1"/>
  <c r="E10" i="1" a="1"/>
  <c r="I10" i="1" a="1"/>
  <c r="I10" i="1" l="1"/>
  <c r="I11" i="1"/>
  <c r="K11" i="1"/>
  <c r="J11" i="1"/>
  <c r="I12" i="1"/>
  <c r="J12" i="1"/>
  <c r="J10" i="1"/>
  <c r="K10" i="1"/>
  <c r="K12" i="1"/>
  <c r="I15" i="1" a="1"/>
  <c r="E12" i="1"/>
  <c r="G11" i="1"/>
  <c r="F11" i="1"/>
  <c r="E11" i="1"/>
  <c r="G10" i="1"/>
  <c r="F10" i="1"/>
  <c r="E10" i="1"/>
  <c r="G12" i="1"/>
  <c r="F12" i="1"/>
  <c r="J15" i="1" l="1"/>
  <c r="I15" i="1"/>
  <c r="J17" i="1"/>
  <c r="I17" i="1"/>
  <c r="K16" i="1"/>
  <c r="I20" i="1" s="1" a="1"/>
  <c r="J16" i="1"/>
  <c r="K17" i="1"/>
  <c r="I16" i="1"/>
  <c r="K15" i="1"/>
  <c r="M10" i="1" a="1"/>
  <c r="O12" i="1" l="1"/>
  <c r="M11" i="1"/>
  <c r="N12" i="1"/>
  <c r="M12" i="1"/>
  <c r="N11" i="1"/>
  <c r="O10" i="1"/>
  <c r="O11" i="1"/>
  <c r="N10" i="1"/>
  <c r="M10" i="1"/>
  <c r="Q10" i="1" s="1" a="1"/>
  <c r="I22" i="1"/>
  <c r="K21" i="1"/>
  <c r="J21" i="1"/>
  <c r="I21" i="1"/>
  <c r="K20" i="1"/>
  <c r="J20" i="1"/>
  <c r="I20" i="1"/>
  <c r="K22" i="1"/>
  <c r="J22" i="1"/>
  <c r="M20" i="1" l="1" a="1"/>
  <c r="N20" i="1" s="1"/>
  <c r="Q10" i="1"/>
  <c r="S11" i="1"/>
  <c r="S12" i="1"/>
  <c r="R11" i="1"/>
  <c r="R12" i="1"/>
  <c r="Q12" i="1"/>
  <c r="Q11" i="1"/>
  <c r="S10" i="1"/>
  <c r="R10" i="1"/>
  <c r="O21" i="1" l="1"/>
  <c r="N22" i="1"/>
  <c r="O22" i="1"/>
  <c r="O20" i="1"/>
  <c r="N21" i="1"/>
  <c r="M20" i="1"/>
  <c r="M21" i="1"/>
  <c r="M2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<sst xmlns="http://schemas.openxmlformats.org/spreadsheetml/2006/main" count="19" uniqueCount="18">
  <si>
    <t>Spectral Decomposition</t>
  </si>
  <si>
    <t>Real Statistics Data Analysis Tool</t>
  </si>
  <si>
    <t>A</t>
  </si>
  <si>
    <t>Eigen</t>
  </si>
  <si>
    <t>C</t>
  </si>
  <si>
    <t>D</t>
  </si>
  <si>
    <r>
      <t>C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</si>
  <si>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CDC</t>
    </r>
    <r>
      <rPr>
        <vertAlign val="superscript"/>
        <sz val="11"/>
        <color theme="1"/>
        <rFont val="Aptos Narrow"/>
        <family val="2"/>
        <scheme val="minor"/>
      </rPr>
      <t>T</t>
    </r>
  </si>
  <si>
    <t>D of Spectral Decomposition</t>
  </si>
  <si>
    <r>
      <t>D</t>
    </r>
    <r>
      <rPr>
        <vertAlign val="superscript"/>
        <sz val="11"/>
        <color theme="1"/>
        <rFont val="Aptos Narrow"/>
        <family val="2"/>
        <scheme val="minor"/>
      </rPr>
      <t>1/2</t>
    </r>
  </si>
  <si>
    <r>
      <t>U = (CD</t>
    </r>
    <r>
      <rPr>
        <vertAlign val="superscript"/>
        <sz val="11"/>
        <color theme="1"/>
        <rFont val="Aptos Narrow"/>
        <family val="2"/>
        <scheme val="minor"/>
      </rPr>
      <t>1/2</t>
    </r>
    <r>
      <rPr>
        <sz val="11"/>
        <color theme="1"/>
        <rFont val="Aptos Narrow"/>
        <family val="2"/>
        <scheme val="minor"/>
      </rPr>
      <t>)</t>
    </r>
    <r>
      <rPr>
        <vertAlign val="superscript"/>
        <sz val="11"/>
        <color theme="1"/>
        <rFont val="Aptos Narrow"/>
        <family val="2"/>
        <scheme val="minor"/>
      </rPr>
      <t>T</t>
    </r>
  </si>
  <si>
    <r>
      <t>U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U</t>
    </r>
  </si>
  <si>
    <t>Real Statistics Using Excel</t>
  </si>
  <si>
    <t>Updated</t>
  </si>
  <si>
    <t>SPECTRAL Function</t>
  </si>
  <si>
    <t>C of Spectral Decomposition</t>
  </si>
  <si>
    <t>A = CDC'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</si>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</sst>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5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DIAGONAL"/>
      <definedName name="eigVALSym"/>
      <definedName name="eVECTORS"/>
      <definedName name="SPECTRAL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3D29-5799-4770-AAB1-D0CC07023572}">
  <sheetPr codeName="Sheet1"/>
  <dimension ref="A1:B6"/>
  <sheetViews>
    <sheetView tabSelected="1" workbookViewId="0">
      <selection activeCell="A2" sqref="A2"/>
    </sheetView>
  </sheetViews>
  <sheetFormatPr defaultRowHeight="14.5" x14ac:dyDescent="0.35"/>
  <cols>
    <col min="2" max="2" width="9.36328125" bestFit="1" customWidth="1"/>
  </cols>
  <sheetData>
    <row r="1" spans="1:2" x14ac:dyDescent="0.35">
      <c r="A1" t="s">
        <v>12</v>
      </c>
    </row>
    <row r="2" spans="1:2" x14ac:dyDescent="0.35">
      <c r="A2" t="s">
        <v>0</v>
      </c>
    </row>
    <row r="4" spans="1:2" x14ac:dyDescent="0.35">
      <c r="A4" t="s">
        <v>13</v>
      </c>
      <c r="B4" s="21">
        <v>45892</v>
      </c>
    </row>
    <row r="6" spans="1:2" x14ac:dyDescent="0.35">
      <c r="A6" s="2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65DF-1A41-48F5-A568-85D21C08FE97}">
  <sheetPr codeName="Sheet34"/>
  <dimension ref="A1:AA22"/>
  <sheetViews>
    <sheetView topLeftCell="L1" workbookViewId="0">
      <selection activeCell="Z15" sqref="Z15"/>
    </sheetView>
  </sheetViews>
  <sheetFormatPr defaultRowHeight="14.5" x14ac:dyDescent="0.35"/>
  <cols>
    <col min="1" max="3" width="6.453125" customWidth="1"/>
    <col min="4" max="4" width="5.26953125" customWidth="1"/>
    <col min="8" max="8" width="5.26953125" customWidth="1"/>
    <col min="12" max="12" width="5.26953125" customWidth="1"/>
    <col min="16" max="16" width="5.26953125" customWidth="1"/>
    <col min="17" max="19" width="7.26953125" customWidth="1"/>
  </cols>
  <sheetData>
    <row r="1" spans="1:27" x14ac:dyDescent="0.35">
      <c r="A1" s="1" t="s">
        <v>0</v>
      </c>
      <c r="U1" t="s">
        <v>1</v>
      </c>
      <c r="Y1" t="s">
        <v>14</v>
      </c>
    </row>
    <row r="2" spans="1:27" x14ac:dyDescent="0.35">
      <c r="A2" s="1"/>
    </row>
    <row r="3" spans="1:27" x14ac:dyDescent="0.35">
      <c r="A3" t="s">
        <v>2</v>
      </c>
      <c r="E3" t="s">
        <v>3</v>
      </c>
      <c r="U3" t="s">
        <v>15</v>
      </c>
      <c r="Y3" s="2" cm="1">
        <f t="array" ref="Y3:AA8">[1]!SPECTRAL(A4:C6)</f>
        <v>-0.14479660991444043</v>
      </c>
      <c r="Z3" s="3">
        <v>-0.77812333839378733</v>
      </c>
      <c r="AA3" s="4">
        <v>-0.61119392340254275</v>
      </c>
    </row>
    <row r="4" spans="1:27" x14ac:dyDescent="0.35">
      <c r="A4" s="2">
        <v>4</v>
      </c>
      <c r="B4" s="3">
        <v>2</v>
      </c>
      <c r="C4" s="4">
        <v>-1</v>
      </c>
      <c r="E4" s="5">
        <f t="array" ref="E4:G7">[1]!eVECTORS(A4:C6)</f>
        <v>9.2599606982569931</v>
      </c>
      <c r="F4" s="6">
        <v>5.5539453561343546</v>
      </c>
      <c r="G4" s="7">
        <v>1.1860939456086541</v>
      </c>
      <c r="Y4" s="24">
        <v>0.11080648179572655</v>
      </c>
      <c r="Z4" s="23">
        <v>-0.62656997616675736</v>
      </c>
      <c r="AA4" s="25">
        <v>0.77144798175796803</v>
      </c>
    </row>
    <row r="5" spans="1:27" x14ac:dyDescent="0.35">
      <c r="A5" s="8">
        <f>B4</f>
        <v>2</v>
      </c>
      <c r="B5">
        <v>3</v>
      </c>
      <c r="C5" s="9">
        <v>1</v>
      </c>
      <c r="E5" s="8">
        <v>-0.14479660991444043</v>
      </c>
      <c r="F5">
        <v>-0.77812333839378733</v>
      </c>
      <c r="G5" s="9">
        <v>-0.61119392340254275</v>
      </c>
      <c r="U5" s="13">
        <f t="array" ref="U5:W7">[1]!SPECTRAL(A4:C6,100)</f>
        <v>-0.14479660991444043</v>
      </c>
      <c r="V5" s="14">
        <v>-0.77812333839378733</v>
      </c>
      <c r="W5" s="15">
        <v>-0.61119392340254275</v>
      </c>
      <c r="Y5" s="26">
        <v>0.98323744098225785</v>
      </c>
      <c r="Z5" s="28">
        <v>-4.3978804136728264E-2</v>
      </c>
      <c r="AA5" s="27">
        <v>-0.17694631795367929</v>
      </c>
    </row>
    <row r="6" spans="1:27" x14ac:dyDescent="0.35">
      <c r="A6" s="10">
        <f>C4</f>
        <v>-1</v>
      </c>
      <c r="B6" s="11">
        <v>1</v>
      </c>
      <c r="C6" s="12">
        <v>9</v>
      </c>
      <c r="E6" s="8">
        <v>0.11080648179572655</v>
      </c>
      <c r="F6">
        <v>-0.62656997616675736</v>
      </c>
      <c r="G6" s="9">
        <v>0.77144798175796803</v>
      </c>
      <c r="U6" s="16">
        <v>0.11080648179572655</v>
      </c>
      <c r="V6" s="23">
        <v>-0.62656997616675736</v>
      </c>
      <c r="W6" s="17">
        <v>0.77144798175796803</v>
      </c>
      <c r="Y6" s="8">
        <v>9.2599606982569931</v>
      </c>
      <c r="Z6" s="23">
        <v>0</v>
      </c>
      <c r="AA6" s="25">
        <v>0</v>
      </c>
    </row>
    <row r="7" spans="1:27" x14ac:dyDescent="0.35">
      <c r="E7" s="10">
        <v>0.98323744098225785</v>
      </c>
      <c r="F7" s="11">
        <v>-4.3978804136728264E-2</v>
      </c>
      <c r="G7" s="12">
        <v>-0.17694631795367929</v>
      </c>
      <c r="U7" s="18">
        <v>0.98323744098225785</v>
      </c>
      <c r="V7" s="19">
        <v>-4.3978804136728264E-2</v>
      </c>
      <c r="W7" s="20">
        <v>-0.17694631795367929</v>
      </c>
      <c r="Y7" s="8">
        <v>0</v>
      </c>
      <c r="Z7" s="23">
        <v>5.5539453561343546</v>
      </c>
      <c r="AA7" s="25">
        <v>0</v>
      </c>
    </row>
    <row r="8" spans="1:27" x14ac:dyDescent="0.35">
      <c r="Y8" s="26">
        <v>0</v>
      </c>
      <c r="Z8" s="11">
        <v>0</v>
      </c>
      <c r="AA8" s="27">
        <v>1.1860939456086541</v>
      </c>
    </row>
    <row r="9" spans="1:27" ht="16.5" x14ac:dyDescent="0.35">
      <c r="E9" t="s">
        <v>4</v>
      </c>
      <c r="I9" t="s">
        <v>5</v>
      </c>
      <c r="M9" t="s">
        <v>6</v>
      </c>
      <c r="Q9" t="s">
        <v>7</v>
      </c>
      <c r="U9" t="s">
        <v>8</v>
      </c>
    </row>
    <row r="10" spans="1:27" x14ac:dyDescent="0.35">
      <c r="E10" s="2">
        <f t="array" ref="E10:G12">E5:G7</f>
        <v>-0.14479660991444043</v>
      </c>
      <c r="F10" s="3">
        <v>-0.77812333839378733</v>
      </c>
      <c r="G10" s="4">
        <v>-0.61119392340254275</v>
      </c>
      <c r="I10" s="2">
        <f t="array" ref="I10:K12">[1]!DIAGONAL(E4:G4)</f>
        <v>9.2599606982569931</v>
      </c>
      <c r="J10" s="3">
        <v>0</v>
      </c>
      <c r="K10" s="4">
        <v>0</v>
      </c>
      <c r="M10" s="2">
        <f t="array" ref="M10:O12">TRANSPOSE(E10:G12)</f>
        <v>-0.14479660991444043</v>
      </c>
      <c r="N10" s="3">
        <v>0.11080648179572655</v>
      </c>
      <c r="O10" s="4">
        <v>0.98323744098225785</v>
      </c>
      <c r="Q10" s="2">
        <f t="array" ref="Q10:S12">MMULT(E10:G12,MMULT(I10:K12,M10:O12))</f>
        <v>4.0000000000000018</v>
      </c>
      <c r="R10" s="3">
        <v>1.9999999999999991</v>
      </c>
      <c r="S10" s="4">
        <v>-1.0000000000000013</v>
      </c>
    </row>
    <row r="11" spans="1:27" x14ac:dyDescent="0.35">
      <c r="E11" s="8">
        <v>0.11080648179572655</v>
      </c>
      <c r="F11">
        <v>-0.62656997616675736</v>
      </c>
      <c r="G11" s="9">
        <v>0.77144798175796803</v>
      </c>
      <c r="I11" s="8">
        <v>0</v>
      </c>
      <c r="J11">
        <v>5.5539453561343546</v>
      </c>
      <c r="K11" s="9">
        <v>0</v>
      </c>
      <c r="M11" s="8">
        <v>-0.77812333839378733</v>
      </c>
      <c r="N11">
        <v>-0.62656997616675736</v>
      </c>
      <c r="O11" s="9">
        <v>-4.3978804136728264E-2</v>
      </c>
      <c r="Q11" s="8">
        <v>1.9999999999999991</v>
      </c>
      <c r="R11">
        <v>3.0000000000000009</v>
      </c>
      <c r="S11" s="9">
        <v>1</v>
      </c>
      <c r="U11" s="13">
        <f t="array" ref="U11:W13">[1]!DIAGONAL([1]!eigVALSym(A4:C6,,FALSE))</f>
        <v>9.2599606982569931</v>
      </c>
      <c r="V11" s="14">
        <v>0</v>
      </c>
      <c r="W11" s="15">
        <v>0</v>
      </c>
    </row>
    <row r="12" spans="1:27" x14ac:dyDescent="0.35">
      <c r="E12" s="10">
        <v>0.98323744098225785</v>
      </c>
      <c r="F12" s="11">
        <v>-4.3978804136728264E-2</v>
      </c>
      <c r="G12" s="12">
        <v>-0.17694631795367929</v>
      </c>
      <c r="I12" s="10">
        <v>0</v>
      </c>
      <c r="J12" s="11">
        <v>0</v>
      </c>
      <c r="K12" s="12">
        <v>1.1860939456086541</v>
      </c>
      <c r="M12" s="10">
        <v>-0.61119392340254275</v>
      </c>
      <c r="N12" s="11">
        <v>0.77144798175796803</v>
      </c>
      <c r="O12" s="12">
        <v>-0.17694631795367929</v>
      </c>
      <c r="Q12" s="10">
        <v>-1.0000000000000016</v>
      </c>
      <c r="R12" s="11">
        <v>1</v>
      </c>
      <c r="S12" s="12">
        <v>9.0000000000000018</v>
      </c>
      <c r="U12" s="16">
        <v>0</v>
      </c>
      <c r="V12" s="23">
        <v>5.5539453561343546</v>
      </c>
      <c r="W12" s="17">
        <v>0</v>
      </c>
    </row>
    <row r="13" spans="1:27" x14ac:dyDescent="0.35">
      <c r="U13" s="18">
        <v>0</v>
      </c>
      <c r="V13" s="19">
        <v>0</v>
      </c>
      <c r="W13" s="20">
        <v>1.1860939456086541</v>
      </c>
    </row>
    <row r="14" spans="1:27" ht="16.5" x14ac:dyDescent="0.35">
      <c r="I14" t="s">
        <v>9</v>
      </c>
    </row>
    <row r="15" spans="1:27" x14ac:dyDescent="0.35">
      <c r="I15" s="2">
        <f t="array" ref="I15:K17">SQRT(I10:K12)</f>
        <v>3.0430183532566795</v>
      </c>
      <c r="J15" s="3">
        <v>0</v>
      </c>
      <c r="K15" s="4">
        <v>0</v>
      </c>
      <c r="U15" t="s">
        <v>16</v>
      </c>
    </row>
    <row r="16" spans="1:27" x14ac:dyDescent="0.35">
      <c r="I16" s="8">
        <v>0</v>
      </c>
      <c r="J16">
        <v>2.3566810043224677</v>
      </c>
      <c r="K16" s="9">
        <v>0</v>
      </c>
    </row>
    <row r="17" spans="9:23" x14ac:dyDescent="0.35">
      <c r="I17" s="10">
        <v>0</v>
      </c>
      <c r="J17" s="11">
        <v>0</v>
      </c>
      <c r="K17" s="12">
        <v>1.0890794028025019</v>
      </c>
      <c r="U17" s="13">
        <f t="array" ref="U17:W19">MMULT(U5:W7,MMULT(U11:W13,TRANSPOSE(U5:W7)))</f>
        <v>4.0000000000000018</v>
      </c>
      <c r="V17" s="14">
        <v>1.9999999999999991</v>
      </c>
      <c r="W17" s="15">
        <v>-1.0000000000000013</v>
      </c>
    </row>
    <row r="18" spans="9:23" x14ac:dyDescent="0.35">
      <c r="U18" s="16">
        <v>1.9999999999999991</v>
      </c>
      <c r="V18" s="23">
        <v>3.0000000000000009</v>
      </c>
      <c r="W18" s="17">
        <v>1</v>
      </c>
    </row>
    <row r="19" spans="9:23" ht="16.5" x14ac:dyDescent="0.35">
      <c r="I19" t="s">
        <v>10</v>
      </c>
      <c r="M19" t="s">
        <v>11</v>
      </c>
      <c r="U19" s="18">
        <v>-1.0000000000000016</v>
      </c>
      <c r="V19" s="19">
        <v>1</v>
      </c>
      <c r="W19" s="20">
        <v>9.0000000000000018</v>
      </c>
    </row>
    <row r="20" spans="9:23" x14ac:dyDescent="0.35">
      <c r="I20" s="2">
        <f t="array" ref="I20:K22">TRANSPOSE(MMULT(E10:G12,I15:K17))</f>
        <v>-0.44061874145899033</v>
      </c>
      <c r="J20" s="3">
        <v>0.33718615776419802</v>
      </c>
      <c r="K20" s="4">
        <v>2.9920095785181418</v>
      </c>
      <c r="M20" s="2">
        <f t="array" ref="M20:O22">MMULT(TRANSPOSE(I20:K22),I20:K22)</f>
        <v>4.0000000000000018</v>
      </c>
      <c r="N20" s="3">
        <v>1.9999999999999996</v>
      </c>
      <c r="O20" s="4">
        <v>-1.0000000000000016</v>
      </c>
    </row>
    <row r="21" spans="9:23" x14ac:dyDescent="0.35">
      <c r="I21" s="8">
        <v>-1.8337884906126221</v>
      </c>
      <c r="J21">
        <v>-1.4766255607109784</v>
      </c>
      <c r="K21" s="9">
        <v>-0.10364401230184586</v>
      </c>
      <c r="M21" s="8">
        <v>1.9999999999999996</v>
      </c>
      <c r="N21">
        <v>3.0000000000000009</v>
      </c>
      <c r="O21" s="9">
        <v>1</v>
      </c>
    </row>
    <row r="22" spans="9:23" x14ac:dyDescent="0.35">
      <c r="I22" s="10">
        <v>-0.66563871309575939</v>
      </c>
      <c r="J22" s="11">
        <v>0.8401681072661632</v>
      </c>
      <c r="K22" s="12">
        <v>-0.19270859028509468</v>
      </c>
      <c r="M22" s="10">
        <v>-1.0000000000000016</v>
      </c>
      <c r="N22" s="11">
        <v>1</v>
      </c>
      <c r="O22" s="12">
        <v>9.0000000000000036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Spectral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2024-10-18T18:37:37Z</dcterms:created>
  <dcterms:modified xsi:type="dcterms:W3CDTF">2025-08-23T07:48:33Z</dcterms:modified>
</cp:coreProperties>
</file>