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72C34D2-AD6C-4E52-BBCC-08C99F42253F}" xr6:coauthVersionLast="47" xr6:coauthVersionMax="47" xr10:uidLastSave="{00000000-0000-0000-0000-000000000000}"/>
  <bookViews>
    <workbookView xWindow="-110" yWindow="-110" windowWidth="19420" windowHeight="10300" xr2:uid="{3E95B40D-5C84-4C73-B559-CDF01B202F27}"/>
  </bookViews>
  <sheets>
    <sheet name="Title" sheetId="2" r:id="rId1"/>
    <sheet name="Man Power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B19" i="1"/>
  <c r="D18" i="1"/>
  <c r="B18" i="1"/>
  <c r="D17" i="1"/>
  <c r="B17" i="1"/>
  <c r="D15" i="1"/>
  <c r="B15" i="1"/>
  <c r="D14" i="1"/>
  <c r="B14" i="1"/>
  <c r="D12" i="1"/>
  <c r="D11" i="1"/>
  <c r="D10" i="1"/>
  <c r="D9" i="1"/>
  <c r="I8" i="1"/>
  <c r="G8" i="1"/>
  <c r="D8" i="1"/>
  <c r="I7" i="1"/>
  <c r="G7" i="1"/>
  <c r="D7" i="1"/>
  <c r="D6" i="1"/>
  <c r="D5" i="1"/>
  <c r="D4" i="1"/>
  <c r="D3" i="1"/>
  <c r="B9" i="1"/>
  <c r="B8" i="1"/>
  <c r="B12" i="1" s="1"/>
  <c r="B7" i="1"/>
  <c r="B11" i="1" s="1"/>
  <c r="B6" i="1"/>
  <c r="B3" i="1"/>
  <c r="B4" i="1" s="1"/>
  <c r="B5" i="1" s="1"/>
  <c r="B10" i="1" l="1"/>
</calcChain>
</file>

<file path=xl/sharedStrings.xml><?xml version="1.0" encoding="utf-8"?>
<sst xmlns="http://schemas.openxmlformats.org/spreadsheetml/2006/main" count="25" uniqueCount="19">
  <si>
    <t>One-way MANOVA Power and Sample Size</t>
  </si>
  <si>
    <t>V</t>
  </si>
  <si>
    <t>part η-sq</t>
  </si>
  <si>
    <t>η-sq</t>
  </si>
  <si>
    <t># of grps</t>
  </si>
  <si>
    <t># of dep</t>
  </si>
  <si>
    <t>1-β</t>
  </si>
  <si>
    <t>n</t>
  </si>
  <si>
    <t>s</t>
  </si>
  <si>
    <t>act pow</t>
  </si>
  <si>
    <t>ncp</t>
  </si>
  <si>
    <t>df1</t>
  </si>
  <si>
    <t>df2</t>
  </si>
  <si>
    <t>α</t>
  </si>
  <si>
    <t>f-crit</t>
  </si>
  <si>
    <t>Real Statistics Using Excel</t>
  </si>
  <si>
    <t>Updated</t>
  </si>
  <si>
    <t>Copyright © 2013 - 2025 Charles Zaiontz</t>
  </si>
  <si>
    <t>MANOVA Power and Sample 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</si>
</sst>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0" xfId="0" applyFont="1"/>
    <xf numFmtId="0" fontId="0" fillId="0" borderId="2" xfId="0" applyBorder="1"/>
    <xf numFmtId="0" fontId="0" fillId="0" borderId="3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Multivariate%20Examples%2019%20Feb%202022.xlsx" TargetMode="External"/><Relationship Id="rId1" Type="http://schemas.openxmlformats.org/officeDocument/2006/relationships/externalLinkPath" Target="/38f5cd2f1f925cfd/Documenti/A%20Real%20Statistics%202020/Examples/Real%20Statistics%20Multivariate%20Examples%2019%20Feb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Desc"/>
      <sheetName val="Ellipse"/>
      <sheetName val="Ellipse 2"/>
      <sheetName val="Bivar"/>
      <sheetName val="Bivar 1"/>
      <sheetName val="FR"/>
      <sheetName val="FRSJ"/>
      <sheetName val="Hotel 1"/>
      <sheetName val="Hotel 2P"/>
      <sheetName val="Hotel 2"/>
      <sheetName val="Hotel 2a"/>
      <sheetName val="Hotel 2b"/>
      <sheetName val="Hotel 3"/>
      <sheetName val="Hotel 3a"/>
      <sheetName val="Hotel 3b"/>
      <sheetName val="Rep Measures 1"/>
      <sheetName val="Rep 2W a"/>
      <sheetName val="Rep 2W b"/>
      <sheetName val="Rep 2W c"/>
      <sheetName val="Rep Measures 2"/>
      <sheetName val="Rep Measures 3"/>
      <sheetName val="Rep 2W+1B"/>
      <sheetName val="Hot1 Power"/>
      <sheetName val="Hot2 Power"/>
      <sheetName val="Box 2"/>
      <sheetName val="Box 2a"/>
      <sheetName val="Box 3a"/>
      <sheetName val="Box 3b"/>
      <sheetName val="Manova 1"/>
      <sheetName val="Manova 1a"/>
      <sheetName val="Manova 1b"/>
      <sheetName val="Manova 1c"/>
      <sheetName val="Manova 1d"/>
      <sheetName val="Manova 1e"/>
      <sheetName val="Manova 1f"/>
      <sheetName val="Manova 1g"/>
      <sheetName val="Manova 1h"/>
      <sheetName val="Manova 1i"/>
      <sheetName val="Manova 1j"/>
      <sheetName val="Manova 1k"/>
      <sheetName val="Manova2"/>
      <sheetName val="Man Power"/>
      <sheetName val="Man2 Power"/>
      <sheetName val="PMANOVA1"/>
      <sheetName val="PMANOVA2"/>
      <sheetName val="PMANOVA3"/>
      <sheetName val="PANOVA"/>
      <sheetName val="Box"/>
      <sheetName val="PCA"/>
      <sheetName val="Factor"/>
      <sheetName val="Box Factor"/>
      <sheetName val="KMO"/>
      <sheetName val="Clust 1"/>
      <sheetName val="Clust 2"/>
      <sheetName val="Clust 3"/>
      <sheetName val="Clust 3a"/>
      <sheetName val="Clust 3b"/>
      <sheetName val="Clust A"/>
      <sheetName val="Clust B"/>
      <sheetName val="Clust C"/>
      <sheetName val="Clust D"/>
      <sheetName val="Clust E"/>
      <sheetName val="Clust E1"/>
      <sheetName val="Clust F"/>
      <sheetName val="Jenks 1"/>
      <sheetName val="Jenks 2"/>
      <sheetName val="Jenks 3"/>
      <sheetName val="Jenks 4"/>
      <sheetName val="Discrim 1"/>
      <sheetName val="Discrim 2"/>
      <sheetName val="Discrim 3"/>
      <sheetName val="Discrim 4"/>
      <sheetName val="CA 1"/>
      <sheetName val="CA 2"/>
      <sheetName val="CA 3"/>
      <sheetName val="CA 4"/>
      <sheetName val="Fact PCA"/>
      <sheetName val="PAF Comm"/>
      <sheetName val="Fact P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3">
          <cell r="B3" t="str">
            <v>yield</v>
          </cell>
          <cell r="C3" t="str">
            <v>water</v>
          </cell>
          <cell r="D3" t="str">
            <v>herbicide</v>
          </cell>
        </row>
        <row r="4">
          <cell r="B4">
            <v>76.7</v>
          </cell>
          <cell r="G4">
            <v>0.5345015348635207</v>
          </cell>
        </row>
        <row r="5">
          <cell r="B5">
            <v>60.5</v>
          </cell>
        </row>
        <row r="6">
          <cell r="B6">
            <v>96.1</v>
          </cell>
        </row>
        <row r="7">
          <cell r="B7">
            <v>88.1</v>
          </cell>
          <cell r="V7" t="str">
            <v>clay</v>
          </cell>
        </row>
        <row r="8">
          <cell r="B8">
            <v>50.2</v>
          </cell>
          <cell r="V8" t="str">
            <v>loam</v>
          </cell>
        </row>
        <row r="9">
          <cell r="B9">
            <v>55</v>
          </cell>
          <cell r="V9" t="str">
            <v>salty</v>
          </cell>
        </row>
        <row r="10">
          <cell r="B10">
            <v>65.400000000000006</v>
          </cell>
          <cell r="V10" t="str">
            <v>sandy</v>
          </cell>
        </row>
        <row r="11">
          <cell r="B11">
            <v>65.7</v>
          </cell>
        </row>
        <row r="12">
          <cell r="B12">
            <v>67.3</v>
          </cell>
        </row>
        <row r="13">
          <cell r="B13">
            <v>61.3</v>
          </cell>
        </row>
        <row r="14">
          <cell r="B14">
            <v>58.2</v>
          </cell>
        </row>
        <row r="15">
          <cell r="B15">
            <v>76.900000000000006</v>
          </cell>
        </row>
        <row r="16">
          <cell r="B16">
            <v>66.900000000000006</v>
          </cell>
        </row>
        <row r="17">
          <cell r="B17">
            <v>55.4</v>
          </cell>
        </row>
        <row r="18">
          <cell r="B18">
            <v>50.5</v>
          </cell>
        </row>
        <row r="19">
          <cell r="B19">
            <v>64.099999999999994</v>
          </cell>
        </row>
        <row r="20">
          <cell r="B20">
            <v>62.8</v>
          </cell>
        </row>
        <row r="21">
          <cell r="B21">
            <v>45</v>
          </cell>
        </row>
        <row r="22">
          <cell r="B22">
            <v>47.8</v>
          </cell>
        </row>
        <row r="23">
          <cell r="B23">
            <v>75.599999999999994</v>
          </cell>
        </row>
        <row r="24">
          <cell r="B24">
            <v>46.6</v>
          </cell>
        </row>
        <row r="25">
          <cell r="B25">
            <v>50.6</v>
          </cell>
        </row>
        <row r="26">
          <cell r="B26">
            <v>45.7</v>
          </cell>
        </row>
        <row r="27">
          <cell r="B27">
            <v>68.400000000000006</v>
          </cell>
        </row>
        <row r="28">
          <cell r="B28">
            <v>52.5</v>
          </cell>
        </row>
        <row r="29">
          <cell r="B29">
            <v>80</v>
          </cell>
        </row>
        <row r="30">
          <cell r="B30">
            <v>54.7</v>
          </cell>
        </row>
        <row r="31">
          <cell r="B31">
            <v>63.5</v>
          </cell>
        </row>
        <row r="32">
          <cell r="B32">
            <v>46.3</v>
          </cell>
        </row>
        <row r="33">
          <cell r="B33">
            <v>61.5</v>
          </cell>
        </row>
        <row r="34">
          <cell r="B34">
            <v>62.9</v>
          </cell>
        </row>
        <row r="35">
          <cell r="B35">
            <v>49.3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5B0C7-2F5B-4485-B77E-59321035F47E}">
  <sheetPr codeName="Sheet1"/>
  <dimension ref="A1:M10"/>
  <sheetViews>
    <sheetView tabSelected="1" workbookViewId="0"/>
  </sheetViews>
  <sheetFormatPr defaultRowHeight="14.5" x14ac:dyDescent="0.35"/>
  <sheetData>
    <row r="1" spans="1:13" x14ac:dyDescent="0.35">
      <c r="A1" t="s">
        <v>15</v>
      </c>
    </row>
    <row r="2" spans="1:13" x14ac:dyDescent="0.35">
      <c r="A2" t="s">
        <v>18</v>
      </c>
    </row>
    <row r="4" spans="1:13" x14ac:dyDescent="0.35">
      <c r="A4" t="s">
        <v>16</v>
      </c>
      <c r="B4" s="6">
        <v>45854</v>
      </c>
    </row>
    <row r="6" spans="1:13" x14ac:dyDescent="0.35">
      <c r="A6" s="7" t="s">
        <v>17</v>
      </c>
    </row>
    <row r="10" spans="1:13" ht="18.5" x14ac:dyDescent="0.45">
      <c r="M10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AFBA9-172D-435D-B56A-B9D7E8357E5A}">
  <sheetPr codeName="Sheet78"/>
  <dimension ref="A1:I19"/>
  <sheetViews>
    <sheetView workbookViewId="0"/>
  </sheetViews>
  <sheetFormatPr defaultRowHeight="14.5" x14ac:dyDescent="0.35"/>
  <cols>
    <col min="3" max="3" width="2.81640625" customWidth="1"/>
    <col min="4" max="4" width="32.1796875" customWidth="1"/>
    <col min="8" max="8" width="3" customWidth="1"/>
    <col min="9" max="9" width="30.26953125" customWidth="1"/>
  </cols>
  <sheetData>
    <row r="1" spans="1:9" x14ac:dyDescent="0.35">
      <c r="A1" s="1" t="s">
        <v>0</v>
      </c>
    </row>
    <row r="3" spans="1:9" x14ac:dyDescent="0.35">
      <c r="A3" t="s">
        <v>1</v>
      </c>
      <c r="B3" s="2">
        <f>'[1]Manova 1k'!G4</f>
        <v>0.5345015348635207</v>
      </c>
      <c r="D3" t="e">
        <f ca="1">FTEXT(B3)</f>
        <v>#NAME?</v>
      </c>
      <c r="F3" s="3" t="s">
        <v>2</v>
      </c>
      <c r="G3" s="2">
        <v>0.1</v>
      </c>
    </row>
    <row r="4" spans="1:9" x14ac:dyDescent="0.35">
      <c r="A4" s="3" t="s">
        <v>3</v>
      </c>
      <c r="B4" s="4">
        <f>B3/(B8-B3)</f>
        <v>0.21679248331388964</v>
      </c>
      <c r="D4" t="e">
        <f ca="1">FTEXT(B4)</f>
        <v>#NAME?</v>
      </c>
      <c r="F4" t="s">
        <v>4</v>
      </c>
      <c r="G4" s="4">
        <v>4</v>
      </c>
    </row>
    <row r="5" spans="1:9" x14ac:dyDescent="0.35">
      <c r="A5" s="3" t="s">
        <v>2</v>
      </c>
      <c r="B5" s="4">
        <f>B4/(1+B4)</f>
        <v>0.17816717828784023</v>
      </c>
      <c r="D5" t="e">
        <f ca="1">FTEXT(B5)</f>
        <v>#NAME?</v>
      </c>
      <c r="F5" t="s">
        <v>5</v>
      </c>
      <c r="G5" s="4">
        <v>3</v>
      </c>
    </row>
    <row r="6" spans="1:9" x14ac:dyDescent="0.35">
      <c r="A6" t="s">
        <v>4</v>
      </c>
      <c r="B6" s="4">
        <f>COUNTA('[1]Manova 1k'!V7:V10)</f>
        <v>4</v>
      </c>
      <c r="D6" t="e">
        <f ca="1">FTEXT(B6)</f>
        <v>#NAME?</v>
      </c>
      <c r="F6" s="3" t="s">
        <v>6</v>
      </c>
      <c r="G6" s="4">
        <v>0.95</v>
      </c>
    </row>
    <row r="7" spans="1:9" x14ac:dyDescent="0.35">
      <c r="A7" t="s">
        <v>5</v>
      </c>
      <c r="B7" s="4">
        <f>COUNTA('[1]Manova 1k'!B3:D3)</f>
        <v>3</v>
      </c>
      <c r="D7" t="e">
        <f ca="1">FTEXT(B7)</f>
        <v>#NAME?</v>
      </c>
      <c r="F7" s="3" t="s">
        <v>7</v>
      </c>
      <c r="G7" s="4" t="e">
        <f ca="1">MANOVA_SIZE(G3,G5,G4,G6)</f>
        <v>#NAME?</v>
      </c>
      <c r="I7" t="e">
        <f ca="1">FTEXT(G7)</f>
        <v>#NAME?</v>
      </c>
    </row>
    <row r="8" spans="1:9" x14ac:dyDescent="0.35">
      <c r="A8" t="s">
        <v>8</v>
      </c>
      <c r="B8" s="4">
        <f>MIN(B7,B6-1)</f>
        <v>3</v>
      </c>
      <c r="D8" t="e">
        <f ca="1">FTEXT(B8)</f>
        <v>#NAME?</v>
      </c>
      <c r="F8" s="3" t="s">
        <v>9</v>
      </c>
      <c r="G8" s="5" t="e">
        <f ca="1">MANOVA_POWER(G3,G7,G5,G4)</f>
        <v>#NAME?</v>
      </c>
      <c r="I8" t="e">
        <f ca="1">FTEXT(G8)</f>
        <v>#NAME?</v>
      </c>
    </row>
    <row r="9" spans="1:9" x14ac:dyDescent="0.35">
      <c r="A9" t="s">
        <v>7</v>
      </c>
      <c r="B9" s="4">
        <f>COUNT('[1]Manova 1k'!B4:B35)</f>
        <v>32</v>
      </c>
      <c r="D9" t="e">
        <f ca="1">FTEXT(B9)</f>
        <v>#NAME?</v>
      </c>
    </row>
    <row r="10" spans="1:9" x14ac:dyDescent="0.35">
      <c r="A10" t="s">
        <v>10</v>
      </c>
      <c r="B10" s="4">
        <f>B9*B8*B4</f>
        <v>20.812078398133405</v>
      </c>
      <c r="D10" t="e">
        <f ca="1">FTEXT(B10)</f>
        <v>#NAME?</v>
      </c>
    </row>
    <row r="11" spans="1:9" x14ac:dyDescent="0.35">
      <c r="A11" t="s">
        <v>11</v>
      </c>
      <c r="B11" s="4">
        <f>B7*(B6-1)</f>
        <v>9</v>
      </c>
      <c r="D11" t="e">
        <f ca="1">FTEXT(B11)</f>
        <v>#NAME?</v>
      </c>
    </row>
    <row r="12" spans="1:9" x14ac:dyDescent="0.35">
      <c r="A12" t="s">
        <v>12</v>
      </c>
      <c r="B12" s="4">
        <f>B8*(B9-B6-B7+B8)</f>
        <v>84</v>
      </c>
      <c r="D12" t="e">
        <f ca="1">FTEXT(B12)</f>
        <v>#NAME?</v>
      </c>
    </row>
    <row r="13" spans="1:9" x14ac:dyDescent="0.35">
      <c r="A13" s="3" t="s">
        <v>13</v>
      </c>
      <c r="B13" s="4">
        <v>0.05</v>
      </c>
    </row>
    <row r="14" spans="1:9" x14ac:dyDescent="0.35">
      <c r="A14" s="3" t="s">
        <v>14</v>
      </c>
      <c r="B14" s="4" t="e">
        <f ca="1">F_INV_RT(B13,B11,B12)</f>
        <v>#NAME?</v>
      </c>
      <c r="D14" t="e">
        <f ca="1">FTEXT(B14)</f>
        <v>#NAME?</v>
      </c>
    </row>
    <row r="15" spans="1:9" x14ac:dyDescent="0.35">
      <c r="A15" s="3" t="s">
        <v>6</v>
      </c>
      <c r="B15" s="5" t="e">
        <f ca="1">1-NF_DIST(B14,B11,B12,B10,TRUE)</f>
        <v>#NAME?</v>
      </c>
      <c r="D15" t="e">
        <f ca="1">FTEXT(B15)</f>
        <v>#NAME?</v>
      </c>
    </row>
    <row r="17" spans="1:4" x14ac:dyDescent="0.35">
      <c r="A17" s="3" t="s">
        <v>6</v>
      </c>
      <c r="B17" s="2" t="e">
        <f ca="1">MANOVA_POWER(B3,B9,B7,B6,3,B13)</f>
        <v>#NAME?</v>
      </c>
      <c r="D17" t="e">
        <f ca="1">FTEXT(B17)</f>
        <v>#NAME?</v>
      </c>
    </row>
    <row r="18" spans="1:4" x14ac:dyDescent="0.35">
      <c r="B18" s="4" t="e">
        <f ca="1">MANOVA_POWER(B4,B9,B7,B6,2,B13)</f>
        <v>#NAME?</v>
      </c>
      <c r="D18" t="e">
        <f ca="1">FTEXT(B18)</f>
        <v>#NAME?</v>
      </c>
    </row>
    <row r="19" spans="1:4" x14ac:dyDescent="0.35">
      <c r="B19" s="5" t="e">
        <f ca="1">MANOVA_POWER(B5,B9,B7,B6)</f>
        <v>#NAME?</v>
      </c>
      <c r="D19" t="e">
        <f ca="1">FTEXT(B19)</f>
        <v>#NAME?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Man 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2025-07-16T08:07:11Z</dcterms:created>
  <dcterms:modified xsi:type="dcterms:W3CDTF">2025-07-16T08:09:39Z</dcterms:modified>
</cp:coreProperties>
</file>