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9" documentId="8_{2FFD2EB7-F9CB-44A1-89F1-70FB0AD75989}" xr6:coauthVersionLast="47" xr6:coauthVersionMax="47" xr10:uidLastSave="{BFAAB8EB-DEFE-4533-8C20-511E85660BAA}"/>
  <bookViews>
    <workbookView xWindow="-110" yWindow="-110" windowWidth="19420" windowHeight="10300" xr2:uid="{F3EB6727-80AD-4B92-B514-322663D8078E}"/>
  </bookViews>
  <sheets>
    <sheet name="Title" sheetId="2" r:id="rId1"/>
    <sheet name="Test" sheetId="1" r:id="rId2"/>
    <sheet name="CI" sheetId="3" r:id="rId3"/>
  </sheet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 a="1"/>
  <c r="D12" i="3" s="1"/>
  <c r="D11" i="3" a="1"/>
  <c r="D11" i="3" s="1"/>
  <c r="D10" i="3" a="1"/>
  <c r="D10" i="3" s="1"/>
  <c r="D9" i="3" a="1"/>
  <c r="D9" i="3" s="1"/>
  <c r="D7" i="3" a="1"/>
  <c r="D7" i="3" s="1"/>
  <c r="D6" i="3" a="1"/>
  <c r="D6" i="3" s="1"/>
  <c r="G14" i="1" a="1"/>
  <c r="G14" i="1" s="1"/>
  <c r="D14" i="1" a="1"/>
  <c r="D14" i="1" s="1"/>
  <c r="G12" i="1"/>
  <c r="G10" i="1"/>
  <c r="G9" i="1"/>
  <c r="G8" i="1"/>
  <c r="G7" i="1"/>
  <c r="G6" i="1"/>
  <c r="G5" i="1"/>
  <c r="G3" i="1"/>
  <c r="E3" i="1"/>
  <c r="B10" i="3" l="1"/>
  <c r="B9" i="3"/>
  <c r="B7" i="3"/>
  <c r="B8" i="3"/>
  <c r="B6" i="3"/>
  <c r="E7" i="1"/>
  <c r="E8" i="1" s="1"/>
  <c r="E6" i="1"/>
  <c r="E5" i="1" l="1"/>
  <c r="E9" i="1" s="1"/>
  <c r="E10" i="1" s="1"/>
  <c r="E12" i="1" s="1"/>
  <c r="B12" i="3"/>
  <c r="B11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<sst xmlns="http://schemas.openxmlformats.org/spreadsheetml/2006/main" count="29" uniqueCount="26">
  <si>
    <t>Life Exp</t>
  </si>
  <si>
    <t>n</t>
  </si>
  <si>
    <t>Cigarettes</t>
  </si>
  <si>
    <t>α</t>
  </si>
  <si>
    <t>z</t>
  </si>
  <si>
    <t>z-crit</t>
  </si>
  <si>
    <t>p-value</t>
  </si>
  <si>
    <t>sig</t>
  </si>
  <si>
    <t>Real Statistics Using Excel</t>
  </si>
  <si>
    <t>Updated</t>
  </si>
  <si>
    <t>τ</t>
  </si>
  <si>
    <t>τ0</t>
  </si>
  <si>
    <t>fisher(τ0)</t>
  </si>
  <si>
    <t>fisher(τ)</t>
  </si>
  <si>
    <t>s.e.</t>
  </si>
  <si>
    <t>alpha</t>
  </si>
  <si>
    <t>rho</t>
  </si>
  <si>
    <t>=NORM.S.INV(1-B3/2)</t>
  </si>
  <si>
    <t>z-lower</t>
  </si>
  <si>
    <t>z-upper</t>
  </si>
  <si>
    <t>r-lower</t>
  </si>
  <si>
    <t>r-upper</t>
  </si>
  <si>
    <t>Copyright © 2013 - 2025 Charles Zaiontz</t>
  </si>
  <si>
    <t>Kendall's Correlation Testing using a Fisher Transformation</t>
  </si>
  <si>
    <t>Kendall's tau confidence interval</t>
  </si>
  <si>
    <t>Kendall's tau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</si>
</sst>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quotePrefix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4" xfId="0" applyBorder="1" applyAlignment="1">
      <alignment horizontal="right"/>
    </xf>
    <xf numFmtId="15" fontId="0" fillId="0" borderId="0" xfId="0" applyNumberFormat="1"/>
    <xf numFmtId="0" fontId="3" fillId="0" borderId="0" xfId="0" applyFont="1"/>
    <xf numFmtId="0" fontId="0" fillId="0" borderId="5" xfId="0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0750-4003-4994-ABBE-D6AD27C11EBE}">
  <sheetPr codeName="Sheet1"/>
  <dimension ref="A1:B6"/>
  <sheetViews>
    <sheetView tabSelected="1" workbookViewId="0"/>
  </sheetViews>
  <sheetFormatPr defaultRowHeight="14.5" x14ac:dyDescent="0.35"/>
  <cols>
    <col min="2" max="2" width="8.90625" bestFit="1" customWidth="1"/>
  </cols>
  <sheetData>
    <row r="1" spans="1:2" x14ac:dyDescent="0.35">
      <c r="A1" t="s">
        <v>8</v>
      </c>
    </row>
    <row r="2" spans="1:2" x14ac:dyDescent="0.35">
      <c r="A2" t="s">
        <v>23</v>
      </c>
    </row>
    <row r="4" spans="1:2" x14ac:dyDescent="0.35">
      <c r="A4" t="s">
        <v>9</v>
      </c>
      <c r="B4" s="10">
        <v>45869</v>
      </c>
    </row>
    <row r="6" spans="1:2" x14ac:dyDescent="0.35">
      <c r="A6" s="1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3F7E-873E-405F-BD07-5126832446CB}">
  <sheetPr codeName="Sheet294"/>
  <dimension ref="A1:G18"/>
  <sheetViews>
    <sheetView workbookViewId="0"/>
  </sheetViews>
  <sheetFormatPr defaultRowHeight="14.5" x14ac:dyDescent="0.35"/>
  <cols>
    <col min="1" max="2" width="9.7265625" customWidth="1"/>
    <col min="3" max="3" width="4.453125" customWidth="1"/>
    <col min="4" max="4" width="8.54296875" customWidth="1"/>
    <col min="6" max="6" width="2.1796875" customWidth="1"/>
    <col min="7" max="7" width="31.54296875" customWidth="1"/>
  </cols>
  <sheetData>
    <row r="1" spans="1:7" x14ac:dyDescent="0.35">
      <c r="A1" s="1" t="s">
        <v>25</v>
      </c>
    </row>
    <row r="3" spans="1:7" x14ac:dyDescent="0.35">
      <c r="A3" s="2" t="s">
        <v>0</v>
      </c>
      <c r="B3" s="2" t="s">
        <v>2</v>
      </c>
      <c r="D3" s="13" t="s">
        <v>10</v>
      </c>
      <c r="E3" s="3" t="e">
        <f ca="1">KCORREL(A4:A18,B4:B18)</f>
        <v>#NAME?</v>
      </c>
      <c r="G3" s="4" t="e">
        <f ca="1">FTEXT(E3)</f>
        <v>#NAME?</v>
      </c>
    </row>
    <row r="4" spans="1:7" x14ac:dyDescent="0.35">
      <c r="A4" s="5">
        <v>80</v>
      </c>
      <c r="B4" s="5">
        <v>5</v>
      </c>
      <c r="D4" t="s">
        <v>11</v>
      </c>
      <c r="E4" s="6">
        <v>-0.1</v>
      </c>
    </row>
    <row r="5" spans="1:7" x14ac:dyDescent="0.35">
      <c r="A5" s="5">
        <v>78</v>
      </c>
      <c r="B5" s="5">
        <v>23</v>
      </c>
      <c r="D5" t="s">
        <v>13</v>
      </c>
      <c r="E5" s="6" t="e">
        <f ca="1">FISHER(E3)</f>
        <v>#NAME?</v>
      </c>
      <c r="G5" s="4" t="e">
        <f ca="1">FTEXT(E5)</f>
        <v>#NAME?</v>
      </c>
    </row>
    <row r="6" spans="1:7" x14ac:dyDescent="0.35">
      <c r="A6" s="5">
        <v>60</v>
      </c>
      <c r="B6" s="5">
        <v>25</v>
      </c>
      <c r="D6" t="s">
        <v>12</v>
      </c>
      <c r="E6" s="6">
        <f>FISHER(E4)</f>
        <v>-0.10033534773107562</v>
      </c>
      <c r="G6" s="4" t="e">
        <f ca="1">FTEXT(E6)</f>
        <v>#NAME?</v>
      </c>
    </row>
    <row r="7" spans="1:7" x14ac:dyDescent="0.35">
      <c r="A7" s="5">
        <v>53</v>
      </c>
      <c r="B7" s="5">
        <v>48</v>
      </c>
      <c r="D7" t="s">
        <v>1</v>
      </c>
      <c r="E7" s="6">
        <f>COUNT(A4:A18)</f>
        <v>15</v>
      </c>
      <c r="G7" s="4" t="e">
        <f ca="1">FTEXT(E7)</f>
        <v>#NAME?</v>
      </c>
    </row>
    <row r="8" spans="1:7" x14ac:dyDescent="0.35">
      <c r="A8" s="5">
        <v>85</v>
      </c>
      <c r="B8" s="5">
        <v>17</v>
      </c>
      <c r="D8" t="s">
        <v>14</v>
      </c>
      <c r="E8" s="6">
        <f>SQRT(0.437/(E7-4))</f>
        <v>0.19931701564912296</v>
      </c>
      <c r="G8" s="4" t="e">
        <f ca="1">FTEXT(E8)</f>
        <v>#NAME?</v>
      </c>
    </row>
    <row r="9" spans="1:7" x14ac:dyDescent="0.35">
      <c r="A9" s="5">
        <v>84</v>
      </c>
      <c r="B9" s="5">
        <v>8</v>
      </c>
      <c r="D9" t="s">
        <v>4</v>
      </c>
      <c r="E9" s="6" t="e">
        <f ca="1">(E5-E6)/E8</f>
        <v>#NAME?</v>
      </c>
      <c r="G9" s="4" t="e">
        <f ca="1">FTEXT(E9)</f>
        <v>#NAME?</v>
      </c>
    </row>
    <row r="10" spans="1:7" x14ac:dyDescent="0.35">
      <c r="A10" s="5">
        <v>73</v>
      </c>
      <c r="B10" s="5">
        <v>4</v>
      </c>
      <c r="D10" t="s">
        <v>6</v>
      </c>
      <c r="E10" s="6" t="e">
        <f ca="1">2*_xlfn.NORM.S.DIST(-ABS(E9),TRUE)</f>
        <v>#NAME?</v>
      </c>
      <c r="G10" s="4" t="e">
        <f ca="1">FTEXT(E10)</f>
        <v>#NAME?</v>
      </c>
    </row>
    <row r="11" spans="1:7" x14ac:dyDescent="0.35">
      <c r="A11" s="5">
        <v>79</v>
      </c>
      <c r="B11" s="5">
        <v>26</v>
      </c>
      <c r="D11" s="8" t="s">
        <v>3</v>
      </c>
      <c r="E11" s="6">
        <v>0.05</v>
      </c>
    </row>
    <row r="12" spans="1:7" x14ac:dyDescent="0.35">
      <c r="A12" s="5">
        <v>81</v>
      </c>
      <c r="B12" s="5">
        <v>11</v>
      </c>
      <c r="D12" t="s">
        <v>7</v>
      </c>
      <c r="E12" s="9" t="e">
        <f ca="1">IF(E10&lt;E11,"yes","no")</f>
        <v>#NAME?</v>
      </c>
      <c r="G12" s="4" t="e">
        <f ca="1">FTEXT(E12)</f>
        <v>#NAME?</v>
      </c>
    </row>
    <row r="13" spans="1:7" x14ac:dyDescent="0.35">
      <c r="A13" s="5">
        <v>75</v>
      </c>
      <c r="B13" s="5">
        <v>19</v>
      </c>
    </row>
    <row r="14" spans="1:7" x14ac:dyDescent="0.35">
      <c r="A14" s="5">
        <v>68</v>
      </c>
      <c r="B14" s="5">
        <v>14</v>
      </c>
      <c r="D14" t="e" cm="1">
        <f t="array" aca="1" ref="D14" ca="1">KCorrelTest(A4:A18,B4:B18,E4,TRUE)</f>
        <v>#NAME?</v>
      </c>
      <c r="E14" s="3"/>
      <c r="G14" t="e" cm="1">
        <f t="array" aca="1" ref="G14" ca="1">FTEXT(D14)</f>
        <v>#NAME?</v>
      </c>
    </row>
    <row r="15" spans="1:7" x14ac:dyDescent="0.35">
      <c r="A15" s="5">
        <v>72</v>
      </c>
      <c r="B15" s="5">
        <v>35</v>
      </c>
      <c r="E15" s="6"/>
    </row>
    <row r="16" spans="1:7" x14ac:dyDescent="0.35">
      <c r="A16" s="5">
        <v>58</v>
      </c>
      <c r="B16" s="5">
        <v>29</v>
      </c>
      <c r="E16" s="6"/>
    </row>
    <row r="17" spans="1:5" x14ac:dyDescent="0.35">
      <c r="A17" s="5">
        <v>92</v>
      </c>
      <c r="B17" s="5">
        <v>3</v>
      </c>
      <c r="E17" s="6"/>
    </row>
    <row r="18" spans="1:5" x14ac:dyDescent="0.35">
      <c r="A18" s="12">
        <v>65</v>
      </c>
      <c r="B18" s="12">
        <v>24</v>
      </c>
      <c r="E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70434-830D-4189-9B6E-F1BA07C4D411}">
  <sheetPr codeName="Sheet2"/>
  <dimension ref="A1:D12"/>
  <sheetViews>
    <sheetView workbookViewId="0"/>
  </sheetViews>
  <sheetFormatPr defaultRowHeight="14.5" x14ac:dyDescent="0.35"/>
  <cols>
    <col min="3" max="3" width="3.26953125" customWidth="1"/>
    <col min="4" max="4" width="19.08984375" customWidth="1"/>
  </cols>
  <sheetData>
    <row r="1" spans="1:4" x14ac:dyDescent="0.35">
      <c r="A1" s="1" t="s">
        <v>24</v>
      </c>
    </row>
    <row r="3" spans="1:4" x14ac:dyDescent="0.35">
      <c r="A3" t="s">
        <v>15</v>
      </c>
      <c r="B3" s="3">
        <v>0.05</v>
      </c>
    </row>
    <row r="4" spans="1:4" x14ac:dyDescent="0.35">
      <c r="A4" t="s">
        <v>1</v>
      </c>
      <c r="B4" s="6">
        <v>15</v>
      </c>
    </row>
    <row r="5" spans="1:4" x14ac:dyDescent="0.35">
      <c r="A5" t="s">
        <v>16</v>
      </c>
      <c r="B5" s="6">
        <v>-0.52380952380952384</v>
      </c>
    </row>
    <row r="6" spans="1:4" x14ac:dyDescent="0.35">
      <c r="A6" t="s">
        <v>4</v>
      </c>
      <c r="B6" s="6">
        <f>FISHER(B5)</f>
        <v>-0.58157540490284043</v>
      </c>
      <c r="D6" t="e" cm="1">
        <f t="array" aca="1" ref="D6" ca="1">FTEXT(B6)</f>
        <v>#NAME?</v>
      </c>
    </row>
    <row r="7" spans="1:4" x14ac:dyDescent="0.35">
      <c r="A7" t="s">
        <v>14</v>
      </c>
      <c r="B7" s="6">
        <f>SQRT(0.437/(B4-4))</f>
        <v>0.19931701564912296</v>
      </c>
      <c r="D7" t="e" cm="1">
        <f t="array" aca="1" ref="D7" ca="1">FTEXT(B7)</f>
        <v>#NAME?</v>
      </c>
    </row>
    <row r="8" spans="1:4" x14ac:dyDescent="0.35">
      <c r="A8" t="s">
        <v>5</v>
      </c>
      <c r="B8" s="6">
        <f>NORMSINV(1-B3/2)</f>
        <v>1.9599639845400536</v>
      </c>
      <c r="D8" s="4" t="s">
        <v>17</v>
      </c>
    </row>
    <row r="9" spans="1:4" x14ac:dyDescent="0.35">
      <c r="A9" t="s">
        <v>18</v>
      </c>
      <c r="B9" s="6">
        <f>B6-B7*B8</f>
        <v>-0.97222957708112767</v>
      </c>
      <c r="D9" t="e" cm="1">
        <f t="array" aca="1" ref="D9" ca="1">FTEXT(B9)</f>
        <v>#NAME?</v>
      </c>
    </row>
    <row r="10" spans="1:4" x14ac:dyDescent="0.35">
      <c r="A10" t="s">
        <v>19</v>
      </c>
      <c r="B10" s="6">
        <f>B6+B7*B8</f>
        <v>-0.19092123272455319</v>
      </c>
      <c r="D10" t="e" cm="1">
        <f t="array" aca="1" ref="D10" ca="1">FTEXT(B10)</f>
        <v>#NAME?</v>
      </c>
    </row>
    <row r="11" spans="1:4" x14ac:dyDescent="0.35">
      <c r="A11" t="s">
        <v>20</v>
      </c>
      <c r="B11" s="6">
        <f>FISHERINV(B9)</f>
        <v>-0.74968242212140734</v>
      </c>
      <c r="D11" t="e" cm="1">
        <f t="array" aca="1" ref="D11" ca="1">FTEXT(B11)</f>
        <v>#NAME?</v>
      </c>
    </row>
    <row r="12" spans="1:4" x14ac:dyDescent="0.35">
      <c r="A12" t="s">
        <v>21</v>
      </c>
      <c r="B12" s="7">
        <f>FISHERINV(B10)</f>
        <v>-0.18863481245123515</v>
      </c>
      <c r="D12" t="e" cm="1">
        <f t="array" aca="1" ref="D12" ca="1">FTEXT(B12)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Test</vt:lpstr>
      <vt:lpstr>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Zaiontz</cp:lastModifiedBy>
  <dcterms:created xsi:type="dcterms:W3CDTF">2022-07-23T13:30:39Z</dcterms:created>
  <dcterms:modified xsi:type="dcterms:W3CDTF">2025-07-31T20:58:33Z</dcterms:modified>
</cp:coreProperties>
</file>