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2" documentId="8_{E665C199-4872-4CB6-BDD0-DBD9B11A3804}" xr6:coauthVersionLast="47" xr6:coauthVersionMax="47" xr10:uidLastSave="{7E22BE07-BC92-4F50-B033-AD2F35C21924}"/>
  <bookViews>
    <workbookView xWindow="-110" yWindow="-110" windowWidth="19420" windowHeight="10300" activeTab="2" xr2:uid="{799AF5E8-78F3-49C2-A510-9DED3FA953FA}"/>
  </bookViews>
  <sheets>
    <sheet name="Title" sheetId="5" r:id="rId1"/>
    <sheet name="McNemar" sheetId="1" r:id="rId2"/>
    <sheet name="Sign Test" sheetId="2" r:id="rId3"/>
    <sheet name="Median" sheetId="4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" i="4" l="1" a="1"/>
  <c r="L2" i="4" s="1"/>
  <c r="H2" i="4" a="1"/>
  <c r="H2" i="4" s="1"/>
  <c r="J2" i="2" a="1"/>
  <c r="J2" i="2" s="1"/>
  <c r="G2" i="2" a="1"/>
  <c r="G2" i="2" s="1"/>
  <c r="A2" i="1" a="1"/>
  <c r="A2" i="1" s="1"/>
  <c r="L17" i="4" a="1"/>
  <c r="J18" i="2" a="1"/>
  <c r="H16" i="4" a="1"/>
  <c r="G16" i="2" a="1"/>
  <c r="D2" i="1" a="1"/>
  <c r="D2" i="1" l="1"/>
  <c r="G16" i="2"/>
  <c r="H16" i="4"/>
  <c r="J18" i="2"/>
  <c r="L17" i="4"/>
  <c r="F9" i="4"/>
  <c r="F8" i="4"/>
  <c r="J12" i="4" l="1"/>
  <c r="J11" i="4" s="1"/>
  <c r="E9" i="4"/>
  <c r="E8" i="4"/>
  <c r="E5" i="4"/>
  <c r="E4" i="4"/>
  <c r="E3" i="4"/>
  <c r="E2" i="4"/>
  <c r="E3" i="2" a="1"/>
  <c r="E3" i="2" s="1"/>
  <c r="E2" i="2" a="1"/>
  <c r="E2" i="2" s="1"/>
  <c r="E4" i="2" a="1"/>
  <c r="E4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<sst xmlns="http://schemas.openxmlformats.org/spreadsheetml/2006/main" count="23" uniqueCount="17">
  <si>
    <t>Grp 1</t>
  </si>
  <si>
    <t>Grp 2</t>
  </si>
  <si>
    <t>Positive</t>
  </si>
  <si>
    <t>Negative</t>
  </si>
  <si>
    <t>Zero</t>
  </si>
  <si>
    <t>prior a</t>
  </si>
  <si>
    <t>prior b</t>
  </si>
  <si>
    <t>n1</t>
  </si>
  <si>
    <t>n2</t>
  </si>
  <si>
    <t>median</t>
  </si>
  <si>
    <t>hyp</t>
  </si>
  <si>
    <t>Pos</t>
  </si>
  <si>
    <t>Neg</t>
  </si>
  <si>
    <t>Real Statistics Using Excel</t>
  </si>
  <si>
    <t>Updated</t>
  </si>
  <si>
    <t>Copyright © 2013 - 2025 Charles Zaiontz</t>
  </si>
  <si>
    <t>More Bayesian Non-parametric Tests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</si>
</sst>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righ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4" xfId="0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0" xfId="0" applyNumberForma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5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harles\AppData\Roaming\Microsoft\AddIns\XRealStatsX.xlam" TargetMode="External"/><Relationship Id="rId1" Type="http://schemas.openxmlformats.org/officeDocument/2006/relationships/externalLinkPath" Target="file:///C:\Users\Charles\AppData\Roaming\Microsoft\AddIns\XRealStatsX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fig"/>
      <sheetName val="Wilcoxon Table"/>
      <sheetName val="Mann Table"/>
      <sheetName val="Runs Table"/>
      <sheetName val="KS Table"/>
      <sheetName val="KS2 Table"/>
      <sheetName val="Lil Table"/>
      <sheetName val="AD Table"/>
      <sheetName val="AD2 Table"/>
      <sheetName val="SW Table"/>
      <sheetName val="Stud. Q Table"/>
      <sheetName val="Stud. Q Table 2"/>
      <sheetName val="Sp Rho Table"/>
      <sheetName val="Ken Tau Table"/>
      <sheetName val="Durbin Table"/>
      <sheetName val="Dunnett Table"/>
      <sheetName val="Dunnett 1"/>
      <sheetName val="Kendall Tc"/>
      <sheetName val="Kendall u"/>
      <sheetName val="Page Table"/>
      <sheetName val="Prime"/>
      <sheetName val="MSSD"/>
      <sheetName val="Dict"/>
      <sheetName val="ADict"/>
      <sheetName val="L4 2"/>
      <sheetName val="L8 2"/>
      <sheetName val="L8 42"/>
      <sheetName val="L9 3"/>
      <sheetName val="L12 2"/>
      <sheetName val="L16 2"/>
      <sheetName val="L16 4"/>
      <sheetName val="L16 42a"/>
      <sheetName val="L18 23"/>
      <sheetName val="L18 63"/>
      <sheetName val="L25 5"/>
      <sheetName val="L27 3"/>
      <sheetName val="L32 2"/>
      <sheetName val="L32 24"/>
      <sheetName val="L36 23a"/>
      <sheetName val="L36 23b"/>
      <sheetName val="L50 25"/>
      <sheetName val="L54 23"/>
      <sheetName val="L64 4"/>
      <sheetName val="T2"/>
      <sheetName val="T3"/>
      <sheetName val="T4"/>
    </sheetNames>
    <definedNames>
      <definedName name="FTEXT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BDFC5-70C4-41CC-9AD9-34A6101A03B6}">
  <sheetPr codeName="Sheet5"/>
  <dimension ref="A1:B6"/>
  <sheetViews>
    <sheetView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13</v>
      </c>
    </row>
    <row r="2" spans="1:2" x14ac:dyDescent="0.35">
      <c r="A2" t="s">
        <v>16</v>
      </c>
    </row>
    <row r="4" spans="1:2" x14ac:dyDescent="0.35">
      <c r="A4" t="s">
        <v>14</v>
      </c>
      <c r="B4" s="15">
        <v>45810</v>
      </c>
    </row>
    <row r="6" spans="1:2" x14ac:dyDescent="0.35">
      <c r="A6" s="16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A9195-198F-45D5-80F2-5518F649A4A1}">
  <sheetPr codeName="Sheet1"/>
  <dimension ref="A2:D14"/>
  <sheetViews>
    <sheetView workbookViewId="0"/>
  </sheetViews>
  <sheetFormatPr defaultRowHeight="14.5" x14ac:dyDescent="0.35"/>
  <cols>
    <col min="3" max="3" width="3.7265625" customWidth="1"/>
    <col min="4" max="4" width="20.6328125" customWidth="1"/>
  </cols>
  <sheetData>
    <row r="2" spans="1:4" x14ac:dyDescent="0.35">
      <c r="A2" t="e" cm="1">
        <f t="array" aca="1" ref="A2" ca="1">BayesBeta(12,7,TRUE)</f>
        <v>#NAME?</v>
      </c>
      <c r="B2" s="1"/>
      <c r="D2" t="str" cm="1">
        <f t="array" ref="D2">[1]!FTEXT(A2)</f>
        <v>=BayesBeta(12,7,TRUE)</v>
      </c>
    </row>
    <row r="3" spans="1:4" x14ac:dyDescent="0.35">
      <c r="B3" s="2"/>
    </row>
    <row r="4" spans="1:4" x14ac:dyDescent="0.35">
      <c r="B4" s="2"/>
    </row>
    <row r="5" spans="1:4" x14ac:dyDescent="0.35">
      <c r="B5" s="2"/>
    </row>
    <row r="6" spans="1:4" x14ac:dyDescent="0.35">
      <c r="B6" s="2"/>
    </row>
    <row r="7" spans="1:4" x14ac:dyDescent="0.35">
      <c r="B7" s="2"/>
    </row>
    <row r="8" spans="1:4" x14ac:dyDescent="0.35">
      <c r="B8" s="2"/>
    </row>
    <row r="9" spans="1:4" x14ac:dyDescent="0.35">
      <c r="B9" s="2"/>
    </row>
    <row r="10" spans="1:4" x14ac:dyDescent="0.35">
      <c r="B10" s="2"/>
    </row>
    <row r="11" spans="1:4" x14ac:dyDescent="0.35">
      <c r="B11" s="2"/>
    </row>
    <row r="12" spans="1:4" x14ac:dyDescent="0.35">
      <c r="B12" s="2"/>
    </row>
    <row r="13" spans="1:4" x14ac:dyDescent="0.35">
      <c r="B13" s="2"/>
    </row>
    <row r="14" spans="1:4" x14ac:dyDescent="0.35">
      <c r="B14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043EB-C006-4D8F-AE5D-265AA1542552}">
  <sheetPr codeName="Sheet2"/>
  <dimension ref="A1:K18"/>
  <sheetViews>
    <sheetView tabSelected="1" workbookViewId="0">
      <selection activeCell="E2" sqref="E2"/>
    </sheetView>
  </sheetViews>
  <sheetFormatPr defaultRowHeight="14.5" x14ac:dyDescent="0.35"/>
  <cols>
    <col min="1" max="2" width="7.6328125" customWidth="1"/>
    <col min="3" max="3" width="4.6328125" customWidth="1"/>
    <col min="5" max="5" width="5.6328125" customWidth="1"/>
    <col min="6" max="6" width="4.6328125" customWidth="1"/>
  </cols>
  <sheetData>
    <row r="1" spans="1:11" x14ac:dyDescent="0.35">
      <c r="A1" s="5" t="s">
        <v>0</v>
      </c>
      <c r="B1" s="5" t="s">
        <v>1</v>
      </c>
    </row>
    <row r="2" spans="1:11" x14ac:dyDescent="0.35">
      <c r="A2">
        <v>0.53</v>
      </c>
      <c r="B2">
        <v>1.49</v>
      </c>
      <c r="D2" t="s">
        <v>2</v>
      </c>
      <c r="E2" s="1" cm="1">
        <f t="array" ref="E2">SUM(IF(A2:A13&lt;B2:B13,1,0))</f>
        <v>10</v>
      </c>
      <c r="G2" t="e" cm="1">
        <f t="array" aca="1" ref="G2" ca="1">BayesBeta(E2+E6,E3+E7,TRUE)</f>
        <v>#NAME?</v>
      </c>
      <c r="H2" s="1"/>
      <c r="J2" t="e" cm="1">
        <f t="array" aca="1" ref="J2" ca="1">BayesSign(A2:A13,B2:B13,TRUE,E6,E7)</f>
        <v>#NAME?</v>
      </c>
      <c r="K2" s="1"/>
    </row>
    <row r="3" spans="1:11" x14ac:dyDescent="0.35">
      <c r="A3">
        <v>0.55000000000000004</v>
      </c>
      <c r="B3">
        <v>0.64</v>
      </c>
      <c r="D3" t="s">
        <v>3</v>
      </c>
      <c r="E3" s="2" cm="1">
        <f t="array" ref="E3">SUM(IF(A2:A13&gt;B2:B13,1,0))</f>
        <v>2</v>
      </c>
      <c r="H3" s="2"/>
      <c r="K3" s="2"/>
    </row>
    <row r="4" spans="1:11" x14ac:dyDescent="0.35">
      <c r="A4">
        <v>0.57999999999999996</v>
      </c>
      <c r="B4">
        <v>0.96</v>
      </c>
      <c r="D4" t="s">
        <v>4</v>
      </c>
      <c r="E4" s="3" cm="1">
        <f t="array" ref="E4">SUM(IF(A2:A13=B2:B13,1,0))</f>
        <v>0</v>
      </c>
      <c r="H4" s="2"/>
      <c r="K4" s="2"/>
    </row>
    <row r="5" spans="1:11" x14ac:dyDescent="0.35">
      <c r="A5">
        <v>0.97</v>
      </c>
      <c r="B5">
        <v>2.34</v>
      </c>
      <c r="H5" s="2"/>
      <c r="K5" s="2"/>
    </row>
    <row r="6" spans="1:11" x14ac:dyDescent="0.35">
      <c r="A6">
        <v>0.6</v>
      </c>
      <c r="B6">
        <v>0.78</v>
      </c>
      <c r="D6" t="s">
        <v>5</v>
      </c>
      <c r="E6" s="1">
        <v>1</v>
      </c>
      <c r="H6" s="2"/>
      <c r="K6" s="2"/>
    </row>
    <row r="7" spans="1:11" x14ac:dyDescent="0.35">
      <c r="A7">
        <v>0.22</v>
      </c>
      <c r="B7">
        <v>1.29</v>
      </c>
      <c r="D7" t="s">
        <v>6</v>
      </c>
      <c r="E7" s="3">
        <v>1</v>
      </c>
      <c r="H7" s="2"/>
      <c r="K7" s="2"/>
    </row>
    <row r="8" spans="1:11" x14ac:dyDescent="0.35">
      <c r="A8">
        <v>0.05</v>
      </c>
      <c r="B8">
        <v>0.72</v>
      </c>
      <c r="H8" s="2"/>
      <c r="K8" s="2"/>
    </row>
    <row r="9" spans="1:11" x14ac:dyDescent="0.35">
      <c r="A9">
        <v>13.14</v>
      </c>
      <c r="B9">
        <v>1.52</v>
      </c>
      <c r="H9" s="2"/>
      <c r="K9" s="2"/>
    </row>
    <row r="10" spans="1:11" x14ac:dyDescent="0.35">
      <c r="A10">
        <v>0.63</v>
      </c>
      <c r="B10">
        <v>0.62</v>
      </c>
      <c r="H10" s="2"/>
      <c r="K10" s="2"/>
    </row>
    <row r="11" spans="1:11" x14ac:dyDescent="0.35">
      <c r="A11">
        <v>0.33</v>
      </c>
      <c r="B11">
        <v>1.67</v>
      </c>
      <c r="H11" s="2"/>
      <c r="K11" s="2"/>
    </row>
    <row r="12" spans="1:11" x14ac:dyDescent="0.35">
      <c r="A12">
        <v>0.91</v>
      </c>
      <c r="B12">
        <v>1.19</v>
      </c>
      <c r="H12" s="2"/>
      <c r="K12" s="2"/>
    </row>
    <row r="13" spans="1:11" x14ac:dyDescent="0.35">
      <c r="A13" s="6">
        <v>0.37</v>
      </c>
      <c r="B13" s="6">
        <v>0.86</v>
      </c>
      <c r="H13" s="2"/>
      <c r="K13" s="2"/>
    </row>
    <row r="14" spans="1:11" x14ac:dyDescent="0.35">
      <c r="H14" s="3"/>
      <c r="K14" s="3"/>
    </row>
    <row r="16" spans="1:11" x14ac:dyDescent="0.35">
      <c r="G16" t="str" cm="1">
        <f t="array" ref="G16">[1]!FTEXT(G2)</f>
        <v>=BayesBeta(E2+E6,E3+E7,TRUE)</v>
      </c>
    </row>
    <row r="18" spans="10:10" x14ac:dyDescent="0.35">
      <c r="J18" t="str" cm="1">
        <f t="array" ref="J18">[1]!FTEXT(J2)</f>
        <v>=BayesSign(A2:A13,B2:B13,TRUE,E6,E7)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E8C47-DC6C-4E62-8A6A-5426DD16E2C1}">
  <sheetPr codeName="Sheet4"/>
  <dimension ref="A1:N21"/>
  <sheetViews>
    <sheetView workbookViewId="0"/>
  </sheetViews>
  <sheetFormatPr defaultRowHeight="14.5" x14ac:dyDescent="0.35"/>
  <cols>
    <col min="1" max="2" width="7.6328125" customWidth="1"/>
    <col min="3" max="3" width="4.6328125" customWidth="1"/>
    <col min="7" max="7" width="4.6328125" customWidth="1"/>
  </cols>
  <sheetData>
    <row r="1" spans="1:14" x14ac:dyDescent="0.35">
      <c r="A1" s="7" t="s">
        <v>0</v>
      </c>
      <c r="B1" s="7" t="s">
        <v>1</v>
      </c>
    </row>
    <row r="2" spans="1:14" x14ac:dyDescent="0.35">
      <c r="A2" s="8">
        <v>12.9</v>
      </c>
      <c r="B2" s="8">
        <v>4.63</v>
      </c>
      <c r="D2" t="s">
        <v>7</v>
      </c>
      <c r="E2" s="1">
        <f>COUNT(A2:A21)</f>
        <v>20</v>
      </c>
      <c r="H2" t="e" cm="1">
        <f t="array" aca="1" ref="H2" ca="1">BayesBeta(E8+E11,E9+E12,TRUE,,E4)</f>
        <v>#NAME?</v>
      </c>
      <c r="I2" s="1"/>
      <c r="L2" t="e" cm="1">
        <f t="array" aca="1" ref="L2" ca="1">BayesMedian(A2:A21,B2:B11,TRUE,E11,E12)</f>
        <v>#NAME?</v>
      </c>
      <c r="M2" s="1"/>
    </row>
    <row r="3" spans="1:14" x14ac:dyDescent="0.35">
      <c r="A3" s="8">
        <v>10.84</v>
      </c>
      <c r="B3" s="8">
        <v>58.64</v>
      </c>
      <c r="D3" t="s">
        <v>8</v>
      </c>
      <c r="E3" s="2">
        <f>COUNT(B2:B21)</f>
        <v>10</v>
      </c>
      <c r="I3" s="2"/>
      <c r="M3" s="2"/>
    </row>
    <row r="4" spans="1:14" x14ac:dyDescent="0.35">
      <c r="A4" s="8">
        <v>22.67</v>
      </c>
      <c r="B4" s="8">
        <v>5.07</v>
      </c>
      <c r="D4" t="s">
        <v>10</v>
      </c>
      <c r="E4" s="2">
        <f>E2/(E2+E3)</f>
        <v>0.66666666666666663</v>
      </c>
      <c r="I4" s="2"/>
      <c r="M4" s="2"/>
    </row>
    <row r="5" spans="1:14" x14ac:dyDescent="0.35">
      <c r="A5" s="8">
        <v>10.64</v>
      </c>
      <c r="B5" s="8">
        <v>4.66</v>
      </c>
      <c r="D5" t="s">
        <v>9</v>
      </c>
      <c r="E5" s="3">
        <f>MEDIAN(A2:B21)</f>
        <v>10.984999999999999</v>
      </c>
      <c r="I5" s="2"/>
      <c r="M5" s="2"/>
    </row>
    <row r="6" spans="1:14" x14ac:dyDescent="0.35">
      <c r="A6" s="8">
        <v>10.67</v>
      </c>
      <c r="B6" s="8">
        <v>4.13</v>
      </c>
      <c r="I6" s="2"/>
      <c r="M6" s="2"/>
    </row>
    <row r="7" spans="1:14" x14ac:dyDescent="0.35">
      <c r="A7" s="8">
        <v>10.79</v>
      </c>
      <c r="B7" s="8">
        <v>3.92</v>
      </c>
      <c r="E7" s="4" t="s">
        <v>11</v>
      </c>
      <c r="F7" s="4" t="s">
        <v>12</v>
      </c>
      <c r="I7" s="2"/>
      <c r="M7" s="2"/>
    </row>
    <row r="8" spans="1:14" x14ac:dyDescent="0.35">
      <c r="A8" s="8">
        <v>13.55</v>
      </c>
      <c r="B8" s="8">
        <v>3.39</v>
      </c>
      <c r="D8" t="s">
        <v>0</v>
      </c>
      <c r="E8" s="11">
        <f>COUNTIF(A2:A21,"&gt;"&amp;E5)</f>
        <v>14</v>
      </c>
      <c r="F8" s="12">
        <f>COUNTIF(A2:A21,"&lt;="&amp;E5)</f>
        <v>6</v>
      </c>
      <c r="I8" s="2"/>
      <c r="M8" s="2"/>
    </row>
    <row r="9" spans="1:14" x14ac:dyDescent="0.35">
      <c r="A9" s="8">
        <v>10.95</v>
      </c>
      <c r="B9" s="8">
        <v>3.57</v>
      </c>
      <c r="D9" t="s">
        <v>1</v>
      </c>
      <c r="E9" s="13">
        <f>COUNTIF(B2:B21,"&gt;"&amp;E5)</f>
        <v>1</v>
      </c>
      <c r="F9" s="14">
        <f>COUNTIF(B2:B21,"&lt;="&amp;E5)</f>
        <v>9</v>
      </c>
      <c r="I9" s="2"/>
      <c r="M9" s="2"/>
    </row>
    <row r="10" spans="1:14" x14ac:dyDescent="0.35">
      <c r="A10" s="8">
        <v>12.19</v>
      </c>
      <c r="B10" s="8">
        <v>3.56</v>
      </c>
      <c r="I10" s="2"/>
      <c r="M10" s="2"/>
    </row>
    <row r="11" spans="1:14" x14ac:dyDescent="0.35">
      <c r="A11" s="8">
        <v>12.76</v>
      </c>
      <c r="B11" s="8">
        <v>3.39</v>
      </c>
      <c r="D11" t="s">
        <v>5</v>
      </c>
      <c r="E11" s="1">
        <v>1</v>
      </c>
      <c r="I11" s="2"/>
      <c r="J11" t="e">
        <f>1/J12</f>
        <v>#DIV/0!</v>
      </c>
      <c r="M11" s="2"/>
    </row>
    <row r="12" spans="1:14" x14ac:dyDescent="0.35">
      <c r="A12" s="8">
        <v>10.89</v>
      </c>
      <c r="B12" s="8"/>
      <c r="D12" t="s">
        <v>6</v>
      </c>
      <c r="E12" s="3">
        <v>1</v>
      </c>
      <c r="I12" s="2"/>
      <c r="J12">
        <f>I12*2</f>
        <v>0</v>
      </c>
      <c r="M12" s="2"/>
    </row>
    <row r="13" spans="1:14" x14ac:dyDescent="0.35">
      <c r="A13" s="8">
        <v>11.02</v>
      </c>
      <c r="B13" s="8"/>
      <c r="I13" s="2"/>
      <c r="M13" s="2"/>
      <c r="N13" s="10"/>
    </row>
    <row r="14" spans="1:14" x14ac:dyDescent="0.35">
      <c r="A14" s="8">
        <v>14.27</v>
      </c>
      <c r="B14" s="8"/>
      <c r="I14" s="3"/>
      <c r="M14" s="3"/>
    </row>
    <row r="15" spans="1:14" x14ac:dyDescent="0.35">
      <c r="A15" s="8">
        <v>13.98</v>
      </c>
      <c r="B15" s="8"/>
    </row>
    <row r="16" spans="1:14" x14ac:dyDescent="0.35">
      <c r="A16" s="8">
        <v>11.52</v>
      </c>
      <c r="B16" s="8"/>
      <c r="H16" t="str" cm="1">
        <f t="array" ref="H16">[1]!FTEXT(H2)</f>
        <v>=BayesBeta(E8+E11,E9+E12,TRUE,,E4)</v>
      </c>
    </row>
    <row r="17" spans="1:12" x14ac:dyDescent="0.35">
      <c r="A17" s="8">
        <v>13.49</v>
      </c>
      <c r="B17" s="8"/>
      <c r="L17" t="str" cm="1">
        <f t="array" ref="L17">[1]!FTEXT(L2)</f>
        <v>=BayesMedian(A2:A21,B2:B11,TRUE,E11,E12)</v>
      </c>
    </row>
    <row r="18" spans="1:12" x14ac:dyDescent="0.35">
      <c r="A18" s="8">
        <v>11.22</v>
      </c>
      <c r="B18" s="8"/>
    </row>
    <row r="19" spans="1:12" x14ac:dyDescent="0.35">
      <c r="A19" s="8">
        <v>15.07</v>
      </c>
      <c r="B19" s="8"/>
    </row>
    <row r="20" spans="1:12" x14ac:dyDescent="0.35">
      <c r="A20" s="8">
        <v>15.74</v>
      </c>
      <c r="B20" s="8"/>
    </row>
    <row r="21" spans="1:12" x14ac:dyDescent="0.35">
      <c r="A21" s="9">
        <v>19</v>
      </c>
      <c r="B21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Title</vt:lpstr>
      <vt:lpstr>McNemar</vt:lpstr>
      <vt:lpstr>Sign Test</vt:lpstr>
      <vt:lpstr>Median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2025-06-01T19:39:50Z</dcterms:created>
  <dcterms:modified xsi:type="dcterms:W3CDTF">2025-06-02T09:31:09Z</dcterms:modified>
</cp:coreProperties>
</file>