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D89ADAD-EE28-4903-AE36-A9E9E62B01AA}" xr6:coauthVersionLast="47" xr6:coauthVersionMax="47" xr10:uidLastSave="{00000000-0000-0000-0000-000000000000}"/>
  <bookViews>
    <workbookView xWindow="-110" yWindow="-110" windowWidth="19420" windowHeight="10300" xr2:uid="{AABE4466-722E-4ECD-B662-DCBCA749308D}"/>
  </bookViews>
  <sheets>
    <sheet name="Title" sheetId="5" r:id="rId1"/>
    <sheet name="Norm Hist" sheetId="1" r:id="rId2"/>
    <sheet name="Norm QQ Plot 1" sheetId="2" r:id="rId3"/>
    <sheet name="Norm QQ Plot 2" sheetId="3" r:id="rId4"/>
    <sheet name="Norm Box Plot" sheetId="4" r:id="rId5"/>
  </sheets>
  <externalReferences>
    <externalReference r:id="rId6"/>
  </externalReferences>
  <definedNames>
    <definedName name="DataRange">#REF!</definedName>
    <definedName name="DataRang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4" l="1"/>
  <c r="I27" i="4"/>
  <c r="F27" i="4"/>
  <c r="D27" i="4"/>
  <c r="K26" i="4"/>
  <c r="I26" i="4"/>
  <c r="F26" i="4"/>
  <c r="D26" i="4"/>
  <c r="F23" i="4"/>
  <c r="I16" i="4"/>
  <c r="I15" i="4"/>
  <c r="D10" i="2" a="1"/>
  <c r="D13" i="2" s="1"/>
  <c r="D17" i="2" l="1"/>
  <c r="D14" i="2"/>
  <c r="D15" i="2"/>
  <c r="D16" i="2"/>
  <c r="D10" i="2"/>
  <c r="D11" i="2"/>
  <c r="D12" i="2"/>
  <c r="D23" i="4" l="1"/>
  <c r="D24" i="4" s="1"/>
  <c r="I19" i="4"/>
  <c r="D19" i="4"/>
  <c r="I18" i="4"/>
  <c r="D18" i="4"/>
  <c r="D16" i="4"/>
  <c r="D15" i="4"/>
  <c r="D11" i="4"/>
  <c r="D10" i="4"/>
  <c r="D9" i="4"/>
  <c r="D8" i="4"/>
  <c r="D7" i="4"/>
  <c r="D6" i="4"/>
  <c r="D5" i="4"/>
  <c r="F28" i="3"/>
  <c r="F27" i="3"/>
  <c r="F26" i="3"/>
  <c r="F24" i="3"/>
  <c r="F23" i="3"/>
  <c r="F22" i="3"/>
  <c r="F20" i="3"/>
  <c r="F19" i="3"/>
  <c r="F18" i="3"/>
  <c r="F16" i="3"/>
  <c r="F15" i="3"/>
  <c r="F14" i="3"/>
  <c r="F12" i="3"/>
  <c r="F11" i="3"/>
  <c r="C11" i="3"/>
  <c r="F10" i="3"/>
  <c r="D7" i="3"/>
  <c r="D6" i="3"/>
  <c r="F29" i="3" s="1"/>
  <c r="D5" i="3"/>
  <c r="E5" i="3" s="1"/>
  <c r="E10" i="3" s="1"/>
  <c r="C12" i="2"/>
  <c r="C13" i="2" s="1"/>
  <c r="C11" i="2"/>
  <c r="F17" i="2"/>
  <c r="D7" i="2"/>
  <c r="D6" i="2"/>
  <c r="D5" i="2"/>
  <c r="E5" i="2" s="1"/>
  <c r="E10" i="2" s="1"/>
  <c r="B25" i="1"/>
  <c r="B24" i="1"/>
  <c r="C18" i="1" s="1"/>
  <c r="C23" i="1"/>
  <c r="C22" i="1"/>
  <c r="C21" i="1"/>
  <c r="C20" i="1"/>
  <c r="C19" i="1"/>
  <c r="C12" i="1"/>
  <c r="C11" i="1"/>
  <c r="C10" i="1"/>
  <c r="C6" i="1"/>
  <c r="E5" i="1"/>
  <c r="E6" i="1" s="1"/>
  <c r="E7" i="1" s="1"/>
  <c r="E8" i="1" s="1"/>
  <c r="E9" i="1" s="1"/>
  <c r="E10" i="1" s="1"/>
  <c r="E11" i="1" s="1"/>
  <c r="E12" i="1" s="1"/>
  <c r="C5" i="1"/>
  <c r="C4" i="1"/>
  <c r="F10" i="2" l="1"/>
  <c r="F13" i="2"/>
  <c r="F11" i="2"/>
  <c r="F12" i="2"/>
  <c r="F14" i="2"/>
  <c r="F15" i="2"/>
  <c r="F16" i="2"/>
  <c r="E13" i="2"/>
  <c r="C14" i="2"/>
  <c r="E11" i="3"/>
  <c r="E11" i="2"/>
  <c r="C12" i="3"/>
  <c r="C14" i="1"/>
  <c r="C8" i="1"/>
  <c r="C15" i="1"/>
  <c r="C16" i="1"/>
  <c r="F13" i="3"/>
  <c r="F17" i="3"/>
  <c r="F21" i="3"/>
  <c r="F25" i="3"/>
  <c r="E12" i="2"/>
  <c r="C17" i="1"/>
  <c r="C7" i="1"/>
  <c r="C13" i="1"/>
  <c r="C9" i="1"/>
  <c r="E12" i="3" l="1"/>
  <c r="C13" i="3"/>
  <c r="C15" i="2"/>
  <c r="E14" i="2"/>
  <c r="C14" i="3" l="1"/>
  <c r="E13" i="3"/>
  <c r="E15" i="2"/>
  <c r="C16" i="2"/>
  <c r="E14" i="3" l="1"/>
  <c r="C15" i="3"/>
  <c r="C17" i="2"/>
  <c r="E17" i="2" s="1"/>
  <c r="E16" i="2"/>
  <c r="C16" i="3" l="1"/>
  <c r="E15" i="3"/>
  <c r="E16" i="3" l="1"/>
  <c r="C17" i="3"/>
  <c r="C18" i="3" l="1"/>
  <c r="E17" i="3"/>
  <c r="E18" i="3" l="1"/>
  <c r="C19" i="3"/>
  <c r="C20" i="3" l="1"/>
  <c r="E19" i="3"/>
  <c r="E20" i="3" l="1"/>
  <c r="C21" i="3"/>
  <c r="C22" i="3" l="1"/>
  <c r="E21" i="3"/>
  <c r="E22" i="3" l="1"/>
  <c r="C23" i="3"/>
  <c r="C24" i="3" l="1"/>
  <c r="E23" i="3"/>
  <c r="E24" i="3" l="1"/>
  <c r="C25" i="3"/>
  <c r="C26" i="3" l="1"/>
  <c r="E25" i="3"/>
  <c r="E26" i="3" l="1"/>
  <c r="C27" i="3"/>
  <c r="C28" i="3" l="1"/>
  <c r="E27" i="3"/>
  <c r="E28" i="3" l="1"/>
  <c r="C29" i="3"/>
  <c r="E29" i="3" s="1"/>
</calcChain>
</file>

<file path=xl/sharedStrings.xml><?xml version="1.0" encoding="utf-8"?>
<sst xmlns="http://schemas.openxmlformats.org/spreadsheetml/2006/main" count="61" uniqueCount="41">
  <si>
    <t>Test for Normality - Histogram</t>
  </si>
  <si>
    <t>Data</t>
  </si>
  <si>
    <t>Z-scores</t>
  </si>
  <si>
    <t>Bins</t>
  </si>
  <si>
    <t>Bin</t>
  </si>
  <si>
    <t>Frequency</t>
  </si>
  <si>
    <t>More</t>
  </si>
  <si>
    <t>mean</t>
  </si>
  <si>
    <t>std dev</t>
  </si>
  <si>
    <t>QQ Plot</t>
  </si>
  <si>
    <t>QQ Tables</t>
  </si>
  <si>
    <t>Count</t>
  </si>
  <si>
    <t>Mean</t>
  </si>
  <si>
    <t>Std Dev</t>
  </si>
  <si>
    <t>Interval</t>
  </si>
  <si>
    <t>Std Norm</t>
  </si>
  <si>
    <t>Std Data</t>
  </si>
  <si>
    <t>Test for Normality - QQ Plot</t>
  </si>
  <si>
    <t>Scores</t>
  </si>
  <si>
    <t>QQ Plot - Scores</t>
  </si>
  <si>
    <t>Test for normality/symmetry using Box Plot and Skewness/Kurtosis</t>
  </si>
  <si>
    <t>Box Plot</t>
  </si>
  <si>
    <t>Min</t>
  </si>
  <si>
    <t>Q1-Min</t>
  </si>
  <si>
    <t>Med-Q1</t>
  </si>
  <si>
    <t>Q3-Med</t>
  </si>
  <si>
    <t>Max-Q3</t>
  </si>
  <si>
    <t>Skewness and Kurtosis (Sample)</t>
  </si>
  <si>
    <t>Skewness and Kurtosis (Population)</t>
  </si>
  <si>
    <t>Skew</t>
  </si>
  <si>
    <t>Kurt</t>
  </si>
  <si>
    <t>S.E. Skew</t>
  </si>
  <si>
    <t>S.E. Kurt</t>
  </si>
  <si>
    <t>JB Test</t>
  </si>
  <si>
    <t>JB</t>
  </si>
  <si>
    <t>p-value</t>
  </si>
  <si>
    <t>=CHISQ.DIST.RT(D21,2)</t>
  </si>
  <si>
    <t>Real Statistics Using Excel</t>
  </si>
  <si>
    <t>Updated</t>
  </si>
  <si>
    <t>Copyright © 2013 - 2025 Charles Zaiontz</t>
  </si>
  <si>
    <t>Graphical Tests for Normality and Symmetry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</si>
</sst>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  <xf numFmtId="164" fontId="0" fillId="0" borderId="0" xfId="0" applyNumberFormat="1"/>
    <xf numFmtId="164" fontId="0" fillId="0" borderId="3" xfId="0" applyNumberFormat="1" applyBorder="1"/>
    <xf numFmtId="0" fontId="0" fillId="0" borderId="4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quotePrefix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A1-4D48-BE01-1C923441A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1156552"/>
        <c:axId val="751156160"/>
      </c:barChart>
      <c:catAx>
        <c:axId val="751156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51156160"/>
        <c:crosses val="autoZero"/>
        <c:auto val="1"/>
        <c:lblAlgn val="ctr"/>
        <c:lblOffset val="100"/>
        <c:noMultiLvlLbl val="0"/>
      </c:catAx>
      <c:valAx>
        <c:axId val="7511561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156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 - Scores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'Norm QQ Plot 2'!$D$10:$D$29</c:f>
              <c:numCache>
                <c:formatCode>General</c:formatCode>
                <c:ptCount val="20"/>
                <c:pt idx="0">
                  <c:v>4</c:v>
                </c:pt>
                <c:pt idx="1">
                  <c:v>4.7</c:v>
                </c:pt>
                <c:pt idx="2">
                  <c:v>4.9000000000000004</c:v>
                </c:pt>
                <c:pt idx="3">
                  <c:v>5</c:v>
                </c:pt>
                <c:pt idx="4">
                  <c:v>5</c:v>
                </c:pt>
                <c:pt idx="5">
                  <c:v>5.4</c:v>
                </c:pt>
                <c:pt idx="6">
                  <c:v>5.5</c:v>
                </c:pt>
                <c:pt idx="7">
                  <c:v>6.1</c:v>
                </c:pt>
                <c:pt idx="8">
                  <c:v>6.3</c:v>
                </c:pt>
                <c:pt idx="9">
                  <c:v>6.8</c:v>
                </c:pt>
                <c:pt idx="10">
                  <c:v>7.1</c:v>
                </c:pt>
                <c:pt idx="11">
                  <c:v>8</c:v>
                </c:pt>
                <c:pt idx="12">
                  <c:v>8.8000000000000007</c:v>
                </c:pt>
                <c:pt idx="13">
                  <c:v>9.6999999999999993</c:v>
                </c:pt>
                <c:pt idx="14">
                  <c:v>9.8000000000000007</c:v>
                </c:pt>
                <c:pt idx="15">
                  <c:v>10.1</c:v>
                </c:pt>
                <c:pt idx="16">
                  <c:v>10.6</c:v>
                </c:pt>
                <c:pt idx="17">
                  <c:v>10.7</c:v>
                </c:pt>
                <c:pt idx="18">
                  <c:v>10.8</c:v>
                </c:pt>
                <c:pt idx="19">
                  <c:v>11.7</c:v>
                </c:pt>
              </c:numCache>
            </c:numRef>
          </c:xVal>
          <c:yVal>
            <c:numRef>
              <c:f>'Norm QQ Plot 2'!$E$10:$E$29</c:f>
              <c:numCache>
                <c:formatCode>General</c:formatCode>
                <c:ptCount val="20"/>
                <c:pt idx="0">
                  <c:v>-1.9599639845400538</c:v>
                </c:pt>
                <c:pt idx="1">
                  <c:v>-1.4395314709384572</c:v>
                </c:pt>
                <c:pt idx="2">
                  <c:v>-1.1503493803760083</c:v>
                </c:pt>
                <c:pt idx="3">
                  <c:v>-0.93458929107347943</c:v>
                </c:pt>
                <c:pt idx="4">
                  <c:v>-0.75541502636046909</c:v>
                </c:pt>
                <c:pt idx="5">
                  <c:v>-0.59776012604247841</c:v>
                </c:pt>
                <c:pt idx="6">
                  <c:v>-0.45376219016987951</c:v>
                </c:pt>
                <c:pt idx="7">
                  <c:v>-0.3186393639643752</c:v>
                </c:pt>
                <c:pt idx="8">
                  <c:v>-0.18911842627279254</c:v>
                </c:pt>
                <c:pt idx="9">
                  <c:v>-6.2706777943213846E-2</c:v>
                </c:pt>
                <c:pt idx="10">
                  <c:v>6.2706777943213846E-2</c:v>
                </c:pt>
                <c:pt idx="11">
                  <c:v>0.18911842627279243</c:v>
                </c:pt>
                <c:pt idx="12">
                  <c:v>0.3186393639643752</c:v>
                </c:pt>
                <c:pt idx="13">
                  <c:v>0.45376219016987968</c:v>
                </c:pt>
                <c:pt idx="14">
                  <c:v>0.59776012604247841</c:v>
                </c:pt>
                <c:pt idx="15">
                  <c:v>0.75541502636046909</c:v>
                </c:pt>
                <c:pt idx="16">
                  <c:v>0.9345892910734801</c:v>
                </c:pt>
                <c:pt idx="17">
                  <c:v>1.1503493803760083</c:v>
                </c:pt>
                <c:pt idx="18">
                  <c:v>1.4395314709384563</c:v>
                </c:pt>
                <c:pt idx="19">
                  <c:v>1.9599639845400536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04-4EDA-837A-640A6213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7104424"/>
        <c:axId val="877098152"/>
      </c:scatterChart>
      <c:valAx>
        <c:axId val="877104424"/>
        <c:scaling>
          <c:orientation val="minMax"/>
          <c:max val="12"/>
          <c:min val="4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7098152"/>
        <c:crosses val="autoZero"/>
        <c:crossBetween val="midCat"/>
      </c:valAx>
      <c:valAx>
        <c:axId val="877098152"/>
        <c:scaling>
          <c:orientation val="minMax"/>
          <c:max val="2"/>
          <c:min val="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7104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'Norm Box Plot'!$C$6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4F81BD"/>
                  </a:solidFill>
                </a14:hiddenFill>
              </a:ext>
            </a:extLst>
          </c:spPr>
          <c:invertIfNegative val="0"/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Plot'!$D$6</c:f>
              <c:numCache>
                <c:formatCode>0.0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E-40B5-9EE4-343CD9016DC5}"/>
            </c:ext>
          </c:extLst>
        </c:ser>
        <c:ser>
          <c:idx val="1"/>
          <c:order val="1"/>
          <c:tx>
            <c:strRef>
              <c:f>'Norm Box Plot'!$C$7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C0504D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Plot'!$D$7</c:f>
              <c:numCache>
                <c:formatCode>0.0</c:formatCode>
                <c:ptCount val="1"/>
                <c:pt idx="0">
                  <c:v>1.3000000000000007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EE-40B5-9EE4-343CD9016DC5}"/>
            </c:ext>
          </c:extLst>
        </c:ser>
        <c:ser>
          <c:idx val="2"/>
          <c:order val="2"/>
          <c:tx>
            <c:strRef>
              <c:f>'Norm Box Plot'!$C$8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Plot'!$D$8</c:f>
              <c:numCache>
                <c:formatCode>0.0</c:formatCode>
                <c:ptCount val="1"/>
                <c:pt idx="0">
                  <c:v>1.6499999999999986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EE-40B5-9EE4-343CD9016DC5}"/>
            </c:ext>
          </c:extLst>
        </c:ser>
        <c:ser>
          <c:idx val="3"/>
          <c:order val="3"/>
          <c:tx>
            <c:strRef>
              <c:f>'Norm Box Plot'!$C$9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'Norm Box Plot'!$D$10</c:f>
                <c:numCache>
                  <c:formatCode>General</c:formatCode>
                  <c:ptCount val="1"/>
                  <c:pt idx="0">
                    <c:v>1.8249999999999993</c:v>
                  </c:pt>
                </c:numCache>
              </c:numRef>
            </c:plus>
          </c:errBars>
          <c:cat>
            <c:strRef>
              <c:f>'Norm Box Plot'!$D$5</c:f>
              <c:strCache>
                <c:ptCount val="1"/>
                <c:pt idx="0">
                  <c:v>Data</c:v>
                </c:pt>
              </c:strCache>
            </c:strRef>
          </c:cat>
          <c:val>
            <c:numRef>
              <c:f>'Norm Box Plot'!$D$9</c:f>
              <c:numCache>
                <c:formatCode>0.0</c:formatCode>
                <c:ptCount val="1"/>
                <c:pt idx="0">
                  <c:v>2.9250000000000007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EE-40B5-9EE4-343CD901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3325736"/>
        <c:axId val="8633269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28575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'Norm Box Plot'!$D$11</c:f>
              <c:numCache>
                <c:formatCode>0.0</c:formatCode>
                <c:ptCount val="1"/>
                <c:pt idx="0">
                  <c:v>7.5499999999999989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AEE-40B5-9EE4-343CD9016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325736"/>
        <c:axId val="863326912"/>
      </c:scatterChart>
      <c:catAx>
        <c:axId val="86332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3326912"/>
        <c:crosses val="autoZero"/>
        <c:auto val="1"/>
        <c:lblAlgn val="ctr"/>
        <c:lblOffset val="100"/>
        <c:noMultiLvlLbl val="0"/>
      </c:catAx>
      <c:valAx>
        <c:axId val="863326912"/>
        <c:scaling>
          <c:orientation val="minMax"/>
          <c:min val="2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863325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6-4D98-B9FF-B76CC327D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1156944"/>
        <c:axId val="751157336"/>
      </c:barChart>
      <c:catAx>
        <c:axId val="75115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51157336"/>
        <c:crosses val="autoZero"/>
        <c:auto val="1"/>
        <c:lblAlgn val="ctr"/>
        <c:lblOffset val="100"/>
        <c:noMultiLvlLbl val="0"/>
      </c:catAx>
      <c:valAx>
        <c:axId val="7511573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5115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0-4CEB-A313-26B71681A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136480"/>
        <c:axId val="505135696"/>
      </c:barChart>
      <c:catAx>
        <c:axId val="50513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505135696"/>
        <c:crosses val="autoZero"/>
        <c:auto val="1"/>
        <c:lblAlgn val="ctr"/>
        <c:lblOffset val="100"/>
        <c:noMultiLvlLbl val="0"/>
      </c:catAx>
      <c:valAx>
        <c:axId val="5051356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5136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B-4B45-B166-66CE7781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941320"/>
        <c:axId val="785942104"/>
      </c:barChart>
      <c:catAx>
        <c:axId val="785941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85942104"/>
        <c:crosses val="autoZero"/>
        <c:auto val="1"/>
        <c:lblAlgn val="ctr"/>
        <c:lblOffset val="100"/>
        <c:noMultiLvlLbl val="0"/>
      </c:catAx>
      <c:valAx>
        <c:axId val="7859421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5941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F-4D12-82A9-683352988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942496"/>
        <c:axId val="785940536"/>
      </c:barChart>
      <c:catAx>
        <c:axId val="7859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85940536"/>
        <c:crosses val="autoZero"/>
        <c:auto val="1"/>
        <c:lblAlgn val="ctr"/>
        <c:lblOffset val="100"/>
        <c:noMultiLvlLbl val="0"/>
      </c:catAx>
      <c:valAx>
        <c:axId val="785940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594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D-4FC8-BB24-94A4A8CA7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942888"/>
        <c:axId val="785943672"/>
      </c:barChart>
      <c:catAx>
        <c:axId val="785942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785943672"/>
        <c:crosses val="autoZero"/>
        <c:auto val="1"/>
        <c:lblAlgn val="ctr"/>
        <c:lblOffset val="100"/>
        <c:noMultiLvlLbl val="0"/>
      </c:catAx>
      <c:valAx>
        <c:axId val="7859436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5942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F-4517-9FF2-51BA31CD6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5940928"/>
        <c:axId val="863327696"/>
      </c:barChart>
      <c:catAx>
        <c:axId val="785940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863327696"/>
        <c:crosses val="autoZero"/>
        <c:auto val="1"/>
        <c:lblAlgn val="ctr"/>
        <c:lblOffset val="100"/>
        <c:noMultiLvlLbl val="0"/>
      </c:catAx>
      <c:valAx>
        <c:axId val="8633276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85940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'Norm Hist'!$G$4:$G$13</c:f>
              <c:strCache>
                <c:ptCount val="10"/>
                <c:pt idx="0">
                  <c:v>-2</c:v>
                </c:pt>
                <c:pt idx="1">
                  <c:v>-1.5</c:v>
                </c:pt>
                <c:pt idx="2">
                  <c:v>-1</c:v>
                </c:pt>
                <c:pt idx="3">
                  <c:v>-0.5</c:v>
                </c:pt>
                <c:pt idx="4">
                  <c:v>0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2</c:v>
                </c:pt>
                <c:pt idx="9">
                  <c:v>More</c:v>
                </c:pt>
              </c:strCache>
            </c:strRef>
          </c:cat>
          <c:val>
            <c:numRef>
              <c:f>'Norm Hist'!$H$4:$H$13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C-45CC-8AD6-BEB46EE2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324168"/>
        <c:axId val="863327304"/>
      </c:barChart>
      <c:catAx>
        <c:axId val="863324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Bin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863327304"/>
        <c:crosses val="autoZero"/>
        <c:auto val="1"/>
        <c:lblAlgn val="ctr"/>
        <c:lblOffset val="100"/>
        <c:noMultiLvlLbl val="0"/>
      </c:catAx>
      <c:valAx>
        <c:axId val="863327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it-IT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63324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QQ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name>Linear (Series1)</c:name>
            <c:trendlineType val="linear"/>
            <c:dispRSqr val="0"/>
            <c:dispEq val="0"/>
          </c:trendline>
          <c:xVal>
            <c:numRef>
              <c:f>'Norm QQ Plot 1'!$D$10:$D$17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xVal>
          <c:yVal>
            <c:numRef>
              <c:f>'Norm QQ Plot 1'!$E$10:$E$17</c:f>
              <c:numCache>
                <c:formatCode>General</c:formatCode>
                <c:ptCount val="8"/>
                <c:pt idx="0">
                  <c:v>-1.5341205443525459</c:v>
                </c:pt>
                <c:pt idx="1">
                  <c:v>-0.88714655901887607</c:v>
                </c:pt>
                <c:pt idx="2">
                  <c:v>-0.48877641111466941</c:v>
                </c:pt>
                <c:pt idx="3">
                  <c:v>-0.1573106846101707</c:v>
                </c:pt>
                <c:pt idx="4">
                  <c:v>0.1573106846101707</c:v>
                </c:pt>
                <c:pt idx="5">
                  <c:v>0.48877641111466941</c:v>
                </c:pt>
                <c:pt idx="6">
                  <c:v>0.88714655901887607</c:v>
                </c:pt>
                <c:pt idx="7">
                  <c:v>1.5341205443525465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19-494A-9B9B-7D2859DB1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7098544"/>
        <c:axId val="877101680"/>
      </c:scatterChart>
      <c:valAx>
        <c:axId val="87709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7101680"/>
        <c:crosses val="autoZero"/>
        <c:crossBetween val="midCat"/>
      </c:valAx>
      <c:valAx>
        <c:axId val="877101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Std Normal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7098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7F568F-F092-4050-8E58-250AC9DBF3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3D6DE3-9012-49F4-ACDF-9EF533D8A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5B68CB-F5BC-4FA6-9EEF-FCE39F436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CC52201-8BFC-4996-8E10-DDB0998A2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5D8CC97-66ED-4AAB-9ADF-E83AB759A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2D7CEA9-2D34-4161-BE7A-7283095CA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5765174-DD01-4903-BCBC-3746F172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238125</xdr:colOff>
      <xdr:row>2</xdr:row>
      <xdr:rowOff>180975</xdr:rowOff>
    </xdr:from>
    <xdr:to>
      <xdr:col>15</xdr:col>
      <xdr:colOff>238125</xdr:colOff>
      <xdr:row>12</xdr:row>
      <xdr:rowOff>180975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9CFB548-E9F0-4169-BB13-DBC6087D7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162464</xdr:colOff>
      <xdr:row>2</xdr:row>
      <xdr:rowOff>56161</xdr:rowOff>
    </xdr:from>
    <xdr:to>
      <xdr:col>13</xdr:col>
      <xdr:colOff>467264</xdr:colOff>
      <xdr:row>16</xdr:row>
      <xdr:rowOff>130564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D51570-916A-4BF1-9FDF-5A7219CCF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145256</xdr:colOff>
      <xdr:row>9</xdr:row>
      <xdr:rowOff>100012</xdr:rowOff>
    </xdr:from>
    <xdr:to>
      <xdr:col>13</xdr:col>
      <xdr:colOff>450056</xdr:colOff>
      <xdr:row>23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7F5294-0A82-4D85-A25F-5479CC91F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1838325</xdr:colOff>
      <xdr:row>0</xdr:row>
      <xdr:rowOff>52387</xdr:rowOff>
    </xdr:from>
    <xdr:to>
      <xdr:col>10</xdr:col>
      <xdr:colOff>952499</xdr:colOff>
      <xdr:row>11</xdr:row>
      <xdr:rowOff>105726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0307DA-8530-4308-A58C-73A84C142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Goodness%20of%20Fit%2026%20April%202022.xlsx" TargetMode="External"/><Relationship Id="rId1" Type="http://schemas.openxmlformats.org/officeDocument/2006/relationships/externalLinkPath" Target="/38f5cd2f1f925cfd/Documenti/A%20Real%20Statistics%202020/Examples/Real%20Statistics%20Examples%20Goodness%20of%20Fit%2026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Norm Histogram"/>
      <sheetName val="Norm QQ Plot 1"/>
      <sheetName val="Norm QQ Plot 2"/>
      <sheetName val="Norm Box Plot"/>
      <sheetName val="Log Trans"/>
      <sheetName val="Norm Chi-sq 1"/>
      <sheetName val="Norm Chi-sq 2"/>
      <sheetName val="KS A"/>
      <sheetName val="KS B"/>
      <sheetName val="Lil"/>
      <sheetName val="Lil 1"/>
      <sheetName val="SW 1"/>
      <sheetName val="SW 2"/>
      <sheetName val="SW 3"/>
      <sheetName val="SW 4"/>
      <sheetName val="DAgost"/>
      <sheetName val="KS 1"/>
      <sheetName val="KS 2"/>
      <sheetName val="KS 3"/>
      <sheetName val="AD 1"/>
      <sheetName val="AD 2"/>
      <sheetName val="AD 3"/>
      <sheetName val="AD2 1"/>
      <sheetName val="AD2 2"/>
      <sheetName val="AD2 2a"/>
      <sheetName val="GOF"/>
      <sheetName val="KS Table"/>
      <sheetName val="KS Table 1"/>
      <sheetName val="KS2 Table"/>
      <sheetName val="Lill Table"/>
      <sheetName val="Lill Table 1"/>
      <sheetName val="SW Table"/>
      <sheetName val="SW Table Formatted"/>
      <sheetName val="AD Table"/>
      <sheetName val="AD2 Table"/>
    </sheetNames>
    <sheetDataSet>
      <sheetData sheetId="0"/>
      <sheetData sheetId="1"/>
      <sheetData sheetId="2">
        <row r="4">
          <cell r="G4">
            <v>-2</v>
          </cell>
          <cell r="H4">
            <v>0</v>
          </cell>
        </row>
        <row r="5">
          <cell r="G5">
            <v>-1.5</v>
          </cell>
          <cell r="H5">
            <v>0</v>
          </cell>
        </row>
        <row r="6">
          <cell r="G6">
            <v>-1</v>
          </cell>
          <cell r="H6">
            <v>5</v>
          </cell>
        </row>
        <row r="7">
          <cell r="G7">
            <v>-0.5</v>
          </cell>
          <cell r="H7">
            <v>3</v>
          </cell>
        </row>
        <row r="8">
          <cell r="G8">
            <v>0</v>
          </cell>
          <cell r="H8">
            <v>3</v>
          </cell>
        </row>
        <row r="9">
          <cell r="G9">
            <v>0.5</v>
          </cell>
          <cell r="H9">
            <v>2</v>
          </cell>
        </row>
        <row r="10">
          <cell r="G10">
            <v>1</v>
          </cell>
          <cell r="H10">
            <v>2</v>
          </cell>
        </row>
        <row r="11">
          <cell r="G11">
            <v>1.5</v>
          </cell>
          <cell r="H11">
            <v>4</v>
          </cell>
        </row>
        <row r="12">
          <cell r="G12">
            <v>2</v>
          </cell>
          <cell r="H12">
            <v>1</v>
          </cell>
        </row>
        <row r="13">
          <cell r="G13" t="str">
            <v>More</v>
          </cell>
          <cell r="H13">
            <v>0</v>
          </cell>
        </row>
      </sheetData>
      <sheetData sheetId="3">
        <row r="10">
          <cell r="D10">
            <v>-5.2</v>
          </cell>
          <cell r="E10">
            <v>-1.5341205443525459</v>
          </cell>
        </row>
        <row r="11">
          <cell r="D11">
            <v>-3.9</v>
          </cell>
          <cell r="E11">
            <v>-0.88714655901887607</v>
          </cell>
        </row>
        <row r="12">
          <cell r="D12">
            <v>-2.1</v>
          </cell>
          <cell r="E12">
            <v>-0.48877641111466941</v>
          </cell>
        </row>
        <row r="13">
          <cell r="D13">
            <v>0.2</v>
          </cell>
          <cell r="E13">
            <v>-0.1573106846101707</v>
          </cell>
        </row>
        <row r="14">
          <cell r="D14">
            <v>1.1000000000000001</v>
          </cell>
          <cell r="E14">
            <v>0.1573106846101707</v>
          </cell>
        </row>
        <row r="15">
          <cell r="D15">
            <v>2.7</v>
          </cell>
          <cell r="E15">
            <v>0.48877641111466941</v>
          </cell>
        </row>
        <row r="16">
          <cell r="D16">
            <v>4.9000000000000004</v>
          </cell>
          <cell r="E16">
            <v>0.88714655901887607</v>
          </cell>
        </row>
        <row r="17">
          <cell r="D17">
            <v>5.3</v>
          </cell>
          <cell r="E17">
            <v>1.5341205443525465</v>
          </cell>
        </row>
      </sheetData>
      <sheetData sheetId="4">
        <row r="10">
          <cell r="D10">
            <v>4</v>
          </cell>
          <cell r="E10">
            <v>-1.9599639845400538</v>
          </cell>
        </row>
        <row r="11">
          <cell r="D11">
            <v>4.7</v>
          </cell>
          <cell r="E11">
            <v>-1.4395314709384572</v>
          </cell>
        </row>
        <row r="12">
          <cell r="D12">
            <v>4.9000000000000004</v>
          </cell>
          <cell r="E12">
            <v>-1.1503493803760083</v>
          </cell>
        </row>
        <row r="13">
          <cell r="D13">
            <v>5</v>
          </cell>
          <cell r="E13">
            <v>-0.93458929107347943</v>
          </cell>
        </row>
        <row r="14">
          <cell r="D14">
            <v>5</v>
          </cell>
          <cell r="E14">
            <v>-0.75541502636046909</v>
          </cell>
        </row>
        <row r="15">
          <cell r="D15">
            <v>5.4</v>
          </cell>
          <cell r="E15">
            <v>-0.59776012604247841</v>
          </cell>
        </row>
        <row r="16">
          <cell r="D16">
            <v>5.5</v>
          </cell>
          <cell r="E16">
            <v>-0.45376219016987951</v>
          </cell>
        </row>
        <row r="17">
          <cell r="D17">
            <v>6.1</v>
          </cell>
          <cell r="E17">
            <v>-0.3186393639643752</v>
          </cell>
        </row>
        <row r="18">
          <cell r="D18">
            <v>6.3</v>
          </cell>
          <cell r="E18">
            <v>-0.18911842627279254</v>
          </cell>
        </row>
        <row r="19">
          <cell r="D19">
            <v>6.8</v>
          </cell>
          <cell r="E19">
            <v>-6.2706777943213846E-2</v>
          </cell>
        </row>
        <row r="20">
          <cell r="D20">
            <v>7.1</v>
          </cell>
          <cell r="E20">
            <v>6.2706777943213846E-2</v>
          </cell>
        </row>
        <row r="21">
          <cell r="D21">
            <v>8</v>
          </cell>
          <cell r="E21">
            <v>0.18911842627279243</v>
          </cell>
        </row>
        <row r="22">
          <cell r="D22">
            <v>8.8000000000000007</v>
          </cell>
          <cell r="E22">
            <v>0.3186393639643752</v>
          </cell>
        </row>
        <row r="23">
          <cell r="D23">
            <v>9.6999999999999993</v>
          </cell>
          <cell r="E23">
            <v>0.45376219016987968</v>
          </cell>
        </row>
        <row r="24">
          <cell r="D24">
            <v>9.8000000000000007</v>
          </cell>
          <cell r="E24">
            <v>0.59776012604247841</v>
          </cell>
        </row>
        <row r="25">
          <cell r="D25">
            <v>10.1</v>
          </cell>
          <cell r="E25">
            <v>0.75541502636046909</v>
          </cell>
        </row>
        <row r="26">
          <cell r="D26">
            <v>10.6</v>
          </cell>
          <cell r="E26">
            <v>0.9345892910734801</v>
          </cell>
        </row>
        <row r="27">
          <cell r="D27">
            <v>10.7</v>
          </cell>
          <cell r="E27">
            <v>1.1503493803760083</v>
          </cell>
        </row>
        <row r="28">
          <cell r="D28">
            <v>10.8</v>
          </cell>
          <cell r="E28">
            <v>1.4395314709384563</v>
          </cell>
        </row>
        <row r="29">
          <cell r="D29">
            <v>11.7</v>
          </cell>
          <cell r="E29">
            <v>1.9599639845400536</v>
          </cell>
        </row>
      </sheetData>
      <sheetData sheetId="5">
        <row r="5">
          <cell r="D5" t="str">
            <v>Data</v>
          </cell>
        </row>
        <row r="6">
          <cell r="C6" t="str">
            <v>Min</v>
          </cell>
          <cell r="D6">
            <v>4</v>
          </cell>
        </row>
        <row r="7">
          <cell r="C7" t="str">
            <v>Q1-Min</v>
          </cell>
          <cell r="D7">
            <v>1.3000000000000007</v>
          </cell>
        </row>
        <row r="8">
          <cell r="C8" t="str">
            <v>Med-Q1</v>
          </cell>
          <cell r="D8">
            <v>1.6499999999999986</v>
          </cell>
        </row>
        <row r="9">
          <cell r="C9" t="str">
            <v>Q3-Med</v>
          </cell>
          <cell r="D9">
            <v>2.9250000000000007</v>
          </cell>
        </row>
        <row r="10">
          <cell r="D10">
            <v>1.8249999999999993</v>
          </cell>
        </row>
        <row r="11">
          <cell r="D11">
            <v>7.5499999999999989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2305-E8B4-4F79-B3DB-69505E41DBFC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37</v>
      </c>
    </row>
    <row r="2" spans="1:2" x14ac:dyDescent="0.35">
      <c r="A2" t="s">
        <v>40</v>
      </c>
    </row>
    <row r="4" spans="1:2" x14ac:dyDescent="0.35">
      <c r="A4" t="s">
        <v>38</v>
      </c>
      <c r="B4" s="20">
        <v>45811</v>
      </c>
    </row>
    <row r="6" spans="1:2" x14ac:dyDescent="0.35">
      <c r="A6" s="21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4388B-63FD-4501-96B2-501E646114C6}">
  <dimension ref="A1:H25"/>
  <sheetViews>
    <sheetView workbookViewId="0"/>
  </sheetViews>
  <sheetFormatPr defaultRowHeight="14.5" x14ac:dyDescent="0.35"/>
  <cols>
    <col min="1" max="1" width="3.6328125" customWidth="1"/>
    <col min="2" max="2" width="6.26953125" customWidth="1"/>
    <col min="5" max="5" width="6.26953125" customWidth="1"/>
  </cols>
  <sheetData>
    <row r="1" spans="1:8" x14ac:dyDescent="0.35">
      <c r="A1" s="1" t="s">
        <v>0</v>
      </c>
    </row>
    <row r="2" spans="1:8" ht="15" thickBot="1" x14ac:dyDescent="0.4">
      <c r="B2" s="1"/>
    </row>
    <row r="3" spans="1:8" x14ac:dyDescent="0.35">
      <c r="B3" s="2" t="s">
        <v>1</v>
      </c>
      <c r="C3" s="2" t="s">
        <v>2</v>
      </c>
      <c r="D3" s="3"/>
      <c r="E3" s="2" t="s">
        <v>3</v>
      </c>
      <c r="G3" s="4" t="s">
        <v>4</v>
      </c>
      <c r="H3" s="4" t="s">
        <v>5</v>
      </c>
    </row>
    <row r="4" spans="1:8" x14ac:dyDescent="0.35">
      <c r="B4" s="5">
        <v>4</v>
      </c>
      <c r="C4">
        <f t="shared" ref="C4:C23" si="0">STANDARDIZE(B4,$B$24,$B$25)</f>
        <v>-1.4186864564316524</v>
      </c>
      <c r="E4">
        <v>-2</v>
      </c>
      <c r="G4">
        <v>-2</v>
      </c>
      <c r="H4">
        <v>0</v>
      </c>
    </row>
    <row r="5" spans="1:8" x14ac:dyDescent="0.35">
      <c r="B5" s="5">
        <v>4.7</v>
      </c>
      <c r="C5">
        <f t="shared" si="0"/>
        <v>-1.1389454650225939</v>
      </c>
      <c r="E5">
        <f t="shared" ref="E5:E12" si="1">E4+0.5</f>
        <v>-1.5</v>
      </c>
      <c r="G5">
        <v>-1.5</v>
      </c>
      <c r="H5">
        <v>0</v>
      </c>
    </row>
    <row r="6" spans="1:8" x14ac:dyDescent="0.35">
      <c r="B6" s="5">
        <v>4.9000000000000004</v>
      </c>
      <c r="C6">
        <f t="shared" si="0"/>
        <v>-1.0590194674771487</v>
      </c>
      <c r="E6">
        <f t="shared" si="1"/>
        <v>-1</v>
      </c>
      <c r="G6">
        <v>-1</v>
      </c>
      <c r="H6">
        <v>5</v>
      </c>
    </row>
    <row r="7" spans="1:8" x14ac:dyDescent="0.35">
      <c r="B7" s="5">
        <v>5</v>
      </c>
      <c r="C7">
        <f t="shared" si="0"/>
        <v>-1.0190564687044261</v>
      </c>
      <c r="E7">
        <f t="shared" si="1"/>
        <v>-0.5</v>
      </c>
      <c r="G7">
        <v>-0.5</v>
      </c>
      <c r="H7">
        <v>3</v>
      </c>
    </row>
    <row r="8" spans="1:8" x14ac:dyDescent="0.35">
      <c r="B8" s="5">
        <v>5</v>
      </c>
      <c r="C8">
        <f t="shared" si="0"/>
        <v>-1.0190564687044261</v>
      </c>
      <c r="E8">
        <f t="shared" si="1"/>
        <v>0</v>
      </c>
      <c r="G8">
        <v>0</v>
      </c>
      <c r="H8">
        <v>3</v>
      </c>
    </row>
    <row r="9" spans="1:8" x14ac:dyDescent="0.35">
      <c r="B9" s="5">
        <v>5.4</v>
      </c>
      <c r="C9">
        <f t="shared" si="0"/>
        <v>-0.85920447361353558</v>
      </c>
      <c r="E9">
        <f t="shared" si="1"/>
        <v>0.5</v>
      </c>
      <c r="G9">
        <v>0.5</v>
      </c>
      <c r="H9">
        <v>2</v>
      </c>
    </row>
    <row r="10" spans="1:8" x14ac:dyDescent="0.35">
      <c r="B10" s="5">
        <v>5.5</v>
      </c>
      <c r="C10">
        <f t="shared" si="0"/>
        <v>-0.81924147484081311</v>
      </c>
      <c r="E10">
        <f t="shared" si="1"/>
        <v>1</v>
      </c>
      <c r="G10">
        <v>1</v>
      </c>
      <c r="H10">
        <v>2</v>
      </c>
    </row>
    <row r="11" spans="1:8" x14ac:dyDescent="0.35">
      <c r="B11" s="5">
        <v>6.1</v>
      </c>
      <c r="C11">
        <f t="shared" si="0"/>
        <v>-0.57946348220447752</v>
      </c>
      <c r="E11">
        <f t="shared" si="1"/>
        <v>1.5</v>
      </c>
      <c r="G11">
        <v>1.5</v>
      </c>
      <c r="H11">
        <v>4</v>
      </c>
    </row>
    <row r="12" spans="1:8" x14ac:dyDescent="0.35">
      <c r="B12" s="5">
        <v>6.3</v>
      </c>
      <c r="C12">
        <f t="shared" si="0"/>
        <v>-0.4995374846590323</v>
      </c>
      <c r="E12" s="6">
        <f t="shared" si="1"/>
        <v>2</v>
      </c>
      <c r="G12">
        <v>2</v>
      </c>
      <c r="H12">
        <v>1</v>
      </c>
    </row>
    <row r="13" spans="1:8" ht="15" thickBot="1" x14ac:dyDescent="0.4">
      <c r="B13" s="5">
        <v>6.8</v>
      </c>
      <c r="C13">
        <f t="shared" si="0"/>
        <v>-0.29972249079541924</v>
      </c>
      <c r="G13" s="7" t="s">
        <v>6</v>
      </c>
      <c r="H13" s="7">
        <v>0</v>
      </c>
    </row>
    <row r="14" spans="1:8" x14ac:dyDescent="0.35">
      <c r="B14" s="5">
        <v>7.1</v>
      </c>
      <c r="C14">
        <f t="shared" si="0"/>
        <v>-0.17983349447725147</v>
      </c>
    </row>
    <row r="15" spans="1:8" x14ac:dyDescent="0.35">
      <c r="B15" s="5">
        <v>8</v>
      </c>
      <c r="C15">
        <f t="shared" si="0"/>
        <v>0.17983349447725216</v>
      </c>
    </row>
    <row r="16" spans="1:8" x14ac:dyDescent="0.35">
      <c r="B16" s="5">
        <v>8.8000000000000007</v>
      </c>
      <c r="C16">
        <f t="shared" si="0"/>
        <v>0.49953748465903336</v>
      </c>
    </row>
    <row r="17" spans="1:3" x14ac:dyDescent="0.35">
      <c r="B17" s="5">
        <v>9.6999999999999993</v>
      </c>
      <c r="C17">
        <f t="shared" si="0"/>
        <v>0.85920447361353625</v>
      </c>
    </row>
    <row r="18" spans="1:3" x14ac:dyDescent="0.35">
      <c r="B18" s="5">
        <v>9.8000000000000007</v>
      </c>
      <c r="C18">
        <f t="shared" si="0"/>
        <v>0.89916747238625949</v>
      </c>
    </row>
    <row r="19" spans="1:3" x14ac:dyDescent="0.35">
      <c r="B19" s="5">
        <v>10.1</v>
      </c>
      <c r="C19">
        <f t="shared" si="0"/>
        <v>1.0190564687044268</v>
      </c>
    </row>
    <row r="20" spans="1:3" x14ac:dyDescent="0.35">
      <c r="B20" s="5">
        <v>10.6</v>
      </c>
      <c r="C20">
        <f t="shared" si="0"/>
        <v>1.2188714625680399</v>
      </c>
    </row>
    <row r="21" spans="1:3" x14ac:dyDescent="0.35">
      <c r="B21" s="5">
        <v>10.7</v>
      </c>
      <c r="C21">
        <f t="shared" si="0"/>
        <v>1.2588344613407625</v>
      </c>
    </row>
    <row r="22" spans="1:3" x14ac:dyDescent="0.35">
      <c r="B22" s="5">
        <v>10.8</v>
      </c>
      <c r="C22">
        <f t="shared" si="0"/>
        <v>1.2987974601134855</v>
      </c>
    </row>
    <row r="23" spans="1:3" x14ac:dyDescent="0.35">
      <c r="B23" s="6">
        <v>11.7</v>
      </c>
      <c r="C23" s="6">
        <f t="shared" si="0"/>
        <v>1.6584644490679885</v>
      </c>
    </row>
    <row r="24" spans="1:3" x14ac:dyDescent="0.35">
      <c r="A24" t="s">
        <v>7</v>
      </c>
      <c r="B24" s="5">
        <f>AVERAGE(B4:B23)</f>
        <v>7.5499999999999989</v>
      </c>
    </row>
    <row r="25" spans="1:3" x14ac:dyDescent="0.35">
      <c r="A25" t="s">
        <v>8</v>
      </c>
      <c r="B25" s="6">
        <f>STDEV(B4:B23)</f>
        <v>2.502314717889905</v>
      </c>
      <c r="C25" s="8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6C0E-BEC9-47B6-B000-34510B174B0D}">
  <dimension ref="A1:F17"/>
  <sheetViews>
    <sheetView zoomScale="106" workbookViewId="0"/>
  </sheetViews>
  <sheetFormatPr defaultRowHeight="14.5" x14ac:dyDescent="0.35"/>
  <cols>
    <col min="1" max="1" width="5.81640625" customWidth="1"/>
    <col min="2" max="2" width="3.54296875" customWidth="1"/>
    <col min="3" max="3" width="7.7265625" customWidth="1"/>
  </cols>
  <sheetData>
    <row r="1" spans="1:6" x14ac:dyDescent="0.35">
      <c r="A1" s="1" t="s">
        <v>9</v>
      </c>
    </row>
    <row r="3" spans="1:6" x14ac:dyDescent="0.35">
      <c r="A3" s="9" t="s">
        <v>1</v>
      </c>
      <c r="C3" t="s">
        <v>10</v>
      </c>
    </row>
    <row r="4" spans="1:6" x14ac:dyDescent="0.35">
      <c r="A4" s="3">
        <v>4.9000000000000004</v>
      </c>
    </row>
    <row r="5" spans="1:6" x14ac:dyDescent="0.35">
      <c r="A5" s="3">
        <v>2.7</v>
      </c>
      <c r="C5" t="s">
        <v>11</v>
      </c>
      <c r="D5">
        <f>COUNT(A4:A11)</f>
        <v>8</v>
      </c>
      <c r="E5">
        <f>2*D5</f>
        <v>16</v>
      </c>
    </row>
    <row r="6" spans="1:6" x14ac:dyDescent="0.35">
      <c r="A6" s="3">
        <v>-5.2</v>
      </c>
      <c r="C6" t="s">
        <v>12</v>
      </c>
      <c r="D6">
        <f>AVERAGE(A4:A11)</f>
        <v>0.37500000000000006</v>
      </c>
    </row>
    <row r="7" spans="1:6" x14ac:dyDescent="0.35">
      <c r="A7" s="3">
        <v>1.1000000000000001</v>
      </c>
      <c r="C7" t="s">
        <v>13</v>
      </c>
      <c r="D7">
        <f>STDEV(A4:A11)</f>
        <v>3.8945933218831903</v>
      </c>
    </row>
    <row r="8" spans="1:6" x14ac:dyDescent="0.35">
      <c r="A8" s="3">
        <v>5.3</v>
      </c>
    </row>
    <row r="9" spans="1:6" x14ac:dyDescent="0.35">
      <c r="A9" s="3">
        <v>0.2</v>
      </c>
      <c r="C9" s="9" t="s">
        <v>14</v>
      </c>
      <c r="D9" s="9" t="s">
        <v>1</v>
      </c>
      <c r="E9" s="9" t="s">
        <v>15</v>
      </c>
      <c r="F9" s="9" t="s">
        <v>16</v>
      </c>
    </row>
    <row r="10" spans="1:6" x14ac:dyDescent="0.35">
      <c r="A10" s="3">
        <v>-2.1</v>
      </c>
      <c r="C10">
        <v>1</v>
      </c>
      <c r="D10" t="e">
        <f t="array" aca="1" ref="D10:D17" ca="1">QSORT(A4:A11)</f>
        <v>#NAME?</v>
      </c>
      <c r="E10">
        <f t="shared" ref="E10:E17" si="0">NORMSINV(C10/E$5)</f>
        <v>-1.5341205443525459</v>
      </c>
      <c r="F10" t="e">
        <f t="shared" ref="F10:F17" ca="1" si="1">STANDARDIZE(D10,D$6,D$7)</f>
        <v>#NAME?</v>
      </c>
    </row>
    <row r="11" spans="1:6" x14ac:dyDescent="0.35">
      <c r="A11" s="10">
        <v>-3.9</v>
      </c>
      <c r="C11">
        <f t="shared" ref="C11:C17" si="2">C10+2</f>
        <v>3</v>
      </c>
      <c r="D11" t="e">
        <f ca="1"/>
        <v>#NAME?</v>
      </c>
      <c r="E11">
        <f t="shared" si="0"/>
        <v>-0.88714655901887607</v>
      </c>
      <c r="F11" t="e">
        <f t="shared" ca="1" si="1"/>
        <v>#NAME?</v>
      </c>
    </row>
    <row r="12" spans="1:6" x14ac:dyDescent="0.35">
      <c r="C12">
        <f t="shared" si="2"/>
        <v>5</v>
      </c>
      <c r="D12" t="e">
        <f ca="1"/>
        <v>#NAME?</v>
      </c>
      <c r="E12">
        <f t="shared" si="0"/>
        <v>-0.48877641111466941</v>
      </c>
      <c r="F12" t="e">
        <f t="shared" ca="1" si="1"/>
        <v>#NAME?</v>
      </c>
    </row>
    <row r="13" spans="1:6" x14ac:dyDescent="0.35">
      <c r="C13">
        <f t="shared" si="2"/>
        <v>7</v>
      </c>
      <c r="D13" t="e">
        <f ca="1"/>
        <v>#NAME?</v>
      </c>
      <c r="E13">
        <f t="shared" si="0"/>
        <v>-0.1573106846101707</v>
      </c>
      <c r="F13" t="e">
        <f t="shared" ca="1" si="1"/>
        <v>#NAME?</v>
      </c>
    </row>
    <row r="14" spans="1:6" x14ac:dyDescent="0.35">
      <c r="C14">
        <f t="shared" si="2"/>
        <v>9</v>
      </c>
      <c r="D14" t="e">
        <f ca="1"/>
        <v>#NAME?</v>
      </c>
      <c r="E14">
        <f t="shared" si="0"/>
        <v>0.1573106846101707</v>
      </c>
      <c r="F14" t="e">
        <f t="shared" ca="1" si="1"/>
        <v>#NAME?</v>
      </c>
    </row>
    <row r="15" spans="1:6" x14ac:dyDescent="0.35">
      <c r="C15">
        <f t="shared" si="2"/>
        <v>11</v>
      </c>
      <c r="D15" t="e">
        <f ca="1"/>
        <v>#NAME?</v>
      </c>
      <c r="E15">
        <f t="shared" si="0"/>
        <v>0.48877641111466941</v>
      </c>
      <c r="F15" t="e">
        <f t="shared" ca="1" si="1"/>
        <v>#NAME?</v>
      </c>
    </row>
    <row r="16" spans="1:6" x14ac:dyDescent="0.35">
      <c r="C16">
        <f t="shared" si="2"/>
        <v>13</v>
      </c>
      <c r="D16" t="e">
        <f ca="1"/>
        <v>#NAME?</v>
      </c>
      <c r="E16">
        <f t="shared" si="0"/>
        <v>0.88714655901887607</v>
      </c>
      <c r="F16" t="e">
        <f t="shared" ca="1" si="1"/>
        <v>#NAME?</v>
      </c>
    </row>
    <row r="17" spans="3:6" x14ac:dyDescent="0.35">
      <c r="C17" s="8">
        <f t="shared" si="2"/>
        <v>15</v>
      </c>
      <c r="D17" s="8" t="e">
        <f ca="1"/>
        <v>#NAME?</v>
      </c>
      <c r="E17" s="8">
        <f t="shared" si="0"/>
        <v>1.5341205443525465</v>
      </c>
      <c r="F17" s="8" t="e">
        <f t="shared" ca="1" si="1"/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2890-2D92-4F6C-B8AD-43DE045D5695}">
  <dimension ref="A1:F29"/>
  <sheetViews>
    <sheetView zoomScaleNormal="100" workbookViewId="0"/>
  </sheetViews>
  <sheetFormatPr defaultRowHeight="14.5" x14ac:dyDescent="0.35"/>
  <cols>
    <col min="2" max="2" width="5.453125" customWidth="1"/>
  </cols>
  <sheetData>
    <row r="1" spans="1:6" x14ac:dyDescent="0.35">
      <c r="A1" s="1" t="s">
        <v>17</v>
      </c>
    </row>
    <row r="3" spans="1:6" x14ac:dyDescent="0.35">
      <c r="A3" s="9" t="s">
        <v>18</v>
      </c>
      <c r="C3" t="s">
        <v>19</v>
      </c>
    </row>
    <row r="4" spans="1:6" x14ac:dyDescent="0.35">
      <c r="A4" s="11">
        <v>4</v>
      </c>
    </row>
    <row r="5" spans="1:6" x14ac:dyDescent="0.35">
      <c r="A5" s="11">
        <v>4.7</v>
      </c>
      <c r="C5" t="s">
        <v>11</v>
      </c>
      <c r="D5">
        <f>COUNT(A4:A23)</f>
        <v>20</v>
      </c>
      <c r="E5">
        <f>2*D5</f>
        <v>40</v>
      </c>
    </row>
    <row r="6" spans="1:6" x14ac:dyDescent="0.35">
      <c r="A6" s="11">
        <v>4.9000000000000004</v>
      </c>
      <c r="C6" t="s">
        <v>12</v>
      </c>
      <c r="D6" s="5">
        <f>AVERAGE(A4:A23)</f>
        <v>7.5499999999999989</v>
      </c>
    </row>
    <row r="7" spans="1:6" x14ac:dyDescent="0.35">
      <c r="A7" s="11">
        <v>5</v>
      </c>
      <c r="C7" t="s">
        <v>13</v>
      </c>
      <c r="D7">
        <f>STDEV(A4:A23)</f>
        <v>2.502314717889905</v>
      </c>
    </row>
    <row r="8" spans="1:6" x14ac:dyDescent="0.35">
      <c r="A8" s="11">
        <v>5</v>
      </c>
    </row>
    <row r="9" spans="1:6" x14ac:dyDescent="0.35">
      <c r="A9" s="11">
        <v>5.4</v>
      </c>
      <c r="C9" t="s">
        <v>14</v>
      </c>
      <c r="D9" t="s">
        <v>1</v>
      </c>
      <c r="E9" t="s">
        <v>15</v>
      </c>
      <c r="F9" t="s">
        <v>16</v>
      </c>
    </row>
    <row r="10" spans="1:6" x14ac:dyDescent="0.35">
      <c r="A10" s="11">
        <v>5.5</v>
      </c>
      <c r="C10">
        <v>1</v>
      </c>
      <c r="D10">
        <v>4</v>
      </c>
      <c r="E10">
        <f t="shared" ref="E10:E29" si="0">NORMSINV(C10/E$5)</f>
        <v>-1.9599639845400538</v>
      </c>
      <c r="F10">
        <f t="shared" ref="F10:F29" si="1">STANDARDIZE(D10,D$6,D$7)</f>
        <v>-1.4186864564316524</v>
      </c>
    </row>
    <row r="11" spans="1:6" x14ac:dyDescent="0.35">
      <c r="A11" s="11">
        <v>6.1</v>
      </c>
      <c r="C11">
        <f t="shared" ref="C11:C29" si="2">C10+2</f>
        <v>3</v>
      </c>
      <c r="D11">
        <v>4.7</v>
      </c>
      <c r="E11">
        <f t="shared" si="0"/>
        <v>-1.4395314709384572</v>
      </c>
      <c r="F11">
        <f t="shared" si="1"/>
        <v>-1.1389454650225939</v>
      </c>
    </row>
    <row r="12" spans="1:6" x14ac:dyDescent="0.35">
      <c r="A12" s="11">
        <v>6.3</v>
      </c>
      <c r="C12">
        <f t="shared" si="2"/>
        <v>5</v>
      </c>
      <c r="D12">
        <v>4.9000000000000004</v>
      </c>
      <c r="E12">
        <f t="shared" si="0"/>
        <v>-1.1503493803760083</v>
      </c>
      <c r="F12">
        <f t="shared" si="1"/>
        <v>-1.0590194674771487</v>
      </c>
    </row>
    <row r="13" spans="1:6" x14ac:dyDescent="0.35">
      <c r="A13" s="11">
        <v>6.8</v>
      </c>
      <c r="C13">
        <f t="shared" si="2"/>
        <v>7</v>
      </c>
      <c r="D13">
        <v>5</v>
      </c>
      <c r="E13">
        <f t="shared" si="0"/>
        <v>-0.93458929107347943</v>
      </c>
      <c r="F13">
        <f t="shared" si="1"/>
        <v>-1.0190564687044261</v>
      </c>
    </row>
    <row r="14" spans="1:6" x14ac:dyDescent="0.35">
      <c r="A14" s="11">
        <v>7.1</v>
      </c>
      <c r="C14">
        <f t="shared" si="2"/>
        <v>9</v>
      </c>
      <c r="D14">
        <v>5</v>
      </c>
      <c r="E14">
        <f t="shared" si="0"/>
        <v>-0.75541502636046909</v>
      </c>
      <c r="F14">
        <f t="shared" si="1"/>
        <v>-1.0190564687044261</v>
      </c>
    </row>
    <row r="15" spans="1:6" x14ac:dyDescent="0.35">
      <c r="A15" s="11">
        <v>8</v>
      </c>
      <c r="C15">
        <f t="shared" si="2"/>
        <v>11</v>
      </c>
      <c r="D15">
        <v>5.4</v>
      </c>
      <c r="E15">
        <f t="shared" si="0"/>
        <v>-0.59776012604247841</v>
      </c>
      <c r="F15">
        <f t="shared" si="1"/>
        <v>-0.85920447361353558</v>
      </c>
    </row>
    <row r="16" spans="1:6" x14ac:dyDescent="0.35">
      <c r="A16" s="11">
        <v>8.8000000000000007</v>
      </c>
      <c r="C16">
        <f t="shared" si="2"/>
        <v>13</v>
      </c>
      <c r="D16">
        <v>5.5</v>
      </c>
      <c r="E16">
        <f t="shared" si="0"/>
        <v>-0.45376219016987951</v>
      </c>
      <c r="F16">
        <f t="shared" si="1"/>
        <v>-0.81924147484081311</v>
      </c>
    </row>
    <row r="17" spans="1:6" x14ac:dyDescent="0.35">
      <c r="A17" s="11">
        <v>9.6999999999999993</v>
      </c>
      <c r="C17">
        <f t="shared" si="2"/>
        <v>15</v>
      </c>
      <c r="D17">
        <v>6.1</v>
      </c>
      <c r="E17">
        <f t="shared" si="0"/>
        <v>-0.3186393639643752</v>
      </c>
      <c r="F17">
        <f t="shared" si="1"/>
        <v>-0.57946348220447752</v>
      </c>
    </row>
    <row r="18" spans="1:6" x14ac:dyDescent="0.35">
      <c r="A18" s="11">
        <v>9.8000000000000007</v>
      </c>
      <c r="C18">
        <f t="shared" si="2"/>
        <v>17</v>
      </c>
      <c r="D18">
        <v>6.3</v>
      </c>
      <c r="E18">
        <f t="shared" si="0"/>
        <v>-0.18911842627279254</v>
      </c>
      <c r="F18">
        <f t="shared" si="1"/>
        <v>-0.4995374846590323</v>
      </c>
    </row>
    <row r="19" spans="1:6" x14ac:dyDescent="0.35">
      <c r="A19" s="11">
        <v>10.1</v>
      </c>
      <c r="C19">
        <f t="shared" si="2"/>
        <v>19</v>
      </c>
      <c r="D19">
        <v>6.8</v>
      </c>
      <c r="E19">
        <f t="shared" si="0"/>
        <v>-6.2706777943213846E-2</v>
      </c>
      <c r="F19">
        <f t="shared" si="1"/>
        <v>-0.29972249079541924</v>
      </c>
    </row>
    <row r="20" spans="1:6" x14ac:dyDescent="0.35">
      <c r="A20" s="11">
        <v>10.6</v>
      </c>
      <c r="C20">
        <f t="shared" si="2"/>
        <v>21</v>
      </c>
      <c r="D20">
        <v>7.1</v>
      </c>
      <c r="E20">
        <f t="shared" si="0"/>
        <v>6.2706777943213846E-2</v>
      </c>
      <c r="F20">
        <f t="shared" si="1"/>
        <v>-0.17983349447725147</v>
      </c>
    </row>
    <row r="21" spans="1:6" x14ac:dyDescent="0.35">
      <c r="A21" s="11">
        <v>10.7</v>
      </c>
      <c r="C21">
        <f t="shared" si="2"/>
        <v>23</v>
      </c>
      <c r="D21">
        <v>8</v>
      </c>
      <c r="E21">
        <f t="shared" si="0"/>
        <v>0.18911842627279243</v>
      </c>
      <c r="F21">
        <f t="shared" si="1"/>
        <v>0.17983349447725216</v>
      </c>
    </row>
    <row r="22" spans="1:6" x14ac:dyDescent="0.35">
      <c r="A22" s="11">
        <v>10.8</v>
      </c>
      <c r="C22">
        <f t="shared" si="2"/>
        <v>25</v>
      </c>
      <c r="D22">
        <v>8.8000000000000007</v>
      </c>
      <c r="E22">
        <f t="shared" si="0"/>
        <v>0.3186393639643752</v>
      </c>
      <c r="F22">
        <f t="shared" si="1"/>
        <v>0.49953748465903336</v>
      </c>
    </row>
    <row r="23" spans="1:6" x14ac:dyDescent="0.35">
      <c r="A23" s="12">
        <v>11.7</v>
      </c>
      <c r="C23">
        <f t="shared" si="2"/>
        <v>27</v>
      </c>
      <c r="D23">
        <v>9.6999999999999993</v>
      </c>
      <c r="E23">
        <f t="shared" si="0"/>
        <v>0.45376219016987968</v>
      </c>
      <c r="F23">
        <f t="shared" si="1"/>
        <v>0.85920447361353625</v>
      </c>
    </row>
    <row r="24" spans="1:6" x14ac:dyDescent="0.35">
      <c r="C24">
        <f t="shared" si="2"/>
        <v>29</v>
      </c>
      <c r="D24">
        <v>9.8000000000000007</v>
      </c>
      <c r="E24">
        <f t="shared" si="0"/>
        <v>0.59776012604247841</v>
      </c>
      <c r="F24">
        <f t="shared" si="1"/>
        <v>0.89916747238625949</v>
      </c>
    </row>
    <row r="25" spans="1:6" x14ac:dyDescent="0.35">
      <c r="C25">
        <f t="shared" si="2"/>
        <v>31</v>
      </c>
      <c r="D25">
        <v>10.1</v>
      </c>
      <c r="E25">
        <f t="shared" si="0"/>
        <v>0.75541502636046909</v>
      </c>
      <c r="F25">
        <f t="shared" si="1"/>
        <v>1.0190564687044268</v>
      </c>
    </row>
    <row r="26" spans="1:6" x14ac:dyDescent="0.35">
      <c r="C26">
        <f t="shared" si="2"/>
        <v>33</v>
      </c>
      <c r="D26">
        <v>10.6</v>
      </c>
      <c r="E26">
        <f t="shared" si="0"/>
        <v>0.9345892910734801</v>
      </c>
      <c r="F26">
        <f t="shared" si="1"/>
        <v>1.2188714625680399</v>
      </c>
    </row>
    <row r="27" spans="1:6" x14ac:dyDescent="0.35">
      <c r="C27">
        <f t="shared" si="2"/>
        <v>35</v>
      </c>
      <c r="D27">
        <v>10.7</v>
      </c>
      <c r="E27">
        <f t="shared" si="0"/>
        <v>1.1503493803760083</v>
      </c>
      <c r="F27">
        <f t="shared" si="1"/>
        <v>1.2588344613407625</v>
      </c>
    </row>
    <row r="28" spans="1:6" x14ac:dyDescent="0.35">
      <c r="C28">
        <f t="shared" si="2"/>
        <v>37</v>
      </c>
      <c r="D28">
        <v>10.8</v>
      </c>
      <c r="E28">
        <f t="shared" si="0"/>
        <v>1.4395314709384563</v>
      </c>
      <c r="F28">
        <f t="shared" si="1"/>
        <v>1.2987974601134855</v>
      </c>
    </row>
    <row r="29" spans="1:6" x14ac:dyDescent="0.35">
      <c r="C29">
        <f t="shared" si="2"/>
        <v>39</v>
      </c>
      <c r="D29">
        <v>11.7</v>
      </c>
      <c r="E29">
        <f t="shared" si="0"/>
        <v>1.9599639845400536</v>
      </c>
      <c r="F29">
        <f t="shared" si="1"/>
        <v>1.6584644490679885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8A11-FB46-4090-B1B1-E3D616175BDB}">
  <dimension ref="A1:K27"/>
  <sheetViews>
    <sheetView zoomScaleNormal="100" workbookViewId="0"/>
  </sheetViews>
  <sheetFormatPr defaultRowHeight="14.5" x14ac:dyDescent="0.35"/>
  <cols>
    <col min="2" max="2" width="5.453125" customWidth="1"/>
    <col min="5" max="5" width="4.1796875" customWidth="1"/>
    <col min="6" max="6" width="35" customWidth="1"/>
    <col min="10" max="10" width="4.54296875" customWidth="1"/>
    <col min="11" max="11" width="34.1796875" customWidth="1"/>
  </cols>
  <sheetData>
    <row r="1" spans="1:9" x14ac:dyDescent="0.35">
      <c r="A1" s="1" t="s">
        <v>20</v>
      </c>
    </row>
    <row r="3" spans="1:9" x14ac:dyDescent="0.35">
      <c r="A3" s="9" t="s">
        <v>1</v>
      </c>
      <c r="C3" t="s">
        <v>21</v>
      </c>
    </row>
    <row r="4" spans="1:9" x14ac:dyDescent="0.35">
      <c r="A4" s="11">
        <v>4</v>
      </c>
    </row>
    <row r="5" spans="1:9" x14ac:dyDescent="0.35">
      <c r="A5" s="11">
        <v>4.7</v>
      </c>
      <c r="D5" s="13" t="str">
        <f>A3</f>
        <v>Data</v>
      </c>
    </row>
    <row r="6" spans="1:9" x14ac:dyDescent="0.35">
      <c r="A6" s="11">
        <v>4.9000000000000004</v>
      </c>
      <c r="C6" t="s">
        <v>22</v>
      </c>
      <c r="D6" s="14">
        <f>MIN(A4:A23)</f>
        <v>4</v>
      </c>
    </row>
    <row r="7" spans="1:9" x14ac:dyDescent="0.35">
      <c r="A7" s="11">
        <v>5</v>
      </c>
      <c r="C7" t="s">
        <v>23</v>
      </c>
      <c r="D7" s="15">
        <f>QUARTILE(A4:A23,1)-D6</f>
        <v>1.3000000000000007</v>
      </c>
    </row>
    <row r="8" spans="1:9" x14ac:dyDescent="0.35">
      <c r="A8" s="11">
        <v>5</v>
      </c>
      <c r="C8" t="s">
        <v>24</v>
      </c>
      <c r="D8" s="15">
        <f>MEDIAN(A4:A23)-QUARTILE(A4:A23,1)</f>
        <v>1.6499999999999986</v>
      </c>
    </row>
    <row r="9" spans="1:9" x14ac:dyDescent="0.35">
      <c r="A9" s="11">
        <v>5.4</v>
      </c>
      <c r="C9" t="s">
        <v>25</v>
      </c>
      <c r="D9" s="15">
        <f>QUARTILE(A4:A23,3)-MEDIAN(A4:A23)</f>
        <v>2.9250000000000007</v>
      </c>
    </row>
    <row r="10" spans="1:9" x14ac:dyDescent="0.35">
      <c r="A10" s="11">
        <v>5.5</v>
      </c>
      <c r="C10" t="s">
        <v>26</v>
      </c>
      <c r="D10" s="15">
        <f>MAX(A4:A23)-QUARTILE(A4:A23,3)</f>
        <v>1.8249999999999993</v>
      </c>
    </row>
    <row r="11" spans="1:9" x14ac:dyDescent="0.35">
      <c r="A11" s="11">
        <v>6.1</v>
      </c>
      <c r="C11" t="s">
        <v>12</v>
      </c>
      <c r="D11" s="16">
        <f>AVERAGE(A4:A23)</f>
        <v>7.5499999999999989</v>
      </c>
    </row>
    <row r="12" spans="1:9" x14ac:dyDescent="0.35">
      <c r="A12" s="11">
        <v>6.3</v>
      </c>
    </row>
    <row r="13" spans="1:9" x14ac:dyDescent="0.35">
      <c r="A13" s="11">
        <v>6.8</v>
      </c>
      <c r="C13" t="s">
        <v>27</v>
      </c>
      <c r="H13" t="s">
        <v>28</v>
      </c>
    </row>
    <row r="14" spans="1:9" x14ac:dyDescent="0.35">
      <c r="A14" s="11">
        <v>7.1</v>
      </c>
    </row>
    <row r="15" spans="1:9" x14ac:dyDescent="0.35">
      <c r="A15" s="11">
        <v>8</v>
      </c>
      <c r="C15" t="s">
        <v>29</v>
      </c>
      <c r="D15" s="17">
        <f>SKEW(A4:A23)</f>
        <v>0.23011951213947515</v>
      </c>
      <c r="H15" t="s">
        <v>29</v>
      </c>
      <c r="I15" s="17" t="e">
        <f ca="1">SKEWP(A4:A23)</f>
        <v>#NAME?</v>
      </c>
    </row>
    <row r="16" spans="1:9" x14ac:dyDescent="0.35">
      <c r="A16" s="11">
        <v>8.8000000000000007</v>
      </c>
      <c r="C16" t="s">
        <v>30</v>
      </c>
      <c r="D16" s="18">
        <f>KURT(A4:A23)</f>
        <v>-1.5311509783670325</v>
      </c>
      <c r="H16" t="s">
        <v>30</v>
      </c>
      <c r="I16" s="18" t="e">
        <f ca="1">KURTP(A4:A23)</f>
        <v>#NAME?</v>
      </c>
    </row>
    <row r="17" spans="1:11" x14ac:dyDescent="0.35">
      <c r="A17" s="11">
        <v>9.6999999999999993</v>
      </c>
    </row>
    <row r="18" spans="1:11" x14ac:dyDescent="0.35">
      <c r="A18" s="11">
        <v>9.8000000000000007</v>
      </c>
      <c r="C18" t="s">
        <v>31</v>
      </c>
      <c r="D18" s="17">
        <f>SQRT(6/COUNT(A4:A23))</f>
        <v>0.54772255750516607</v>
      </c>
      <c r="H18" t="s">
        <v>31</v>
      </c>
      <c r="I18" s="17">
        <f>SQRT(6/COUNT(A4:A23))</f>
        <v>0.54772255750516607</v>
      </c>
    </row>
    <row r="19" spans="1:11" x14ac:dyDescent="0.35">
      <c r="A19" s="11">
        <v>10.1</v>
      </c>
      <c r="C19" t="s">
        <v>32</v>
      </c>
      <c r="D19" s="18">
        <f>SQRT(24/COUNT(A4:A23))</f>
        <v>1.0954451150103321</v>
      </c>
      <c r="H19" t="s">
        <v>32</v>
      </c>
      <c r="I19" s="18">
        <f>SQRT(24/COUNT(A4:A23))</f>
        <v>1.0954451150103321</v>
      </c>
    </row>
    <row r="20" spans="1:11" x14ac:dyDescent="0.35">
      <c r="A20" s="11">
        <v>10.6</v>
      </c>
    </row>
    <row r="21" spans="1:11" x14ac:dyDescent="0.35">
      <c r="A21" s="11">
        <v>10.7</v>
      </c>
      <c r="C21" t="s">
        <v>33</v>
      </c>
    </row>
    <row r="22" spans="1:11" x14ac:dyDescent="0.35">
      <c r="A22" s="11">
        <v>10.8</v>
      </c>
    </row>
    <row r="23" spans="1:11" x14ac:dyDescent="0.35">
      <c r="A23" s="12">
        <v>11.7</v>
      </c>
      <c r="C23" t="s">
        <v>34</v>
      </c>
      <c r="D23" s="17">
        <f>COUNT(A4:A23)*(D15^2/6+D16^2/24)</f>
        <v>2.130202731686301</v>
      </c>
      <c r="F23" t="e">
        <f ca="1">FTEXT(D23)</f>
        <v>#NAME?</v>
      </c>
    </row>
    <row r="24" spans="1:11" x14ac:dyDescent="0.35">
      <c r="C24" t="s">
        <v>35</v>
      </c>
      <c r="D24" s="18">
        <f>CHIDIST(D23,2)</f>
        <v>0.34469291290854964</v>
      </c>
      <c r="F24" s="19" t="s">
        <v>36</v>
      </c>
      <c r="H24" t="s">
        <v>33</v>
      </c>
    </row>
    <row r="26" spans="1:11" x14ac:dyDescent="0.35">
      <c r="C26" t="s">
        <v>34</v>
      </c>
      <c r="D26" s="17" t="e">
        <f ca="1">JARQUE(A4:A23,FALSE)</f>
        <v>#NAME?</v>
      </c>
      <c r="F26" t="e">
        <f ca="1">FTEXT(D26)</f>
        <v>#NAME?</v>
      </c>
      <c r="H26" t="s">
        <v>34</v>
      </c>
      <c r="I26" s="17" t="e">
        <f ca="1">JARQUE(A4:A23)</f>
        <v>#NAME?</v>
      </c>
      <c r="K26" t="e">
        <f ca="1">FTEXT(I26)</f>
        <v>#NAME?</v>
      </c>
    </row>
    <row r="27" spans="1:11" x14ac:dyDescent="0.35">
      <c r="C27" t="s">
        <v>35</v>
      </c>
      <c r="D27" s="18" t="e">
        <f ca="1">JBTEST(A4:A23,FALSE)</f>
        <v>#NAME?</v>
      </c>
      <c r="F27" t="e">
        <f ca="1">FTEXT(D27)</f>
        <v>#NAME?</v>
      </c>
      <c r="H27" t="s">
        <v>35</v>
      </c>
      <c r="I27" s="18" t="e">
        <f ca="1">JBTEST(A4:A23)</f>
        <v>#NAME?</v>
      </c>
      <c r="K27" t="e">
        <f ca="1">FTEXT(I27)</f>
        <v>#NAME?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</vt:lpstr>
      <vt:lpstr>Norm Hist</vt:lpstr>
      <vt:lpstr>Norm QQ Plot 1</vt:lpstr>
      <vt:lpstr>Norm QQ Plot 2</vt:lpstr>
      <vt:lpstr>Norm Box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2025-06-03T07:59:51Z</dcterms:created>
  <dcterms:modified xsi:type="dcterms:W3CDTF">2025-06-03T08:04:34Z</dcterms:modified>
</cp:coreProperties>
</file>