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1" documentId="8_{6FA5CF52-9F04-408E-A3F4-9EF835270F98}" xr6:coauthVersionLast="47" xr6:coauthVersionMax="47" xr10:uidLastSave="{242751AB-A3AB-47D5-BA68-E9853FA3BF22}"/>
  <bookViews>
    <workbookView xWindow="-110" yWindow="-110" windowWidth="19420" windowHeight="10300" xr2:uid="{19B4C298-DD42-41A1-90CF-304710821777}"/>
  </bookViews>
  <sheets>
    <sheet name="Title" sheetId="2" r:id="rId1"/>
    <sheet name="Exact" sheetId="1" r:id="rId2"/>
  </sheets>
  <externalReferences>
    <externalReference r:id="rId3"/>
  </externalReferences>
  <definedNames>
    <definedName name="DataRan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1" l="1"/>
  <c r="I25" i="1"/>
  <c r="D25" i="1"/>
  <c r="I24" i="1"/>
  <c r="G24" i="1"/>
  <c r="D24" i="1"/>
  <c r="D23" i="1"/>
  <c r="X20" i="1" a="1"/>
  <c r="Y22" i="1" s="1"/>
  <c r="AA17" i="1"/>
  <c r="N17" i="1"/>
  <c r="AA16" i="1"/>
  <c r="X16" i="1" a="1"/>
  <c r="Y18" i="1" s="1"/>
  <c r="N16" i="1"/>
  <c r="D16" i="1"/>
  <c r="AA14" i="1"/>
  <c r="Y14" i="1"/>
  <c r="N14" i="1"/>
  <c r="N13" i="1"/>
  <c r="AA12" i="1"/>
  <c r="S12" i="1"/>
  <c r="I12" i="1"/>
  <c r="D12" i="1"/>
  <c r="AA11" i="1"/>
  <c r="Y11" i="1"/>
  <c r="Y12" i="1" s="1"/>
  <c r="S11" i="1"/>
  <c r="Q11" i="1"/>
  <c r="Q12" i="1" s="1"/>
  <c r="N11" i="1"/>
  <c r="I11" i="1"/>
  <c r="G11" i="1"/>
  <c r="G12" i="1" s="1"/>
  <c r="D11" i="1"/>
  <c r="N10" i="1"/>
  <c r="D10" i="1"/>
  <c r="N9" i="1"/>
  <c r="B27" i="1"/>
  <c r="G25" i="1"/>
  <c r="B24" i="1"/>
  <c r="B25" i="1" s="1"/>
  <c r="B28" i="1" s="1"/>
  <c r="B29" i="1" s="1"/>
  <c r="B23" i="1"/>
  <c r="L17" i="1"/>
  <c r="L16" i="1"/>
  <c r="B14" i="1"/>
  <c r="L13" i="1"/>
  <c r="B11" i="1"/>
  <c r="B12" i="1" s="1"/>
  <c r="B15" i="1" s="1"/>
  <c r="B16" i="1" s="1"/>
  <c r="L10" i="1"/>
  <c r="B10" i="1"/>
  <c r="Y9" i="1"/>
  <c r="Q9" i="1"/>
  <c r="L9" i="1"/>
  <c r="Q8" i="1"/>
  <c r="Y7" i="1"/>
  <c r="Q7" i="1"/>
  <c r="X20" i="1" l="1"/>
  <c r="Y20" i="1"/>
  <c r="X16" i="1"/>
  <c r="X21" i="1"/>
  <c r="Y16" i="1"/>
  <c r="Y21" i="1"/>
  <c r="X17" i="1"/>
  <c r="X22" i="1"/>
  <c r="Y17" i="1"/>
  <c r="X18" i="1"/>
</calcChain>
</file>

<file path=xl/sharedStrings.xml><?xml version="1.0" encoding="utf-8"?>
<sst xmlns="http://schemas.openxmlformats.org/spreadsheetml/2006/main" count="77" uniqueCount="29">
  <si>
    <t>Correlation Exact Test</t>
  </si>
  <si>
    <t>T Test</t>
  </si>
  <si>
    <t>Exact Test</t>
  </si>
  <si>
    <t>Fisher</t>
  </si>
  <si>
    <t>Exact</t>
  </si>
  <si>
    <t>two-tail</t>
  </si>
  <si>
    <t>Sample 1</t>
  </si>
  <si>
    <t>Sample 2</t>
  </si>
  <si>
    <t>r</t>
  </si>
  <si>
    <t>ρ</t>
  </si>
  <si>
    <t>n</t>
  </si>
  <si>
    <t>r'</t>
  </si>
  <si>
    <t>df</t>
  </si>
  <si>
    <t>α</t>
  </si>
  <si>
    <t>ρ'</t>
  </si>
  <si>
    <r>
      <t>s</t>
    </r>
    <r>
      <rPr>
        <vertAlign val="subscript"/>
        <sz val="11"/>
        <color theme="1"/>
        <rFont val="Aptos Narrow"/>
        <family val="2"/>
        <scheme val="minor"/>
      </rPr>
      <t>r</t>
    </r>
  </si>
  <si>
    <t>p-value</t>
  </si>
  <si>
    <t>t</t>
  </si>
  <si>
    <t>sig</t>
  </si>
  <si>
    <r>
      <t>s</t>
    </r>
    <r>
      <rPr>
        <vertAlign val="subscript"/>
        <sz val="11"/>
        <color theme="1"/>
        <rFont val="Aptos Narrow"/>
        <family val="2"/>
        <scheme val="minor"/>
      </rPr>
      <t>r'</t>
    </r>
  </si>
  <si>
    <t>t-crit</t>
  </si>
  <si>
    <t>=T.INV.2T(B11,B8)</t>
  </si>
  <si>
    <t>=T.DIST.2T(ABS(B10),B8)</t>
  </si>
  <si>
    <t>one-tail</t>
  </si>
  <si>
    <t>=T.INV(1-B24,B21)</t>
  </si>
  <si>
    <t>=T.DIST.RT(ABS(B23),B21)</t>
  </si>
  <si>
    <t>Real Statistics Using Excel</t>
  </si>
  <si>
    <t>Updated</t>
  </si>
  <si>
    <t>Copyright © 2013 - 2025 Charles Zaiontz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</si>
</sst>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vertAlign val="subscript"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0" fillId="0" borderId="0" xfId="0" applyAlignment="1">
      <alignment horizontal="left"/>
    </xf>
    <xf numFmtId="0" fontId="0" fillId="0" borderId="2" xfId="0" applyBorder="1"/>
    <xf numFmtId="0" fontId="0" fillId="0" borderId="3" xfId="0" applyBorder="1"/>
    <xf numFmtId="0" fontId="2" fillId="0" borderId="0" xfId="0" applyFont="1"/>
    <xf numFmtId="0" fontId="0" fillId="0" borderId="4" xfId="0" applyBorder="1"/>
    <xf numFmtId="0" fontId="2" fillId="0" borderId="0" xfId="0" applyFont="1" applyAlignment="1">
      <alignment horizontal="left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quotePrefix="1"/>
    <xf numFmtId="0" fontId="0" fillId="0" borderId="7" xfId="0" applyBorder="1" applyAlignment="1">
      <alignment horizontal="right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15" fontId="0" fillId="0" borderId="0" xfId="0" applyNumberForma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8f5cd2f1f925cfd/Documenti/A%20Real%20Statistics%202020/Examples/Real%20Statistics%20Examples%20Correlation-Reliability%2015%20May%202021.xlsx" TargetMode="External"/><Relationship Id="rId1" Type="http://schemas.openxmlformats.org/officeDocument/2006/relationships/externalLinkPath" Target="/38f5cd2f1f925cfd/Documenti/A%20Real%20Statistics%202020/Examples/Real%20Statistics%20Examples%20Correlation-Reliability%2015%20May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C0"/>
      <sheetName val="TOC"/>
      <sheetName val="Cov"/>
      <sheetName val="Corr"/>
      <sheetName val="Corr A"/>
      <sheetName val="Corr B"/>
      <sheetName val="Scatter"/>
      <sheetName val="Scatter 1"/>
      <sheetName val="Scatter 2"/>
      <sheetName val="Corr 0"/>
      <sheetName val="Corr 0a"/>
      <sheetName val="Corr 0b"/>
      <sheetName val="Corr 1"/>
      <sheetName val="Corr 1a"/>
      <sheetName val="Corr 2"/>
      <sheetName val="Corr 3"/>
      <sheetName val="Corr 3a"/>
      <sheetName val="Corr 3b"/>
      <sheetName val="Corr 4"/>
      <sheetName val="Corr 5"/>
      <sheetName val="Corr Power"/>
      <sheetName val="2 Corr"/>
      <sheetName val="2 Corr Dep 1"/>
      <sheetName val="2 Corr Dep 2"/>
      <sheetName val="2 Corr Dep 3"/>
      <sheetName val="Corr and T"/>
      <sheetName val="Corr and Chi-sq"/>
      <sheetName val="Biserial"/>
      <sheetName val="Spearman Rho 1"/>
      <sheetName val="Spearman Rho 1a"/>
      <sheetName val="Spearman Rho 2"/>
      <sheetName val="Spearman Rho 2a"/>
      <sheetName val="Spearman Rho 3"/>
      <sheetName val="Kendall's Tau"/>
      <sheetName val="Kendall Tau 1"/>
      <sheetName val="Kendall Tau 2"/>
      <sheetName val="Kendall Tau 3"/>
      <sheetName val="Box-Cox 1"/>
      <sheetName val="Box-Cox 2"/>
      <sheetName val="Box-Cox 3"/>
      <sheetName val="Polychoric 1"/>
      <sheetName val="Polychoric 2"/>
      <sheetName val="Polychoric 3"/>
      <sheetName val="Polychoric 4"/>
      <sheetName val="Polychoric 5"/>
      <sheetName val="OChisq"/>
      <sheetName val="OChiSq 1"/>
      <sheetName val="OChisq 2"/>
      <sheetName val="Pearson Table"/>
      <sheetName val="Sp Rho Table"/>
      <sheetName val="Ken Tau Table"/>
      <sheetName val="Split-half"/>
      <sheetName val="Split-half 1"/>
      <sheetName val="Split-half 2"/>
      <sheetName val="Split-half 3"/>
      <sheetName val="Split-half 4"/>
      <sheetName val="KRF20"/>
      <sheetName val="Cronbach"/>
      <sheetName val="Cronbach 1"/>
      <sheetName val="Cronbach 2"/>
      <sheetName val="Cronbach 3"/>
      <sheetName val="Cronbach 4"/>
      <sheetName val="Cronbach 5"/>
      <sheetName val="Kappa"/>
      <sheetName val=" Kappa A"/>
      <sheetName val="Kappa 0"/>
      <sheetName val="Kappa 1"/>
      <sheetName val="FKappa"/>
      <sheetName val="Kendall W"/>
      <sheetName val="Kendall W 1"/>
      <sheetName val="Krip cat"/>
      <sheetName val="Krip ser"/>
      <sheetName val="Krip ord"/>
      <sheetName val="Krip int"/>
      <sheetName val="Krip ratio"/>
      <sheetName val="K rating"/>
      <sheetName val="K summary"/>
      <sheetName val="Gwet cat"/>
      <sheetName val="Gwet int"/>
      <sheetName val="Gwet"/>
      <sheetName val="Bland"/>
      <sheetName val="Bland 1"/>
      <sheetName val="Lin"/>
      <sheetName val="Item"/>
      <sheetName val="Rasch A"/>
      <sheetName val="Rasch B"/>
      <sheetName val="Rasch C"/>
      <sheetName val="Rasch D"/>
      <sheetName val="Rasch E"/>
      <sheetName val="Rasch F"/>
      <sheetName val="Rasch G"/>
      <sheetName val="PROX"/>
      <sheetName val="UC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A4FF9-BFC8-454D-BE61-0446706AB42B}">
  <dimension ref="A1:B6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2" x14ac:dyDescent="0.35">
      <c r="A1" t="s">
        <v>26</v>
      </c>
    </row>
    <row r="2" spans="1:2" x14ac:dyDescent="0.35">
      <c r="A2" t="s">
        <v>0</v>
      </c>
    </row>
    <row r="4" spans="1:2" x14ac:dyDescent="0.35">
      <c r="A4" t="s">
        <v>27</v>
      </c>
      <c r="B4" s="18">
        <v>45813</v>
      </c>
    </row>
    <row r="6" spans="1:2" x14ac:dyDescent="0.35">
      <c r="A6" s="19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FFECC-3D47-42D9-B29C-CF37F05A683E}">
  <sheetPr codeName="Sheet65"/>
  <dimension ref="A1:AA29"/>
  <sheetViews>
    <sheetView workbookViewId="0"/>
  </sheetViews>
  <sheetFormatPr defaultRowHeight="14.5" x14ac:dyDescent="0.35"/>
  <cols>
    <col min="1" max="1" width="7.54296875" customWidth="1"/>
    <col min="3" max="3" width="3.1796875" customWidth="1"/>
    <col min="4" max="4" width="23.26953125" customWidth="1"/>
    <col min="5" max="5" width="3.1796875" customWidth="1"/>
    <col min="6" max="6" width="7.54296875" customWidth="1"/>
    <col min="8" max="8" width="3.1796875" customWidth="1"/>
    <col min="9" max="9" width="24.54296875" customWidth="1"/>
    <col min="10" max="10" width="3.1796875" customWidth="1"/>
    <col min="11" max="11" width="7.7265625" customWidth="1"/>
    <col min="13" max="13" width="3.1796875" customWidth="1"/>
    <col min="14" max="14" width="31.7265625" customWidth="1"/>
    <col min="15" max="15" width="3.1796875" customWidth="1"/>
    <col min="18" max="18" width="3.1796875" customWidth="1"/>
    <col min="19" max="19" width="23.54296875" customWidth="1"/>
    <col min="20" max="20" width="1.7265625" customWidth="1"/>
    <col min="23" max="23" width="5.1796875" customWidth="1"/>
    <col min="26" max="26" width="4" customWidth="1"/>
    <col min="27" max="27" width="34.453125" customWidth="1"/>
  </cols>
  <sheetData>
    <row r="1" spans="1:27" x14ac:dyDescent="0.35">
      <c r="A1" s="1" t="s">
        <v>0</v>
      </c>
    </row>
    <row r="2" spans="1:27" x14ac:dyDescent="0.35">
      <c r="A2" s="1"/>
    </row>
    <row r="3" spans="1:27" x14ac:dyDescent="0.35">
      <c r="A3" s="1"/>
      <c r="B3" t="s">
        <v>1</v>
      </c>
      <c r="G3" t="s">
        <v>2</v>
      </c>
      <c r="L3" t="s">
        <v>3</v>
      </c>
      <c r="P3" t="s">
        <v>2</v>
      </c>
      <c r="X3" t="s">
        <v>4</v>
      </c>
    </row>
    <row r="4" spans="1:27" x14ac:dyDescent="0.35">
      <c r="A4" s="1"/>
    </row>
    <row r="5" spans="1:27" x14ac:dyDescent="0.35">
      <c r="A5" s="1"/>
      <c r="B5" t="s">
        <v>5</v>
      </c>
      <c r="F5" s="1"/>
      <c r="G5" t="s">
        <v>5</v>
      </c>
      <c r="L5" t="s">
        <v>5</v>
      </c>
      <c r="P5" t="s">
        <v>5</v>
      </c>
      <c r="U5" s="2" t="s">
        <v>6</v>
      </c>
      <c r="V5" s="2" t="s">
        <v>7</v>
      </c>
      <c r="X5" t="s">
        <v>5</v>
      </c>
    </row>
    <row r="7" spans="1:27" x14ac:dyDescent="0.35">
      <c r="A7" t="s">
        <v>8</v>
      </c>
      <c r="B7" s="3">
        <v>0.19700000000000001</v>
      </c>
      <c r="F7" t="s">
        <v>8</v>
      </c>
      <c r="G7" s="3">
        <v>0.19700000000000001</v>
      </c>
      <c r="K7" s="4" t="s">
        <v>8</v>
      </c>
      <c r="L7" s="3">
        <v>0.7</v>
      </c>
      <c r="P7" t="s">
        <v>8</v>
      </c>
      <c r="Q7" s="3">
        <f>L7</f>
        <v>0.7</v>
      </c>
      <c r="U7" s="5">
        <v>45</v>
      </c>
      <c r="V7" s="6">
        <v>86</v>
      </c>
      <c r="X7" t="s">
        <v>8</v>
      </c>
      <c r="Y7" s="3">
        <f>CORREL(U7:U13,V7:V13)</f>
        <v>0.89038321451236768</v>
      </c>
    </row>
    <row r="8" spans="1:27" x14ac:dyDescent="0.35">
      <c r="A8" s="7" t="s">
        <v>9</v>
      </c>
      <c r="B8" s="8">
        <v>0</v>
      </c>
      <c r="F8" s="7" t="s">
        <v>9</v>
      </c>
      <c r="G8" s="8">
        <v>0</v>
      </c>
      <c r="K8" s="9" t="s">
        <v>9</v>
      </c>
      <c r="L8" s="8">
        <v>0.6</v>
      </c>
      <c r="P8" s="7" t="s">
        <v>9</v>
      </c>
      <c r="Q8" s="8">
        <f>L8</f>
        <v>0.6</v>
      </c>
      <c r="U8" s="10">
        <v>34</v>
      </c>
      <c r="V8" s="11">
        <v>57</v>
      </c>
      <c r="X8" s="7" t="s">
        <v>9</v>
      </c>
      <c r="Y8" s="8">
        <v>0.6</v>
      </c>
    </row>
    <row r="9" spans="1:27" x14ac:dyDescent="0.35">
      <c r="A9" t="s">
        <v>10</v>
      </c>
      <c r="B9" s="8">
        <v>100</v>
      </c>
      <c r="F9" t="s">
        <v>10</v>
      </c>
      <c r="G9" s="8">
        <v>100</v>
      </c>
      <c r="K9" s="4" t="s">
        <v>11</v>
      </c>
      <c r="L9" s="8">
        <f>FISHER(L7)</f>
        <v>0.86730052769405319</v>
      </c>
      <c r="N9" t="e">
        <f ca="1">FTEXT(L9)</f>
        <v>#NAME?</v>
      </c>
      <c r="P9" t="s">
        <v>10</v>
      </c>
      <c r="Q9" s="8">
        <f>L12</f>
        <v>100</v>
      </c>
      <c r="U9" s="10">
        <v>67</v>
      </c>
      <c r="V9" s="11">
        <v>102</v>
      </c>
      <c r="X9" t="s">
        <v>10</v>
      </c>
      <c r="Y9" s="8">
        <f>COUNT(U7:U13)</f>
        <v>7</v>
      </c>
    </row>
    <row r="10" spans="1:27" x14ac:dyDescent="0.35">
      <c r="A10" t="s">
        <v>12</v>
      </c>
      <c r="B10" s="8">
        <f>B9-2</f>
        <v>98</v>
      </c>
      <c r="D10" t="e">
        <f ca="1">FTEXT(B10)</f>
        <v>#NAME?</v>
      </c>
      <c r="F10" t="s">
        <v>13</v>
      </c>
      <c r="G10" s="8">
        <v>0.05</v>
      </c>
      <c r="K10" s="9" t="s">
        <v>14</v>
      </c>
      <c r="L10" s="12">
        <f>FISHER(L8)</f>
        <v>0.69314718055994529</v>
      </c>
      <c r="N10" t="e">
        <f ca="1">FTEXT(L10)</f>
        <v>#NAME?</v>
      </c>
      <c r="P10" t="s">
        <v>13</v>
      </c>
      <c r="Q10" s="8">
        <v>0.05</v>
      </c>
      <c r="U10" s="10">
        <v>89</v>
      </c>
      <c r="V10" s="11">
        <v>124</v>
      </c>
      <c r="X10" t="s">
        <v>13</v>
      </c>
      <c r="Y10" s="8">
        <v>0.05</v>
      </c>
    </row>
    <row r="11" spans="1:27" ht="16.5" x14ac:dyDescent="0.45">
      <c r="A11" t="s">
        <v>15</v>
      </c>
      <c r="B11" s="8">
        <f>SQRT((1-B7^2)/B10)</f>
        <v>9.9035707846066454E-2</v>
      </c>
      <c r="D11" t="e">
        <f ca="1">FTEXT(B11)</f>
        <v>#NAME?</v>
      </c>
      <c r="F11" t="s">
        <v>16</v>
      </c>
      <c r="G11" s="8" t="e">
        <f ca="1">CorrETest(G7,G9,G8,2)</f>
        <v>#NAME?</v>
      </c>
      <c r="I11" s="13" t="e">
        <f ca="1">FTEXT(G11)</f>
        <v>#NAME?</v>
      </c>
      <c r="K11" s="4"/>
      <c r="N11" t="e">
        <f ca="1">FTEXT(L11)</f>
        <v>#NAME?</v>
      </c>
      <c r="P11" t="s">
        <v>16</v>
      </c>
      <c r="Q11" s="8" t="e">
        <f ca="1">CorrETest(Q7,Q9,Q8,2)</f>
        <v>#NAME?</v>
      </c>
      <c r="S11" s="13" t="e">
        <f ca="1">FTEXT(Q11)</f>
        <v>#NAME?</v>
      </c>
      <c r="U11" s="10">
        <v>55</v>
      </c>
      <c r="V11" s="11">
        <v>45</v>
      </c>
      <c r="X11" t="s">
        <v>16</v>
      </c>
      <c r="Y11" s="8" t="e">
        <f ca="1">CorrETest(Y7,Y9,Y8,2)</f>
        <v>#NAME?</v>
      </c>
      <c r="AA11" s="13" t="e">
        <f ca="1">FTEXT(Y11)</f>
        <v>#NAME?</v>
      </c>
    </row>
    <row r="12" spans="1:27" x14ac:dyDescent="0.35">
      <c r="A12" t="s">
        <v>17</v>
      </c>
      <c r="B12" s="8">
        <f>B7/B11</f>
        <v>1.9891815213377559</v>
      </c>
      <c r="D12" t="e">
        <f ca="1">FTEXT(B12)</f>
        <v>#NAME?</v>
      </c>
      <c r="F12" t="s">
        <v>18</v>
      </c>
      <c r="G12" s="14" t="e">
        <f ca="1">IF(G11&lt;G10,"yes","no")</f>
        <v>#NAME?</v>
      </c>
      <c r="I12" s="13" t="e">
        <f ca="1">FTEXT(G12)</f>
        <v>#NAME?</v>
      </c>
      <c r="K12" s="4" t="s">
        <v>10</v>
      </c>
      <c r="L12" s="3">
        <v>100</v>
      </c>
      <c r="P12" t="s">
        <v>18</v>
      </c>
      <c r="Q12" s="14" t="e">
        <f ca="1">IF(Q11&lt;Q10,"yes","no")</f>
        <v>#NAME?</v>
      </c>
      <c r="S12" s="13" t="e">
        <f ca="1">FTEXT(Q12)</f>
        <v>#NAME?</v>
      </c>
      <c r="U12" s="10">
        <v>11</v>
      </c>
      <c r="V12" s="11">
        <v>25</v>
      </c>
      <c r="X12" t="s">
        <v>18</v>
      </c>
      <c r="Y12" s="14" t="e">
        <f ca="1">IF(Y11&lt;Y10,"yes","no")</f>
        <v>#NAME?</v>
      </c>
      <c r="AA12" s="13" t="e">
        <f ca="1">FTEXT(Y12)</f>
        <v>#NAME?</v>
      </c>
    </row>
    <row r="13" spans="1:27" ht="16.5" x14ac:dyDescent="0.45">
      <c r="A13" t="s">
        <v>13</v>
      </c>
      <c r="B13" s="8">
        <v>0.05</v>
      </c>
      <c r="K13" s="4" t="s">
        <v>19</v>
      </c>
      <c r="L13" s="12">
        <f>1/SQRT(L12-3)</f>
        <v>0.10153461651336192</v>
      </c>
      <c r="N13" t="e">
        <f ca="1">FTEXT(L13)</f>
        <v>#NAME?</v>
      </c>
      <c r="U13" s="15">
        <v>23</v>
      </c>
      <c r="V13" s="16">
        <v>18</v>
      </c>
    </row>
    <row r="14" spans="1:27" x14ac:dyDescent="0.35">
      <c r="A14" t="s">
        <v>20</v>
      </c>
      <c r="B14" s="8">
        <f>TINV(B13,B10)</f>
        <v>1.9844674545084788</v>
      </c>
      <c r="D14" s="13" t="s">
        <v>21</v>
      </c>
      <c r="N14" t="e">
        <f ca="1">FTEXT(L14)</f>
        <v>#NAME?</v>
      </c>
      <c r="X14" t="s">
        <v>16</v>
      </c>
      <c r="Y14" s="17" t="e">
        <f ca="1">CorrETest(U7:U13,V7:V13,Y8,2)</f>
        <v>#NAME?</v>
      </c>
      <c r="AA14" s="13" t="e">
        <f ca="1">FTEXT(Y14)</f>
        <v>#NAME?</v>
      </c>
    </row>
    <row r="15" spans="1:27" x14ac:dyDescent="0.35">
      <c r="A15" t="s">
        <v>16</v>
      </c>
      <c r="B15" s="8">
        <f>TDIST(ABS(B12),B10,2)</f>
        <v>4.9468766956677193E-2</v>
      </c>
      <c r="D15" s="13" t="s">
        <v>22</v>
      </c>
      <c r="K15" t="s">
        <v>13</v>
      </c>
      <c r="L15" s="3">
        <v>0.05</v>
      </c>
    </row>
    <row r="16" spans="1:27" x14ac:dyDescent="0.35">
      <c r="A16" t="s">
        <v>18</v>
      </c>
      <c r="B16" s="14" t="str">
        <f>IF(B15&lt;B13,"yes","no")</f>
        <v>yes</v>
      </c>
      <c r="D16" t="e">
        <f ca="1">FTEXT(B16)</f>
        <v>#NAME?</v>
      </c>
      <c r="K16" t="s">
        <v>16</v>
      </c>
      <c r="L16" s="8">
        <f>2*(1-NORMDIST(L9,L10,L13,TRUE))</f>
        <v>8.6306447736500314E-2</v>
      </c>
      <c r="N16" t="e">
        <f ca="1">FTEXT(L16)</f>
        <v>#NAME?</v>
      </c>
      <c r="X16" t="e">
        <f t="array" aca="1" ref="X16:Y18" ca="1">CorrelETest(U7:U13,V7:V13,Y8,TRUE)</f>
        <v>#NAME?</v>
      </c>
      <c r="Y16" s="3" t="e">
        <f ca="1"/>
        <v>#NAME?</v>
      </c>
      <c r="AA16" t="e">
        <f ca="1">FTEXT(Y16)</f>
        <v>#NAME?</v>
      </c>
    </row>
    <row r="17" spans="1:27" x14ac:dyDescent="0.35">
      <c r="K17" t="s">
        <v>18</v>
      </c>
      <c r="L17" s="14" t="str">
        <f>IF(L16&lt;L15,"yes","no")</f>
        <v>no</v>
      </c>
      <c r="N17" t="e">
        <f ca="1">FTEXT(L17)</f>
        <v>#NAME?</v>
      </c>
      <c r="X17" t="e">
        <f ca="1"/>
        <v>#NAME?</v>
      </c>
      <c r="Y17" s="8" t="e">
        <f ca="1"/>
        <v>#NAME?</v>
      </c>
      <c r="AA17" t="e">
        <f ca="1">FTEXT(Y20)</f>
        <v>#NAME?</v>
      </c>
    </row>
    <row r="18" spans="1:27" x14ac:dyDescent="0.35">
      <c r="A18" s="1"/>
      <c r="B18" t="s">
        <v>23</v>
      </c>
      <c r="F18" s="1"/>
      <c r="G18" t="s">
        <v>23</v>
      </c>
      <c r="X18" t="e">
        <f ca="1"/>
        <v>#NAME?</v>
      </c>
      <c r="Y18" s="12" t="e">
        <f ca="1"/>
        <v>#NAME?</v>
      </c>
    </row>
    <row r="20" spans="1:27" x14ac:dyDescent="0.35">
      <c r="A20" t="s">
        <v>8</v>
      </c>
      <c r="B20" s="3">
        <v>0.19700000000000001</v>
      </c>
      <c r="F20" t="s">
        <v>8</v>
      </c>
      <c r="G20" s="3">
        <v>0.19700000000000001</v>
      </c>
      <c r="X20" t="e">
        <f t="array" aca="1" ref="X20:Y22" ca="1">CorrelETest(Y7,Y9,Y8,TRUE)</f>
        <v>#NAME?</v>
      </c>
      <c r="Y20" s="3" t="e">
        <f ca="1"/>
        <v>#NAME?</v>
      </c>
    </row>
    <row r="21" spans="1:27" x14ac:dyDescent="0.35">
      <c r="A21" s="7" t="s">
        <v>9</v>
      </c>
      <c r="B21" s="8">
        <v>0</v>
      </c>
      <c r="F21" s="7" t="s">
        <v>9</v>
      </c>
      <c r="G21" s="8">
        <v>0</v>
      </c>
      <c r="X21" t="e">
        <f ca="1"/>
        <v>#NAME?</v>
      </c>
      <c r="Y21" s="8" t="e">
        <f ca="1"/>
        <v>#NAME?</v>
      </c>
    </row>
    <row r="22" spans="1:27" x14ac:dyDescent="0.35">
      <c r="A22" t="s">
        <v>10</v>
      </c>
      <c r="B22" s="8">
        <v>100</v>
      </c>
      <c r="F22" t="s">
        <v>10</v>
      </c>
      <c r="G22" s="8">
        <v>100</v>
      </c>
      <c r="X22" t="e">
        <f ca="1"/>
        <v>#NAME?</v>
      </c>
      <c r="Y22" s="12" t="e">
        <f ca="1"/>
        <v>#NAME?</v>
      </c>
    </row>
    <row r="23" spans="1:27" x14ac:dyDescent="0.35">
      <c r="A23" t="s">
        <v>12</v>
      </c>
      <c r="B23" s="8">
        <f>B22-2</f>
        <v>98</v>
      </c>
      <c r="D23" t="e">
        <f ca="1">FTEXT(B23)</f>
        <v>#NAME?</v>
      </c>
      <c r="F23" t="s">
        <v>13</v>
      </c>
      <c r="G23" s="8">
        <v>0.05</v>
      </c>
    </row>
    <row r="24" spans="1:27" ht="16.5" x14ac:dyDescent="0.45">
      <c r="A24" t="s">
        <v>15</v>
      </c>
      <c r="B24" s="8">
        <f>SQRT((1-B20^2)/B23)</f>
        <v>9.9035707846066454E-2</v>
      </c>
      <c r="D24" t="e">
        <f ca="1">FTEXT(B24)</f>
        <v>#NAME?</v>
      </c>
      <c r="F24" t="s">
        <v>16</v>
      </c>
      <c r="G24" s="8" t="e">
        <f ca="1">CorrETest(G20,G22,G21,1)</f>
        <v>#NAME?</v>
      </c>
      <c r="I24" s="13" t="e">
        <f ca="1">FTEXT(G24)</f>
        <v>#NAME?</v>
      </c>
    </row>
    <row r="25" spans="1:27" x14ac:dyDescent="0.35">
      <c r="A25" t="s">
        <v>17</v>
      </c>
      <c r="B25" s="8">
        <f>B20/B24</f>
        <v>1.9891815213377559</v>
      </c>
      <c r="D25" t="e">
        <f ca="1">FTEXT(B25)</f>
        <v>#NAME?</v>
      </c>
      <c r="F25" t="s">
        <v>18</v>
      </c>
      <c r="G25" s="14" t="e">
        <f ca="1">IF(G24&lt;G23,"yes","no")</f>
        <v>#NAME?</v>
      </c>
      <c r="I25" s="13" t="e">
        <f ca="1">FTEXT(G25)</f>
        <v>#NAME?</v>
      </c>
    </row>
    <row r="26" spans="1:27" x14ac:dyDescent="0.35">
      <c r="A26" t="s">
        <v>13</v>
      </c>
      <c r="B26" s="8">
        <v>0.05</v>
      </c>
    </row>
    <row r="27" spans="1:27" x14ac:dyDescent="0.35">
      <c r="A27" t="s">
        <v>20</v>
      </c>
      <c r="B27" s="8">
        <f>TINV(B26*2,B23)</f>
        <v>1.6605512170657302</v>
      </c>
      <c r="D27" s="13" t="s">
        <v>24</v>
      </c>
    </row>
    <row r="28" spans="1:27" x14ac:dyDescent="0.35">
      <c r="A28" t="s">
        <v>16</v>
      </c>
      <c r="B28" s="8">
        <f>TDIST(ABS(B25),B23,1)</f>
        <v>2.4734383478338597E-2</v>
      </c>
      <c r="D28" s="13" t="s">
        <v>25</v>
      </c>
    </row>
    <row r="29" spans="1:27" x14ac:dyDescent="0.35">
      <c r="A29" t="s">
        <v>18</v>
      </c>
      <c r="B29" s="14" t="str">
        <f>IF(B28&lt;B26,"yes","no")</f>
        <v>yes</v>
      </c>
      <c r="D29" t="e">
        <f ca="1">FTEXT(B29)</f>
        <v>#NAME?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Exact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2025-06-05T15:20:29Z</dcterms:created>
  <dcterms:modified xsi:type="dcterms:W3CDTF">2025-06-05T15:23:52Z</dcterms:modified>
</cp:coreProperties>
</file>