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E392E893-C629-4688-947B-3795E5B480D6}" xr6:coauthVersionLast="47" xr6:coauthVersionMax="47" xr10:uidLastSave="{00000000-0000-0000-0000-000000000000}"/>
  <bookViews>
    <workbookView xWindow="-110" yWindow="-110" windowWidth="19420" windowHeight="10300" xr2:uid="{F553AF95-96B3-4BF5-A5F9-46CEFB000384}"/>
  </bookViews>
  <sheets>
    <sheet name="Title" sheetId="12" r:id="rId1"/>
    <sheet name="U" sheetId="1" r:id="rId2"/>
    <sheet name="U uneq" sheetId="2" r:id="rId3"/>
    <sheet name="U ties" sheetId="3" r:id="rId4"/>
    <sheet name="MW" sheetId="10" r:id="rId5"/>
    <sheet name="MW 1" sheetId="7" r:id="rId6"/>
    <sheet name="MW Lg" sheetId="6" r:id="rId7"/>
    <sheet name="MW Tool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1" l="1" a="1"/>
  <c r="G14" i="11" s="1"/>
  <c r="G22" i="7" a="1"/>
  <c r="G22" i="7" s="1"/>
  <c r="J20" i="7" a="1"/>
  <c r="J20" i="7" s="1"/>
  <c r="D20" i="7" a="1"/>
  <c r="D20" i="7" s="1"/>
  <c r="J8" i="7" a="1"/>
  <c r="J8" i="7" s="1"/>
  <c r="G6" i="7" a="1"/>
  <c r="G6" i="7" s="1"/>
  <c r="H4" i="7" a="1"/>
  <c r="H4" i="7" s="1"/>
  <c r="H3" i="7" a="1"/>
  <c r="H3" i="7" s="1"/>
  <c r="D2" i="7" a="1"/>
  <c r="D2" i="7" s="1"/>
  <c r="Q19" i="6" a="1"/>
  <c r="Q19" i="6" s="1"/>
  <c r="Q18" i="6" a="1"/>
  <c r="Q18" i="6" s="1"/>
  <c r="Q17" i="6" a="1"/>
  <c r="Q17" i="6" s="1"/>
  <c r="V16" i="6" a="1"/>
  <c r="V16" i="6" s="1"/>
  <c r="S16" i="6" a="1"/>
  <c r="S16" i="6" s="1"/>
  <c r="Q16" i="6" a="1"/>
  <c r="Q16" i="6" s="1"/>
  <c r="Q15" i="6" a="1"/>
  <c r="Q15" i="6" s="1"/>
  <c r="Q13" i="6" a="1"/>
  <c r="Q13" i="6" s="1"/>
  <c r="L11" i="6" a="1"/>
  <c r="L11" i="6" s="1"/>
  <c r="L9" i="6" a="1"/>
  <c r="L9" i="6" s="1"/>
  <c r="Q7" i="6" a="1"/>
  <c r="Q7" i="6" s="1"/>
  <c r="Q6" i="6" a="1"/>
  <c r="Q6" i="6" s="1"/>
  <c r="Q5" i="6" a="1"/>
  <c r="Q5" i="6" s="1"/>
  <c r="V2" i="6" a="1"/>
  <c r="V2" i="6" s="1"/>
  <c r="S2" i="6" a="1"/>
  <c r="S2" i="6" s="1"/>
  <c r="Q2" i="6" a="1"/>
  <c r="Q2" i="6" s="1"/>
  <c r="P24" i="10" a="1"/>
  <c r="P24" i="10" s="1"/>
  <c r="M22" i="10" a="1"/>
  <c r="M22" i="10" s="1"/>
  <c r="J20" i="10" a="1"/>
  <c r="J20" i="10" s="1"/>
  <c r="P6" i="10" a="1"/>
  <c r="P6" i="10" s="1"/>
  <c r="M2" i="10" a="1"/>
  <c r="M2" i="10" s="1"/>
  <c r="J2" i="10" a="1"/>
  <c r="J2" i="10" s="1"/>
  <c r="M3" i="3" a="1"/>
  <c r="M3" i="3" s="1"/>
  <c r="K3" i="3" a="1"/>
  <c r="K3" i="3" s="1"/>
  <c r="M2" i="3" a="1"/>
  <c r="M2" i="3" s="1"/>
  <c r="K2" i="3" a="1"/>
  <c r="K2" i="3" s="1"/>
  <c r="M3" i="2" a="1"/>
  <c r="M3" i="2" s="1"/>
  <c r="K3" i="2" a="1"/>
  <c r="K3" i="2" s="1"/>
  <c r="M2" i="2" a="1"/>
  <c r="M2" i="2" s="1"/>
  <c r="K2" i="2" a="1"/>
  <c r="K2" i="2" s="1"/>
  <c r="M3" i="1" a="1"/>
  <c r="M3" i="1" s="1"/>
  <c r="K3" i="1" a="1"/>
  <c r="K3" i="1" s="1"/>
  <c r="M2" i="1" a="1"/>
  <c r="M2" i="1" s="1"/>
  <c r="K2" i="1" a="1"/>
  <c r="K2" i="1" s="1"/>
  <c r="H8" i="11" l="1"/>
  <c r="G9" i="11"/>
  <c r="H14" i="11"/>
  <c r="G15" i="11"/>
  <c r="G8" i="11"/>
  <c r="H9" i="11"/>
  <c r="H15" i="11"/>
  <c r="G4" i="11"/>
  <c r="G10" i="11"/>
  <c r="G16" i="11"/>
  <c r="H4" i="11"/>
  <c r="H10" i="11"/>
  <c r="H16" i="11"/>
  <c r="G5" i="11"/>
  <c r="G11" i="11"/>
  <c r="G17" i="11"/>
  <c r="H5" i="11"/>
  <c r="H11" i="11"/>
  <c r="H17" i="11"/>
  <c r="G6" i="11"/>
  <c r="G12" i="11"/>
  <c r="G18" i="11"/>
  <c r="H6" i="11"/>
  <c r="H12" i="11"/>
  <c r="H18" i="11"/>
  <c r="G7" i="11"/>
  <c r="G13" i="11"/>
  <c r="H7" i="11"/>
  <c r="H13" i="11"/>
  <c r="B16" i="10"/>
  <c r="A16" i="10"/>
  <c r="D8" i="10"/>
  <c r="D9" i="10" s="1"/>
  <c r="D10" i="10" s="1"/>
  <c r="D11" i="10" s="1"/>
  <c r="D12" i="10" s="1"/>
  <c r="D13" i="10" s="1"/>
  <c r="D14" i="10" s="1"/>
  <c r="D15" i="10" s="1"/>
  <c r="D16" i="10" s="1"/>
  <c r="D17" i="10" s="1"/>
  <c r="D18" i="10" s="1"/>
  <c r="D19" i="10" s="1"/>
  <c r="D20" i="10" s="1"/>
  <c r="D21" i="10" s="1"/>
  <c r="D22" i="10" s="1"/>
  <c r="D23" i="10" s="1"/>
  <c r="D24" i="10" s="1"/>
  <c r="D25" i="10" s="1"/>
  <c r="D26" i="10" s="1"/>
  <c r="D27" i="10" s="1"/>
  <c r="D28" i="10" s="1"/>
  <c r="D29" i="10" s="1"/>
  <c r="D30" i="10" s="1"/>
  <c r="D31" i="10" s="1"/>
  <c r="D32" i="10" s="1"/>
  <c r="D33" i="10" s="1"/>
  <c r="D34" i="10" s="1"/>
  <c r="D35" i="10" s="1"/>
  <c r="D36" i="10" s="1"/>
  <c r="D37" i="10" s="1"/>
  <c r="D38" i="10" s="1"/>
  <c r="D39" i="10" s="1"/>
  <c r="D40" i="10" s="1"/>
  <c r="D41" i="10" s="1"/>
  <c r="D42" i="10" s="1"/>
  <c r="D43" i="10" s="1"/>
  <c r="D44" i="10" s="1"/>
  <c r="D45" i="10" s="1"/>
  <c r="D46" i="10" s="1"/>
  <c r="D47" i="10" s="1"/>
  <c r="D48" i="10" s="1"/>
  <c r="D49" i="10" s="1"/>
  <c r="D50" i="10" s="1"/>
  <c r="D51" i="10" s="1"/>
  <c r="D52" i="10" s="1"/>
  <c r="D53" i="10" s="1"/>
  <c r="D54" i="10" s="1"/>
  <c r="D55" i="10" s="1"/>
  <c r="D56" i="10" s="1"/>
  <c r="D57" i="10" s="1"/>
  <c r="D58" i="10" s="1"/>
  <c r="D59" i="10" s="1"/>
  <c r="D60" i="10" s="1"/>
  <c r="D61" i="10" s="1"/>
  <c r="D62" i="10" s="1"/>
  <c r="D63" i="10" s="1"/>
  <c r="D64" i="10" s="1"/>
  <c r="D65" i="10" s="1"/>
  <c r="D66" i="10" s="1"/>
  <c r="D67" i="10" s="1"/>
  <c r="D68" i="10" s="1"/>
  <c r="D69" i="10" s="1"/>
  <c r="D70" i="10" s="1"/>
  <c r="D71" i="10" s="1"/>
  <c r="D72" i="10" s="1"/>
  <c r="D73" i="10" s="1"/>
  <c r="D74" i="10" s="1"/>
  <c r="D75" i="10" s="1"/>
  <c r="D76" i="10" s="1"/>
  <c r="D77" i="10" s="1"/>
  <c r="D78" i="10" s="1"/>
  <c r="D79" i="10" s="1"/>
  <c r="D80" i="10" s="1"/>
  <c r="D81" i="10" s="1"/>
  <c r="D82" i="10" s="1"/>
  <c r="D83" i="10" s="1"/>
  <c r="D84" i="10" s="1"/>
  <c r="D85" i="10" s="1"/>
  <c r="D86" i="10" s="1"/>
  <c r="D87" i="10" s="1"/>
  <c r="D88" i="10" s="1"/>
  <c r="D89" i="10" s="1"/>
  <c r="D90" i="10" s="1"/>
  <c r="D91" i="10" s="1"/>
  <c r="D92" i="10" s="1"/>
  <c r="D93" i="10" s="1"/>
  <c r="D94" i="10" s="1"/>
  <c r="D95" i="10" s="1"/>
  <c r="D96" i="10" s="1"/>
  <c r="D97" i="10" s="1"/>
  <c r="D98" i="10" s="1"/>
  <c r="D99" i="10" s="1"/>
  <c r="D100" i="10" s="1"/>
  <c r="D101" i="10" s="1"/>
  <c r="D102" i="10" s="1"/>
  <c r="D103" i="10" s="1"/>
  <c r="D104" i="10" s="1"/>
  <c r="D105" i="10" s="1"/>
  <c r="D106" i="10" s="1"/>
  <c r="D107" i="10" s="1"/>
  <c r="D108" i="10" s="1"/>
  <c r="D109" i="10" s="1"/>
  <c r="D110" i="10" s="1"/>
  <c r="D111" i="10" s="1"/>
  <c r="D112" i="10" s="1"/>
  <c r="D113" i="10" s="1"/>
  <c r="D114" i="10" s="1"/>
  <c r="D115" i="10" s="1"/>
  <c r="D116" i="10" s="1"/>
  <c r="D117" i="10" s="1"/>
  <c r="D118" i="10" s="1"/>
  <c r="D119" i="10" s="1"/>
  <c r="D120" i="10" s="1"/>
  <c r="D121" i="10" s="1"/>
  <c r="D122" i="10" s="1"/>
  <c r="D123" i="10" s="1"/>
  <c r="D124" i="10" s="1"/>
  <c r="D125" i="10" s="1"/>
  <c r="D126" i="10" s="1"/>
  <c r="D127" i="10" s="1"/>
  <c r="D128" i="10" s="1"/>
  <c r="D129" i="10" s="1"/>
  <c r="D130" i="10" s="1"/>
  <c r="D131" i="10" s="1"/>
  <c r="D132" i="10" s="1"/>
  <c r="D133" i="10" s="1"/>
  <c r="D134" i="10" s="1"/>
  <c r="D135" i="10" s="1"/>
  <c r="D136" i="10" s="1"/>
  <c r="D137" i="10" s="1"/>
  <c r="D138" i="10" s="1"/>
  <c r="D139" i="10" s="1"/>
  <c r="D140" i="10" s="1"/>
  <c r="D141" i="10" s="1"/>
  <c r="D142" i="10" s="1"/>
  <c r="D143" i="10" s="1"/>
  <c r="D144" i="10" s="1"/>
  <c r="D145" i="10" s="1"/>
  <c r="D146" i="10" s="1"/>
  <c r="D147" i="10" s="1"/>
  <c r="D148" i="10" s="1"/>
  <c r="D149" i="10" s="1"/>
  <c r="D150" i="10" s="1"/>
  <c r="D151" i="10" s="1"/>
  <c r="D152" i="10" s="1"/>
  <c r="D153" i="10" s="1"/>
  <c r="D154" i="10" s="1"/>
  <c r="D155" i="10" s="1"/>
  <c r="D156" i="10" s="1"/>
  <c r="D157" i="10" s="1"/>
  <c r="D158" i="10" s="1"/>
  <c r="D159" i="10" s="1"/>
  <c r="D160" i="10" s="1"/>
  <c r="D161" i="10" s="1"/>
  <c r="D162" i="10" s="1"/>
  <c r="D163" i="10" s="1"/>
  <c r="D164" i="10" s="1"/>
  <c r="D165" i="10" s="1"/>
  <c r="D166" i="10" s="1"/>
  <c r="D167" i="10" s="1"/>
  <c r="D168" i="10" s="1"/>
  <c r="D169" i="10" s="1"/>
  <c r="D170" i="10" s="1"/>
  <c r="D171" i="10" s="1"/>
  <c r="D172" i="10" s="1"/>
  <c r="D173" i="10" s="1"/>
  <c r="D174" i="10" s="1"/>
  <c r="D175" i="10" s="1"/>
  <c r="D176" i="10" s="1"/>
  <c r="D177" i="10" s="1"/>
  <c r="D178" i="10" s="1"/>
  <c r="D179" i="10" s="1"/>
  <c r="D180" i="10" s="1"/>
  <c r="D181" i="10" s="1"/>
  <c r="D182" i="10" s="1"/>
  <c r="D183" i="10" s="1"/>
  <c r="D184" i="10" s="1"/>
  <c r="D185" i="10" s="1"/>
  <c r="D186" i="10" s="1"/>
  <c r="D187" i="10" s="1"/>
  <c r="D188" i="10" s="1"/>
  <c r="D189" i="10" s="1"/>
  <c r="D190" i="10" s="1"/>
  <c r="D191" i="10" s="1"/>
  <c r="D192" i="10" s="1"/>
  <c r="D193" i="10" s="1"/>
  <c r="D194" i="10" s="1"/>
  <c r="D195" i="10" s="1"/>
  <c r="D196" i="10" s="1"/>
  <c r="D197" i="10" s="1"/>
  <c r="D198" i="10" s="1"/>
  <c r="D199" i="10" s="1"/>
  <c r="D200" i="10" s="1"/>
  <c r="D201" i="10" s="1"/>
  <c r="D3" i="10"/>
  <c r="D4" i="10" s="1"/>
  <c r="D5" i="10" s="1"/>
  <c r="D6" i="10" s="1"/>
  <c r="D7" i="10" s="1"/>
  <c r="N15" i="6" l="1"/>
  <c r="O5" i="6"/>
  <c r="I16" i="6"/>
  <c r="N16" i="6"/>
  <c r="J9" i="6"/>
  <c r="J16" i="6" l="1"/>
  <c r="I17" i="6"/>
  <c r="I18" i="6" s="1"/>
  <c r="J18" i="6" s="1"/>
  <c r="J17" i="6"/>
  <c r="J11" i="6"/>
  <c r="L15" i="6" s="1"/>
  <c r="N17" i="6"/>
  <c r="J15" i="6"/>
  <c r="N18" i="6" l="1"/>
  <c r="N19" i="6" s="1"/>
  <c r="L19" i="6"/>
  <c r="L18" i="6"/>
  <c r="L17" i="6"/>
  <c r="L16" i="6"/>
  <c r="O2" i="6" s="1" a="1"/>
  <c r="O2" i="6" s="1"/>
  <c r="O7" i="6" s="1"/>
  <c r="O6" i="6" s="1"/>
  <c r="G13" i="1" l="1"/>
  <c r="G3" i="1"/>
  <c r="G4" i="1"/>
  <c r="G5" i="1"/>
  <c r="H5" i="1" s="1"/>
  <c r="G6" i="1"/>
  <c r="H6" i="1" s="1"/>
  <c r="G7" i="1"/>
  <c r="G8" i="1"/>
  <c r="G9" i="1"/>
  <c r="H9" i="1" s="1"/>
  <c r="G10" i="1"/>
  <c r="H10" i="1" s="1"/>
  <c r="G11" i="1"/>
  <c r="H11" i="1" s="1"/>
  <c r="G12" i="1"/>
  <c r="H12" i="1" s="1"/>
  <c r="G2" i="1"/>
  <c r="D3" i="1"/>
  <c r="D4" i="1"/>
  <c r="D5" i="1"/>
  <c r="D6" i="1"/>
  <c r="D7" i="1"/>
  <c r="D8" i="1"/>
  <c r="D9" i="1"/>
  <c r="D10" i="1"/>
  <c r="D11" i="1"/>
  <c r="D12" i="1"/>
  <c r="D13" i="1"/>
  <c r="D2" i="1"/>
  <c r="E13" i="3"/>
  <c r="H12" i="3"/>
  <c r="E12" i="3"/>
  <c r="H11" i="3"/>
  <c r="E11" i="3"/>
  <c r="H10" i="3"/>
  <c r="E10" i="3"/>
  <c r="H9" i="3"/>
  <c r="E9" i="3"/>
  <c r="H8" i="3"/>
  <c r="E8" i="3"/>
  <c r="H7" i="3"/>
  <c r="E7" i="3"/>
  <c r="H6" i="3"/>
  <c r="E6" i="3"/>
  <c r="H5" i="3"/>
  <c r="E5" i="3"/>
  <c r="H4" i="3"/>
  <c r="E4" i="3"/>
  <c r="H3" i="3"/>
  <c r="E3" i="3"/>
  <c r="H2" i="3"/>
  <c r="E2" i="3"/>
  <c r="E14" i="3" s="1"/>
  <c r="E13" i="2"/>
  <c r="H12" i="2"/>
  <c r="E12" i="2"/>
  <c r="H11" i="2"/>
  <c r="E11" i="2"/>
  <c r="H10" i="2"/>
  <c r="E10" i="2"/>
  <c r="H9" i="2"/>
  <c r="E9" i="2"/>
  <c r="H8" i="2"/>
  <c r="E8" i="2"/>
  <c r="H7" i="2"/>
  <c r="E7" i="2"/>
  <c r="H6" i="2"/>
  <c r="E6" i="2"/>
  <c r="H5" i="2"/>
  <c r="E5" i="2"/>
  <c r="H4" i="2"/>
  <c r="E4" i="2"/>
  <c r="H3" i="2"/>
  <c r="E3" i="2"/>
  <c r="H2" i="2"/>
  <c r="H14" i="2" s="1"/>
  <c r="E2" i="2"/>
  <c r="E14" i="2" s="1"/>
  <c r="H13" i="1"/>
  <c r="E13" i="1"/>
  <c r="E12" i="1"/>
  <c r="E11" i="1"/>
  <c r="E10" i="1"/>
  <c r="E9" i="1"/>
  <c r="H8" i="1"/>
  <c r="E8" i="1"/>
  <c r="H7" i="1"/>
  <c r="E7" i="1"/>
  <c r="E6" i="1"/>
  <c r="E5" i="1"/>
  <c r="H4" i="1"/>
  <c r="E4" i="1"/>
  <c r="H3" i="1"/>
  <c r="E3" i="1"/>
  <c r="H2" i="1"/>
  <c r="E2" i="1"/>
  <c r="H14" i="1" l="1"/>
  <c r="H14" i="3"/>
  <c r="E14" i="1"/>
  <c r="B19" i="10" l="1"/>
  <c r="A19" i="10"/>
  <c r="E202" i="10" l="1"/>
  <c r="F21" i="10" s="1"/>
  <c r="F2" i="10"/>
  <c r="F121" i="10" l="1"/>
  <c r="F40" i="10"/>
  <c r="F102" i="10"/>
  <c r="F32" i="10"/>
  <c r="F25" i="10"/>
  <c r="F196" i="10"/>
  <c r="F95" i="10"/>
  <c r="F189" i="10"/>
  <c r="F5" i="10"/>
  <c r="F56" i="10"/>
  <c r="F7" i="10"/>
  <c r="F187" i="10"/>
  <c r="F66" i="10"/>
  <c r="F24" i="10"/>
  <c r="F116" i="10"/>
  <c r="F180" i="10"/>
  <c r="F58" i="10"/>
  <c r="F183" i="10"/>
  <c r="F157" i="10"/>
  <c r="F182" i="10"/>
  <c r="F17" i="10"/>
  <c r="F198" i="10"/>
  <c r="F113" i="10"/>
  <c r="F170" i="10"/>
  <c r="F78" i="10"/>
  <c r="F33" i="10"/>
  <c r="F3" i="10"/>
  <c r="F195" i="10"/>
  <c r="F20" i="10"/>
  <c r="F74" i="10"/>
  <c r="F147" i="10"/>
  <c r="F45" i="10"/>
  <c r="F132" i="10"/>
  <c r="F86" i="10"/>
  <c r="F131" i="10"/>
  <c r="F42" i="10"/>
  <c r="F14" i="10"/>
  <c r="F193" i="10"/>
  <c r="F125" i="10"/>
  <c r="F151" i="10"/>
  <c r="F15" i="10"/>
  <c r="F64" i="10"/>
  <c r="F29" i="10"/>
  <c r="F84" i="10"/>
  <c r="F145" i="10"/>
  <c r="F26" i="10"/>
  <c r="F143" i="10"/>
  <c r="F130" i="10"/>
  <c r="F96" i="10"/>
  <c r="F154" i="10"/>
  <c r="F127" i="10"/>
  <c r="F115" i="10"/>
  <c r="F172" i="10"/>
  <c r="F192" i="10"/>
  <c r="F109" i="10"/>
  <c r="F54" i="10"/>
  <c r="F57" i="10"/>
  <c r="F13" i="10"/>
  <c r="F103" i="10"/>
  <c r="F139" i="10"/>
  <c r="F4" i="10"/>
  <c r="F158" i="10"/>
  <c r="F176" i="10"/>
  <c r="F142" i="10"/>
  <c r="F75" i="10"/>
  <c r="F128" i="10"/>
  <c r="F89" i="10"/>
  <c r="F18" i="10"/>
  <c r="F150" i="10"/>
  <c r="F93" i="10"/>
  <c r="F169" i="10"/>
  <c r="F85" i="10"/>
  <c r="F166" i="10"/>
  <c r="F188" i="10"/>
  <c r="F92" i="10"/>
  <c r="F138" i="10"/>
  <c r="F77" i="10"/>
  <c r="F178" i="10"/>
  <c r="F156" i="10"/>
  <c r="F67" i="10"/>
  <c r="F153" i="10"/>
  <c r="F191" i="10"/>
  <c r="F19" i="10"/>
  <c r="F129" i="10"/>
  <c r="F136" i="10"/>
  <c r="F6" i="10"/>
  <c r="F184" i="10"/>
  <c r="F164" i="10"/>
  <c r="F98" i="10"/>
  <c r="F101" i="10"/>
  <c r="F146" i="10"/>
  <c r="F162" i="10"/>
  <c r="F173" i="10"/>
  <c r="F61" i="10"/>
  <c r="F171" i="10"/>
  <c r="F114" i="10"/>
  <c r="F149" i="10"/>
  <c r="F81" i="10"/>
  <c r="F108" i="10"/>
  <c r="F107" i="10"/>
  <c r="F190" i="10"/>
  <c r="F65" i="10"/>
  <c r="F59" i="10"/>
  <c r="F133" i="10"/>
  <c r="F90" i="10"/>
  <c r="F140" i="10"/>
  <c r="F112" i="10"/>
  <c r="F38" i="10"/>
  <c r="F71" i="10"/>
  <c r="F53" i="10"/>
  <c r="F49" i="10"/>
  <c r="F99" i="10"/>
  <c r="F155" i="10"/>
  <c r="F76" i="10"/>
  <c r="F9" i="10"/>
  <c r="F175" i="10"/>
  <c r="F46" i="10"/>
  <c r="F168" i="10"/>
  <c r="F117" i="10"/>
  <c r="F118" i="10"/>
  <c r="F144" i="10"/>
  <c r="F70" i="10"/>
  <c r="F31" i="10"/>
  <c r="F194" i="10"/>
  <c r="F72" i="10"/>
  <c r="F28" i="10"/>
  <c r="F106" i="10"/>
  <c r="F97" i="10"/>
  <c r="F27" i="10"/>
  <c r="F105" i="10"/>
  <c r="F199" i="10"/>
  <c r="F37" i="10"/>
  <c r="F43" i="10"/>
  <c r="F39" i="10"/>
  <c r="F60" i="10"/>
  <c r="F63" i="10"/>
  <c r="F8" i="10"/>
  <c r="F44" i="10"/>
  <c r="F186" i="10"/>
  <c r="F177" i="10"/>
  <c r="F51" i="10"/>
  <c r="F163" i="10"/>
  <c r="F152" i="10"/>
  <c r="F111" i="10"/>
  <c r="F134" i="10"/>
  <c r="F135" i="10"/>
  <c r="F120" i="10"/>
  <c r="F179" i="10"/>
  <c r="F94" i="10"/>
  <c r="F11" i="10"/>
  <c r="F82" i="10"/>
  <c r="F73" i="10"/>
  <c r="F181" i="10"/>
  <c r="F10" i="10"/>
  <c r="F201" i="10"/>
  <c r="F62" i="10"/>
  <c r="F110" i="10"/>
  <c r="F165" i="10"/>
  <c r="F41" i="10"/>
  <c r="F16" i="10"/>
  <c r="F148" i="10"/>
  <c r="F50" i="10"/>
  <c r="F87" i="10"/>
  <c r="F47" i="10"/>
  <c r="F123" i="10"/>
  <c r="F200" i="10"/>
  <c r="F197" i="10"/>
  <c r="F88" i="10"/>
  <c r="F167" i="10"/>
  <c r="F68" i="10"/>
  <c r="F83" i="10"/>
  <c r="F185" i="10"/>
  <c r="F159" i="10"/>
  <c r="F22" i="10"/>
  <c r="F34" i="10"/>
  <c r="F69" i="10"/>
  <c r="F23" i="10"/>
  <c r="F35" i="10"/>
  <c r="F126" i="10"/>
  <c r="F36" i="10"/>
  <c r="F174" i="10"/>
  <c r="F141" i="10"/>
  <c r="F160" i="10"/>
  <c r="F80" i="10"/>
  <c r="F30" i="10"/>
  <c r="F124" i="10"/>
  <c r="F137" i="10"/>
  <c r="F12" i="10"/>
  <c r="F91" i="10"/>
  <c r="F122" i="10"/>
  <c r="F100" i="10"/>
  <c r="F52" i="10"/>
  <c r="F161" i="10"/>
  <c r="F48" i="10"/>
  <c r="F104" i="10"/>
  <c r="F119" i="10"/>
  <c r="F55" i="10"/>
  <c r="F79" i="10"/>
  <c r="F202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<sst xmlns="http://schemas.openxmlformats.org/spreadsheetml/2006/main" count="69" uniqueCount="30">
  <si>
    <t>X</t>
  </si>
  <si>
    <t>Y</t>
  </si>
  <si>
    <t>U</t>
  </si>
  <si>
    <t>x</t>
  </si>
  <si>
    <t>theta</t>
  </si>
  <si>
    <t>n</t>
  </si>
  <si>
    <t>a+b</t>
  </si>
  <si>
    <t>a</t>
  </si>
  <si>
    <t>b</t>
  </si>
  <si>
    <t>h</t>
  </si>
  <si>
    <t>y5</t>
  </si>
  <si>
    <t>y</t>
  </si>
  <si>
    <t>v</t>
  </si>
  <si>
    <t>w</t>
  </si>
  <si>
    <t>nX</t>
  </si>
  <si>
    <t>nY</t>
  </si>
  <si>
    <t>UX</t>
  </si>
  <si>
    <t>UY</t>
  </si>
  <si>
    <t>=BayesMW1(A$16,B$16,A$19,D2)</t>
  </si>
  <si>
    <t>θ</t>
  </si>
  <si>
    <t>l(θ)</t>
  </si>
  <si>
    <t>f(θ)</t>
  </si>
  <si>
    <t>Bayesian Mann-Whitney Test</t>
  </si>
  <si>
    <t>beta posterior approximation</t>
  </si>
  <si>
    <t>prior a</t>
  </si>
  <si>
    <t>prior b</t>
  </si>
  <si>
    <t>alpha</t>
  </si>
  <si>
    <t>Real Statistics Using Excel</t>
  </si>
  <si>
    <t>Updated</t>
  </si>
  <si>
    <t>Copyright © 2013 - 2025 Charles Zaiontz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</si>
</sst>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2" fontId="0" fillId="0" borderId="1" xfId="0" applyNumberFormat="1" applyBorder="1"/>
    <xf numFmtId="164" fontId="0" fillId="0" borderId="0" xfId="0" applyNumberFormat="1"/>
    <xf numFmtId="0" fontId="0" fillId="0" borderId="0" xfId="0" applyAlignment="1">
      <alignment horizontal="right"/>
    </xf>
    <xf numFmtId="0" fontId="0" fillId="0" borderId="4" xfId="0" applyBorder="1"/>
    <xf numFmtId="0" fontId="0" fillId="0" borderId="5" xfId="0" applyBorder="1"/>
    <xf numFmtId="11" fontId="0" fillId="0" borderId="0" xfId="0" applyNumberFormat="1"/>
    <xf numFmtId="0" fontId="0" fillId="0" borderId="0" xfId="0" quotePrefix="1"/>
    <xf numFmtId="164" fontId="1" fillId="0" borderId="1" xfId="0" applyNumberFormat="1" applyFont="1" applyBorder="1" applyAlignment="1">
      <alignment horizontal="center"/>
    </xf>
    <xf numFmtId="164" fontId="0" fillId="0" borderId="1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5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56490-613C-4A70-8CE1-6D7ECD393B79}">
  <sheetPr codeName="Sheet8"/>
  <dimension ref="A1:M10"/>
  <sheetViews>
    <sheetView tabSelected="1" workbookViewId="0">
      <selection sqref="A1:XFD1048576"/>
    </sheetView>
  </sheetViews>
  <sheetFormatPr defaultRowHeight="14.5" x14ac:dyDescent="0.35"/>
  <cols>
    <col min="2" max="2" width="9.26953125" bestFit="1" customWidth="1"/>
  </cols>
  <sheetData>
    <row r="1" spans="1:13" x14ac:dyDescent="0.35">
      <c r="A1" t="s">
        <v>27</v>
      </c>
    </row>
    <row r="2" spans="1:13" x14ac:dyDescent="0.35">
      <c r="A2" t="s">
        <v>22</v>
      </c>
    </row>
    <row r="4" spans="1:13" x14ac:dyDescent="0.35">
      <c r="A4" t="s">
        <v>28</v>
      </c>
      <c r="B4" s="20">
        <v>45789</v>
      </c>
    </row>
    <row r="6" spans="1:13" x14ac:dyDescent="0.35">
      <c r="A6" s="21" t="s">
        <v>29</v>
      </c>
    </row>
    <row r="10" spans="1:13" ht="18.5" x14ac:dyDescent="0.45">
      <c r="M10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46611-0CD3-42DD-B237-021A77E0E0C3}">
  <sheetPr codeName="Sheet1"/>
  <dimension ref="A1:M14"/>
  <sheetViews>
    <sheetView workbookViewId="0"/>
  </sheetViews>
  <sheetFormatPr defaultRowHeight="14.5" x14ac:dyDescent="0.35"/>
  <cols>
    <col min="1" max="2" width="7.453125" style="7" customWidth="1"/>
    <col min="3" max="3" width="7" customWidth="1"/>
    <col min="4" max="4" width="7.453125" style="7" customWidth="1"/>
    <col min="5" max="5" width="6.6328125" customWidth="1"/>
    <col min="6" max="6" width="7" customWidth="1"/>
    <col min="7" max="7" width="7.453125" style="7" customWidth="1"/>
    <col min="8" max="8" width="6.6328125" customWidth="1"/>
    <col min="10" max="10" width="3.54296875" customWidth="1"/>
    <col min="11" max="11" width="7.08984375" customWidth="1"/>
    <col min="12" max="12" width="3" customWidth="1"/>
    <col min="13" max="13" width="24.6328125" customWidth="1"/>
  </cols>
  <sheetData>
    <row r="1" spans="1:13" x14ac:dyDescent="0.35">
      <c r="A1" s="6" t="s">
        <v>0</v>
      </c>
      <c r="B1" s="6" t="s">
        <v>1</v>
      </c>
      <c r="C1" s="5"/>
      <c r="D1" s="6" t="s">
        <v>0</v>
      </c>
      <c r="E1" s="4" t="s">
        <v>2</v>
      </c>
      <c r="F1" s="5"/>
      <c r="G1" s="6" t="s">
        <v>1</v>
      </c>
      <c r="H1" s="4" t="s">
        <v>2</v>
      </c>
      <c r="I1" s="5"/>
      <c r="J1" s="5"/>
      <c r="K1" s="5" t="s">
        <v>2</v>
      </c>
    </row>
    <row r="2" spans="1:13" x14ac:dyDescent="0.35">
      <c r="A2" s="7">
        <v>96.49</v>
      </c>
      <c r="B2" s="7">
        <v>101.16</v>
      </c>
      <c r="D2" s="7">
        <f>A2</f>
        <v>96.49</v>
      </c>
      <c r="E2">
        <f>COUNTIF(B$2:B$13,"&lt;"&amp;A2)</f>
        <v>0</v>
      </c>
      <c r="G2" s="7">
        <f>B2</f>
        <v>101.16</v>
      </c>
      <c r="H2">
        <f>COUNTIF(A$2:A$13,"&lt;"&amp;G2)</f>
        <v>7</v>
      </c>
      <c r="J2" s="5" t="s">
        <v>0</v>
      </c>
      <c r="K2" s="1" t="e" cm="1">
        <f t="array" aca="1" ref="K2" ca="1">BayesMWU(A2:A13,B2:B13)</f>
        <v>#NAME?</v>
      </c>
      <c r="M2" t="e" cm="1">
        <f t="array" aca="1" ref="M2" ca="1">FTEXT(K2)</f>
        <v>#NAME?</v>
      </c>
    </row>
    <row r="3" spans="1:13" x14ac:dyDescent="0.35">
      <c r="A3" s="7">
        <v>96.78</v>
      </c>
      <c r="B3" s="7">
        <v>102.09</v>
      </c>
      <c r="D3" s="7">
        <f t="shared" ref="D3:D13" si="0">A3</f>
        <v>96.78</v>
      </c>
      <c r="E3">
        <f t="shared" ref="E3:E13" si="1">COUNTIF(B$2:B$13,"&lt;"&amp;A3)</f>
        <v>0</v>
      </c>
      <c r="G3" s="7">
        <f t="shared" ref="G3:G12" si="2">B3</f>
        <v>102.09</v>
      </c>
      <c r="H3">
        <f t="shared" ref="H3:H13" si="3">COUNTIF(A$2:A$13,"&lt;"&amp;G3)</f>
        <v>8</v>
      </c>
      <c r="J3" s="5" t="s">
        <v>1</v>
      </c>
      <c r="K3" s="2" t="e" cm="1">
        <f t="array" aca="1" ref="K3" ca="1">BayesMWU(B2:B13,A2:A13)</f>
        <v>#NAME?</v>
      </c>
      <c r="M3" t="e" cm="1">
        <f t="array" aca="1" ref="M3" ca="1">FTEXT(K3)</f>
        <v>#NAME?</v>
      </c>
    </row>
    <row r="4" spans="1:13" x14ac:dyDescent="0.35">
      <c r="A4" s="7">
        <v>97.26</v>
      </c>
      <c r="B4" s="7">
        <v>103.14</v>
      </c>
      <c r="D4" s="7">
        <f t="shared" si="0"/>
        <v>97.26</v>
      </c>
      <c r="E4">
        <f t="shared" si="1"/>
        <v>0</v>
      </c>
      <c r="G4" s="7">
        <f t="shared" si="2"/>
        <v>103.14</v>
      </c>
      <c r="H4">
        <f t="shared" si="3"/>
        <v>9</v>
      </c>
    </row>
    <row r="5" spans="1:13" x14ac:dyDescent="0.35">
      <c r="A5" s="7">
        <v>98.85</v>
      </c>
      <c r="B5" s="7">
        <v>104.7</v>
      </c>
      <c r="D5" s="7">
        <f t="shared" si="0"/>
        <v>98.85</v>
      </c>
      <c r="E5">
        <f t="shared" si="1"/>
        <v>0</v>
      </c>
      <c r="G5" s="7">
        <f t="shared" si="2"/>
        <v>104.7</v>
      </c>
      <c r="H5">
        <f t="shared" si="3"/>
        <v>9</v>
      </c>
    </row>
    <row r="6" spans="1:13" x14ac:dyDescent="0.35">
      <c r="A6" s="7">
        <v>99.75</v>
      </c>
      <c r="B6" s="7">
        <v>105.27</v>
      </c>
      <c r="D6" s="7">
        <f t="shared" si="0"/>
        <v>99.75</v>
      </c>
      <c r="E6">
        <f t="shared" si="1"/>
        <v>0</v>
      </c>
      <c r="G6" s="7">
        <f t="shared" si="2"/>
        <v>105.27</v>
      </c>
      <c r="H6">
        <f t="shared" si="3"/>
        <v>9</v>
      </c>
    </row>
    <row r="7" spans="1:13" x14ac:dyDescent="0.35">
      <c r="A7" s="7">
        <v>100.14</v>
      </c>
      <c r="B7" s="7">
        <v>108.22</v>
      </c>
      <c r="D7" s="7">
        <f t="shared" si="0"/>
        <v>100.14</v>
      </c>
      <c r="E7">
        <f t="shared" si="1"/>
        <v>0</v>
      </c>
      <c r="G7" s="7">
        <f t="shared" si="2"/>
        <v>108.22</v>
      </c>
      <c r="H7">
        <f t="shared" si="3"/>
        <v>11</v>
      </c>
    </row>
    <row r="8" spans="1:13" x14ac:dyDescent="0.35">
      <c r="A8" s="7">
        <v>101.15</v>
      </c>
      <c r="B8" s="7">
        <v>108.32</v>
      </c>
      <c r="D8" s="7">
        <f t="shared" si="0"/>
        <v>101.15</v>
      </c>
      <c r="E8">
        <f t="shared" si="1"/>
        <v>0</v>
      </c>
      <c r="G8" s="7">
        <f t="shared" si="2"/>
        <v>108.32</v>
      </c>
      <c r="H8">
        <f t="shared" si="3"/>
        <v>11</v>
      </c>
    </row>
    <row r="9" spans="1:13" x14ac:dyDescent="0.35">
      <c r="A9" s="7">
        <v>101.39</v>
      </c>
      <c r="B9" s="7">
        <v>108.51</v>
      </c>
      <c r="D9" s="7">
        <f t="shared" si="0"/>
        <v>101.39</v>
      </c>
      <c r="E9">
        <f t="shared" si="1"/>
        <v>1</v>
      </c>
      <c r="G9" s="7">
        <f t="shared" si="2"/>
        <v>108.51</v>
      </c>
      <c r="H9">
        <f t="shared" si="3"/>
        <v>11</v>
      </c>
    </row>
    <row r="10" spans="1:13" x14ac:dyDescent="0.35">
      <c r="A10" s="7">
        <v>102.58</v>
      </c>
      <c r="B10" s="7">
        <v>109.88</v>
      </c>
      <c r="D10" s="7">
        <f t="shared" si="0"/>
        <v>102.58</v>
      </c>
      <c r="E10">
        <f t="shared" si="1"/>
        <v>2</v>
      </c>
      <c r="G10" s="7">
        <f t="shared" si="2"/>
        <v>109.88</v>
      </c>
      <c r="H10">
        <f t="shared" si="3"/>
        <v>11</v>
      </c>
    </row>
    <row r="11" spans="1:13" x14ac:dyDescent="0.35">
      <c r="A11" s="7">
        <v>107.22</v>
      </c>
      <c r="B11" s="7">
        <v>110.32</v>
      </c>
      <c r="D11" s="7">
        <f t="shared" si="0"/>
        <v>107.22</v>
      </c>
      <c r="E11">
        <f t="shared" si="1"/>
        <v>5</v>
      </c>
      <c r="G11" s="7">
        <f t="shared" si="2"/>
        <v>110.32</v>
      </c>
      <c r="H11">
        <f t="shared" si="3"/>
        <v>11</v>
      </c>
    </row>
    <row r="12" spans="1:13" x14ac:dyDescent="0.35">
      <c r="A12" s="7">
        <v>107.7</v>
      </c>
      <c r="B12" s="7">
        <v>110.55</v>
      </c>
      <c r="D12" s="7">
        <f t="shared" si="0"/>
        <v>107.7</v>
      </c>
      <c r="E12">
        <f t="shared" si="1"/>
        <v>5</v>
      </c>
      <c r="G12" s="7">
        <f t="shared" si="2"/>
        <v>110.55</v>
      </c>
      <c r="H12">
        <f t="shared" si="3"/>
        <v>11</v>
      </c>
    </row>
    <row r="13" spans="1:13" x14ac:dyDescent="0.35">
      <c r="A13" s="8">
        <v>113.26</v>
      </c>
      <c r="B13" s="8">
        <v>113.42</v>
      </c>
      <c r="D13" s="8">
        <f t="shared" si="0"/>
        <v>113.26</v>
      </c>
      <c r="E13" s="3">
        <f t="shared" si="1"/>
        <v>11</v>
      </c>
      <c r="G13" s="8">
        <f>B13</f>
        <v>113.42</v>
      </c>
      <c r="H13" s="3">
        <f t="shared" si="3"/>
        <v>12</v>
      </c>
    </row>
    <row r="14" spans="1:13" x14ac:dyDescent="0.35">
      <c r="E14">
        <f>SUM(E2:E13)</f>
        <v>24</v>
      </c>
      <c r="H14">
        <f>SUM(H2:H13)</f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1E13B-9153-4D08-809C-D25CF54033FA}">
  <sheetPr codeName="Sheet2"/>
  <dimension ref="A1:M14"/>
  <sheetViews>
    <sheetView workbookViewId="0"/>
  </sheetViews>
  <sheetFormatPr defaultRowHeight="14.5" x14ac:dyDescent="0.35"/>
  <cols>
    <col min="1" max="2" width="7.453125" style="7" customWidth="1"/>
    <col min="3" max="3" width="7" customWidth="1"/>
    <col min="4" max="4" width="7.453125" style="7" customWidth="1"/>
    <col min="5" max="5" width="6.6328125" customWidth="1"/>
    <col min="6" max="6" width="7" customWidth="1"/>
    <col min="7" max="7" width="7.453125" style="7" customWidth="1"/>
    <col min="8" max="8" width="6.6328125" customWidth="1"/>
    <col min="10" max="10" width="3.54296875" customWidth="1"/>
    <col min="11" max="11" width="7.08984375" customWidth="1"/>
    <col min="12" max="12" width="3.1796875" customWidth="1"/>
    <col min="13" max="13" width="25.08984375" customWidth="1"/>
  </cols>
  <sheetData>
    <row r="1" spans="1:13" x14ac:dyDescent="0.35">
      <c r="A1" s="6" t="s">
        <v>0</v>
      </c>
      <c r="B1" s="6" t="s">
        <v>1</v>
      </c>
      <c r="C1" s="5"/>
      <c r="D1" s="6" t="s">
        <v>0</v>
      </c>
      <c r="E1" s="4" t="s">
        <v>2</v>
      </c>
      <c r="F1" s="5"/>
      <c r="G1" s="6" t="s">
        <v>1</v>
      </c>
      <c r="H1" s="4" t="s">
        <v>2</v>
      </c>
      <c r="I1" s="5"/>
      <c r="J1" s="5"/>
      <c r="K1" s="5" t="s">
        <v>2</v>
      </c>
    </row>
    <row r="2" spans="1:13" x14ac:dyDescent="0.35">
      <c r="A2" s="7">
        <v>96.49</v>
      </c>
      <c r="B2" s="7">
        <v>101.16</v>
      </c>
      <c r="D2" s="7">
        <v>96.49</v>
      </c>
      <c r="E2">
        <f>COUNTIF(B$2:B$13,"&lt;"&amp;A2)</f>
        <v>0</v>
      </c>
      <c r="G2" s="7">
        <v>101.16</v>
      </c>
      <c r="H2">
        <f>COUNTIF(A$2:A$13,"&lt;"&amp;G2)</f>
        <v>7</v>
      </c>
      <c r="J2" s="5" t="s">
        <v>0</v>
      </c>
      <c r="K2" s="1" t="e" cm="1">
        <f t="array" aca="1" ref="K2" ca="1">BayesMWU(A2:A13,B2:B12)</f>
        <v>#NAME?</v>
      </c>
      <c r="M2" t="e" cm="1">
        <f t="array" aca="1" ref="M2" ca="1">FTEXT(K2)</f>
        <v>#NAME?</v>
      </c>
    </row>
    <row r="3" spans="1:13" x14ac:dyDescent="0.35">
      <c r="A3" s="7">
        <v>96.78</v>
      </c>
      <c r="B3" s="7">
        <v>102.09</v>
      </c>
      <c r="D3" s="7">
        <v>96.78</v>
      </c>
      <c r="E3">
        <f t="shared" ref="E3:E13" si="0">COUNTIF(B$2:B$13,"&lt;"&amp;A3)</f>
        <v>0</v>
      </c>
      <c r="G3" s="7">
        <v>102.09</v>
      </c>
      <c r="H3">
        <f t="shared" ref="H3:H12" si="1">COUNTIF(A$2:A$13,"&lt;"&amp;G3)</f>
        <v>8</v>
      </c>
      <c r="J3" s="5" t="s">
        <v>1</v>
      </c>
      <c r="K3" s="2" t="e" cm="1">
        <f t="array" aca="1" ref="K3" ca="1">BayesMWU(B2:B13,A2:A13)</f>
        <v>#NAME?</v>
      </c>
      <c r="M3" t="e" cm="1">
        <f t="array" aca="1" ref="M3" ca="1">FTEXT(K3)</f>
        <v>#NAME?</v>
      </c>
    </row>
    <row r="4" spans="1:13" x14ac:dyDescent="0.35">
      <c r="A4" s="7">
        <v>97.26</v>
      </c>
      <c r="B4" s="7">
        <v>103.14</v>
      </c>
      <c r="D4" s="7">
        <v>97.26</v>
      </c>
      <c r="E4">
        <f t="shared" si="0"/>
        <v>0</v>
      </c>
      <c r="G4" s="7">
        <v>103.14</v>
      </c>
      <c r="H4">
        <f t="shared" si="1"/>
        <v>9</v>
      </c>
    </row>
    <row r="5" spans="1:13" x14ac:dyDescent="0.35">
      <c r="A5" s="7">
        <v>98.85</v>
      </c>
      <c r="B5" s="7">
        <v>104.7</v>
      </c>
      <c r="D5" s="7">
        <v>98.85</v>
      </c>
      <c r="E5">
        <f t="shared" si="0"/>
        <v>0</v>
      </c>
      <c r="G5" s="7">
        <v>104.7</v>
      </c>
      <c r="H5">
        <f t="shared" si="1"/>
        <v>9</v>
      </c>
    </row>
    <row r="6" spans="1:13" x14ac:dyDescent="0.35">
      <c r="A6" s="7">
        <v>99.75</v>
      </c>
      <c r="B6" s="7">
        <v>105.27</v>
      </c>
      <c r="D6" s="7">
        <v>99.75</v>
      </c>
      <c r="E6">
        <f t="shared" si="0"/>
        <v>0</v>
      </c>
      <c r="G6" s="7">
        <v>105.27</v>
      </c>
      <c r="H6">
        <f t="shared" si="1"/>
        <v>9</v>
      </c>
    </row>
    <row r="7" spans="1:13" x14ac:dyDescent="0.35">
      <c r="A7" s="7">
        <v>100.14</v>
      </c>
      <c r="B7" s="7">
        <v>108.22</v>
      </c>
      <c r="D7" s="7">
        <v>100.14</v>
      </c>
      <c r="E7">
        <f t="shared" si="0"/>
        <v>0</v>
      </c>
      <c r="G7" s="7">
        <v>108.22</v>
      </c>
      <c r="H7">
        <f t="shared" si="1"/>
        <v>11</v>
      </c>
    </row>
    <row r="8" spans="1:13" x14ac:dyDescent="0.35">
      <c r="A8" s="7">
        <v>101.15</v>
      </c>
      <c r="B8" s="7">
        <v>108.32</v>
      </c>
      <c r="D8" s="7">
        <v>101.15</v>
      </c>
      <c r="E8">
        <f t="shared" si="0"/>
        <v>0</v>
      </c>
      <c r="G8" s="7">
        <v>108.32</v>
      </c>
      <c r="H8">
        <f t="shared" si="1"/>
        <v>11</v>
      </c>
    </row>
    <row r="9" spans="1:13" x14ac:dyDescent="0.35">
      <c r="A9" s="7">
        <v>101.39</v>
      </c>
      <c r="B9" s="7">
        <v>108.51</v>
      </c>
      <c r="D9" s="7">
        <v>101.39</v>
      </c>
      <c r="E9">
        <f t="shared" si="0"/>
        <v>1</v>
      </c>
      <c r="G9" s="7">
        <v>108.51</v>
      </c>
      <c r="H9">
        <f t="shared" si="1"/>
        <v>11</v>
      </c>
    </row>
    <row r="10" spans="1:13" x14ac:dyDescent="0.35">
      <c r="A10" s="7">
        <v>102.58</v>
      </c>
      <c r="B10" s="7">
        <v>109.88</v>
      </c>
      <c r="D10" s="7">
        <v>102.58</v>
      </c>
      <c r="E10">
        <f t="shared" si="0"/>
        <v>2</v>
      </c>
      <c r="G10" s="7">
        <v>109.88</v>
      </c>
      <c r="H10">
        <f t="shared" si="1"/>
        <v>11</v>
      </c>
    </row>
    <row r="11" spans="1:13" x14ac:dyDescent="0.35">
      <c r="A11" s="7">
        <v>107.22</v>
      </c>
      <c r="B11" s="7">
        <v>110.32</v>
      </c>
      <c r="D11" s="7">
        <v>107.22</v>
      </c>
      <c r="E11">
        <f t="shared" si="0"/>
        <v>5</v>
      </c>
      <c r="G11" s="7">
        <v>110.32</v>
      </c>
      <c r="H11">
        <f t="shared" si="1"/>
        <v>11</v>
      </c>
    </row>
    <row r="12" spans="1:13" x14ac:dyDescent="0.35">
      <c r="A12" s="7">
        <v>107.7</v>
      </c>
      <c r="B12" s="7">
        <v>110.55</v>
      </c>
      <c r="D12" s="7">
        <v>107.7</v>
      </c>
      <c r="E12">
        <f t="shared" si="0"/>
        <v>5</v>
      </c>
      <c r="G12" s="7">
        <v>110.55</v>
      </c>
      <c r="H12">
        <f t="shared" si="1"/>
        <v>11</v>
      </c>
    </row>
    <row r="13" spans="1:13" x14ac:dyDescent="0.35">
      <c r="A13" s="8">
        <v>113.26</v>
      </c>
      <c r="B13" s="8"/>
      <c r="D13" s="8">
        <v>113.26</v>
      </c>
      <c r="E13" s="3">
        <f t="shared" si="0"/>
        <v>11</v>
      </c>
      <c r="G13" s="8"/>
      <c r="H13" s="3"/>
    </row>
    <row r="14" spans="1:13" x14ac:dyDescent="0.35">
      <c r="E14">
        <f>SUM(E2:E13)</f>
        <v>24</v>
      </c>
      <c r="H14">
        <f>SUM(H2:H13)</f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1593D-8027-47D5-ACDD-8AB5F48D3FBB}">
  <sheetPr codeName="Sheet3"/>
  <dimension ref="A1:M14"/>
  <sheetViews>
    <sheetView workbookViewId="0"/>
  </sheetViews>
  <sheetFormatPr defaultRowHeight="14.5" x14ac:dyDescent="0.35"/>
  <cols>
    <col min="1" max="2" width="7.453125" style="7" customWidth="1"/>
    <col min="3" max="3" width="7" customWidth="1"/>
    <col min="4" max="4" width="7.453125" style="7" customWidth="1"/>
    <col min="5" max="5" width="6.6328125" customWidth="1"/>
    <col min="6" max="6" width="7" customWidth="1"/>
    <col min="7" max="7" width="7.453125" style="7" customWidth="1"/>
    <col min="8" max="8" width="6.6328125" customWidth="1"/>
    <col min="10" max="10" width="3.54296875" customWidth="1"/>
    <col min="11" max="11" width="7.08984375" customWidth="1"/>
    <col min="12" max="12" width="3.1796875" customWidth="1"/>
    <col min="13" max="13" width="25.08984375" customWidth="1"/>
  </cols>
  <sheetData>
    <row r="1" spans="1:13" x14ac:dyDescent="0.35">
      <c r="A1" s="6" t="s">
        <v>0</v>
      </c>
      <c r="B1" s="6" t="s">
        <v>1</v>
      </c>
      <c r="C1" s="5"/>
      <c r="D1" s="6" t="s">
        <v>0</v>
      </c>
      <c r="E1" s="4" t="s">
        <v>2</v>
      </c>
      <c r="F1" s="5"/>
      <c r="G1" s="6" t="s">
        <v>1</v>
      </c>
      <c r="H1" s="4" t="s">
        <v>2</v>
      </c>
      <c r="I1" s="5"/>
      <c r="J1" s="5"/>
      <c r="K1" s="5" t="s">
        <v>2</v>
      </c>
    </row>
    <row r="2" spans="1:13" x14ac:dyDescent="0.35">
      <c r="A2" s="7">
        <v>96.49</v>
      </c>
      <c r="B2" s="7">
        <v>101.16</v>
      </c>
      <c r="D2" s="7">
        <v>96.49</v>
      </c>
      <c r="E2">
        <f>COUNTIF(B$2:B$13,"&lt;"&amp;A2)</f>
        <v>0</v>
      </c>
      <c r="G2" s="7">
        <v>101.16</v>
      </c>
      <c r="H2">
        <f>COUNTIF(A$2:A$13,"&lt;"&amp;G2)</f>
        <v>7</v>
      </c>
      <c r="J2" s="5" t="s">
        <v>0</v>
      </c>
      <c r="K2" s="1" t="e" cm="1">
        <f t="array" aca="1" ref="K2" ca="1">BayesMWU(A2:A13,B2:B12)</f>
        <v>#NAME?</v>
      </c>
      <c r="M2" t="e" cm="1">
        <f t="array" aca="1" ref="M2" ca="1">FTEXT(K2)</f>
        <v>#NAME?</v>
      </c>
    </row>
    <row r="3" spans="1:13" x14ac:dyDescent="0.35">
      <c r="A3" s="7">
        <v>96.78</v>
      </c>
      <c r="B3" s="7">
        <v>102.58</v>
      </c>
      <c r="D3" s="7">
        <v>96.78</v>
      </c>
      <c r="E3">
        <f t="shared" ref="E3:E13" si="0">COUNTIF(B$2:B$13,"&lt;"&amp;A3)</f>
        <v>0</v>
      </c>
      <c r="G3" s="7">
        <v>102.58</v>
      </c>
      <c r="H3">
        <f t="shared" ref="H3:H12" si="1">COUNTIF(A$2:A$13,"&lt;"&amp;G3)</f>
        <v>8</v>
      </c>
      <c r="J3" s="5" t="s">
        <v>1</v>
      </c>
      <c r="K3" s="2" t="e" cm="1">
        <f t="array" aca="1" ref="K3" ca="1">BayesMWU(B2:B13,A2:A13)</f>
        <v>#NAME?</v>
      </c>
      <c r="M3" t="e" cm="1">
        <f t="array" aca="1" ref="M3" ca="1">FTEXT(K3)</f>
        <v>#NAME?</v>
      </c>
    </row>
    <row r="4" spans="1:13" x14ac:dyDescent="0.35">
      <c r="A4" s="7">
        <v>97.26</v>
      </c>
      <c r="B4" s="7">
        <v>103.14</v>
      </c>
      <c r="D4" s="7">
        <v>97.26</v>
      </c>
      <c r="E4">
        <f t="shared" si="0"/>
        <v>0</v>
      </c>
      <c r="G4" s="7">
        <v>103.14</v>
      </c>
      <c r="H4">
        <f t="shared" si="1"/>
        <v>10</v>
      </c>
    </row>
    <row r="5" spans="1:13" x14ac:dyDescent="0.35">
      <c r="A5" s="7">
        <v>98.85</v>
      </c>
      <c r="B5" s="7">
        <v>104.7</v>
      </c>
      <c r="D5" s="7">
        <v>98.85</v>
      </c>
      <c r="E5">
        <f t="shared" si="0"/>
        <v>0</v>
      </c>
      <c r="G5" s="7">
        <v>104.7</v>
      </c>
      <c r="H5">
        <f t="shared" si="1"/>
        <v>10</v>
      </c>
    </row>
    <row r="6" spans="1:13" x14ac:dyDescent="0.35">
      <c r="A6" s="7">
        <v>99.75</v>
      </c>
      <c r="B6" s="7">
        <v>105.27</v>
      </c>
      <c r="D6" s="7">
        <v>99.75</v>
      </c>
      <c r="E6">
        <f t="shared" si="0"/>
        <v>0</v>
      </c>
      <c r="G6" s="7">
        <v>105.27</v>
      </c>
      <c r="H6">
        <f t="shared" si="1"/>
        <v>10</v>
      </c>
    </row>
    <row r="7" spans="1:13" x14ac:dyDescent="0.35">
      <c r="A7" s="7">
        <v>99.75</v>
      </c>
      <c r="B7" s="7">
        <v>108.22</v>
      </c>
      <c r="D7" s="7">
        <v>99.75</v>
      </c>
      <c r="E7">
        <f t="shared" si="0"/>
        <v>0</v>
      </c>
      <c r="G7" s="7">
        <v>108.22</v>
      </c>
      <c r="H7">
        <f t="shared" si="1"/>
        <v>11</v>
      </c>
    </row>
    <row r="8" spans="1:13" x14ac:dyDescent="0.35">
      <c r="A8" s="7">
        <v>101.15</v>
      </c>
      <c r="B8" s="7">
        <v>108.32</v>
      </c>
      <c r="D8" s="7">
        <v>101.15</v>
      </c>
      <c r="E8">
        <f t="shared" si="0"/>
        <v>0</v>
      </c>
      <c r="G8" s="7">
        <v>108.32</v>
      </c>
      <c r="H8">
        <f t="shared" si="1"/>
        <v>11</v>
      </c>
    </row>
    <row r="9" spans="1:13" x14ac:dyDescent="0.35">
      <c r="A9" s="7">
        <v>101.39</v>
      </c>
      <c r="B9" s="7">
        <v>108.51</v>
      </c>
      <c r="D9" s="7">
        <v>101.39</v>
      </c>
      <c r="E9">
        <f t="shared" si="0"/>
        <v>1</v>
      </c>
      <c r="G9" s="7">
        <v>108.51</v>
      </c>
      <c r="H9">
        <f t="shared" si="1"/>
        <v>11</v>
      </c>
    </row>
    <row r="10" spans="1:13" x14ac:dyDescent="0.35">
      <c r="A10" s="7">
        <v>102.58</v>
      </c>
      <c r="B10" s="7">
        <v>109.88</v>
      </c>
      <c r="D10" s="7">
        <v>102.58</v>
      </c>
      <c r="E10">
        <f t="shared" si="0"/>
        <v>1</v>
      </c>
      <c r="G10" s="7">
        <v>109.88</v>
      </c>
      <c r="H10">
        <f t="shared" si="1"/>
        <v>11</v>
      </c>
    </row>
    <row r="11" spans="1:13" x14ac:dyDescent="0.35">
      <c r="A11" s="7">
        <v>102.58</v>
      </c>
      <c r="B11" s="7">
        <v>110.32</v>
      </c>
      <c r="D11" s="7">
        <v>102.58</v>
      </c>
      <c r="E11">
        <f t="shared" si="0"/>
        <v>1</v>
      </c>
      <c r="G11" s="7">
        <v>110.32</v>
      </c>
      <c r="H11">
        <f t="shared" si="1"/>
        <v>11</v>
      </c>
    </row>
    <row r="12" spans="1:13" x14ac:dyDescent="0.35">
      <c r="A12" s="7">
        <v>107.7</v>
      </c>
      <c r="B12" s="7">
        <v>110.55</v>
      </c>
      <c r="D12" s="7">
        <v>107.7</v>
      </c>
      <c r="E12">
        <f t="shared" si="0"/>
        <v>5</v>
      </c>
      <c r="G12" s="7">
        <v>110.55</v>
      </c>
      <c r="H12">
        <f t="shared" si="1"/>
        <v>11</v>
      </c>
    </row>
    <row r="13" spans="1:13" x14ac:dyDescent="0.35">
      <c r="A13" s="8">
        <v>113.26</v>
      </c>
      <c r="B13" s="8"/>
      <c r="D13" s="8">
        <v>113.26</v>
      </c>
      <c r="E13" s="3">
        <f t="shared" si="0"/>
        <v>11</v>
      </c>
      <c r="G13" s="8"/>
      <c r="H13" s="3"/>
    </row>
    <row r="14" spans="1:13" x14ac:dyDescent="0.35">
      <c r="E14">
        <f>SUM(E2:E13)</f>
        <v>19</v>
      </c>
      <c r="H14">
        <f>SUM(H2:H13)</f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A3FC2-D8FE-4FF6-BE56-2FD0F605AA54}">
  <sheetPr codeName="Sheet5"/>
  <dimension ref="A1:Q202"/>
  <sheetViews>
    <sheetView workbookViewId="0"/>
  </sheetViews>
  <sheetFormatPr defaultRowHeight="14.5" x14ac:dyDescent="0.35"/>
  <cols>
    <col min="1" max="2" width="7.453125" style="7" customWidth="1"/>
    <col min="3" max="3" width="8.7265625" customWidth="1"/>
    <col min="4" max="4" width="8.7265625" style="9"/>
    <col min="7" max="7" width="2.81640625" customWidth="1"/>
    <col min="8" max="8" width="27.90625" customWidth="1"/>
    <col min="10" max="10" width="9" bestFit="1" customWidth="1"/>
  </cols>
  <sheetData>
    <row r="1" spans="1:17" x14ac:dyDescent="0.35">
      <c r="A1" s="6" t="s">
        <v>0</v>
      </c>
      <c r="B1" s="6" t="s">
        <v>1</v>
      </c>
      <c r="D1" s="15" t="s">
        <v>19</v>
      </c>
      <c r="E1" s="15" t="s">
        <v>20</v>
      </c>
      <c r="F1" s="15" t="s">
        <v>21</v>
      </c>
    </row>
    <row r="2" spans="1:17" x14ac:dyDescent="0.35">
      <c r="A2" s="7">
        <v>96.49</v>
      </c>
      <c r="B2" s="7">
        <v>101.16</v>
      </c>
      <c r="D2" s="9">
        <v>2.5000000000000001E-3</v>
      </c>
      <c r="E2">
        <v>0</v>
      </c>
      <c r="F2">
        <f>E2/E$202</f>
        <v>0</v>
      </c>
      <c r="H2" s="14" t="s">
        <v>18</v>
      </c>
      <c r="J2" t="e" cm="1">
        <f t="array" aca="1" ref="J2" ca="1">GridDesc(D2:D201,F2:F201,TRUE,0.5)</f>
        <v>#NAME?</v>
      </c>
      <c r="K2" s="1"/>
      <c r="M2" t="e" cm="1">
        <f t="array" aca="1" ref="M2" ca="1">BayesMWLg(A2:A13,B2:B13,TRUE)</f>
        <v>#NAME?</v>
      </c>
      <c r="N2" s="1"/>
    </row>
    <row r="3" spans="1:17" x14ac:dyDescent="0.35">
      <c r="A3" s="7">
        <v>96.78</v>
      </c>
      <c r="B3" s="7">
        <v>102.09</v>
      </c>
      <c r="D3" s="9">
        <f>D2+0.005</f>
        <v>7.4999999999999997E-3</v>
      </c>
      <c r="E3">
        <v>1E-4</v>
      </c>
      <c r="F3">
        <f t="shared" ref="F3:F66" si="0">E3/E$202</f>
        <v>7.450454477723144E-5</v>
      </c>
      <c r="J3" s="13"/>
      <c r="K3" s="12"/>
      <c r="N3" s="12"/>
    </row>
    <row r="4" spans="1:17" x14ac:dyDescent="0.35">
      <c r="A4" s="7">
        <v>97.26</v>
      </c>
      <c r="B4" s="7">
        <v>103.14</v>
      </c>
      <c r="D4" s="9">
        <f t="shared" ref="D4:D67" si="1">D3+0.005</f>
        <v>1.2500000000000001E-2</v>
      </c>
      <c r="E4">
        <v>1E-4</v>
      </c>
      <c r="F4">
        <f t="shared" si="0"/>
        <v>7.450454477723144E-5</v>
      </c>
      <c r="K4" s="12"/>
      <c r="N4" s="12"/>
    </row>
    <row r="5" spans="1:17" x14ac:dyDescent="0.35">
      <c r="A5" s="7">
        <v>98.85</v>
      </c>
      <c r="B5" s="7">
        <v>104.7</v>
      </c>
      <c r="D5" s="9">
        <f t="shared" si="1"/>
        <v>1.7500000000000002E-2</v>
      </c>
      <c r="E5">
        <v>4.3333333333333331E-4</v>
      </c>
      <c r="F5">
        <f t="shared" si="0"/>
        <v>3.2285302736800284E-4</v>
      </c>
      <c r="K5" s="12"/>
      <c r="N5" s="12"/>
    </row>
    <row r="6" spans="1:17" x14ac:dyDescent="0.35">
      <c r="A6" s="7">
        <v>99.75</v>
      </c>
      <c r="B6" s="7">
        <v>105.27</v>
      </c>
      <c r="D6" s="9">
        <f t="shared" si="1"/>
        <v>2.2500000000000003E-2</v>
      </c>
      <c r="E6">
        <v>7.3333333333333334E-4</v>
      </c>
      <c r="F6">
        <f t="shared" si="0"/>
        <v>5.4636666169969716E-4</v>
      </c>
      <c r="K6" s="12"/>
      <c r="N6" s="12"/>
      <c r="P6" t="e" cm="1">
        <f t="array" aca="1" ref="P6" ca="1">BayesMW1Lg(A16,B16,A19,B19,TRUE)</f>
        <v>#NAME?</v>
      </c>
      <c r="Q6" s="1"/>
    </row>
    <row r="7" spans="1:17" x14ac:dyDescent="0.35">
      <c r="A7" s="7">
        <v>100.14</v>
      </c>
      <c r="B7" s="7">
        <v>108.22</v>
      </c>
      <c r="D7" s="9">
        <f t="shared" si="1"/>
        <v>2.7500000000000004E-2</v>
      </c>
      <c r="E7">
        <v>1.1999999999999999E-3</v>
      </c>
      <c r="F7">
        <f t="shared" si="0"/>
        <v>8.9405453732677707E-4</v>
      </c>
      <c r="K7" s="12"/>
      <c r="N7" s="12"/>
      <c r="Q7" s="12"/>
    </row>
    <row r="8" spans="1:17" x14ac:dyDescent="0.35">
      <c r="A8" s="7">
        <v>101.15</v>
      </c>
      <c r="B8" s="7">
        <v>108.32</v>
      </c>
      <c r="D8" s="9">
        <f t="shared" si="1"/>
        <v>3.2500000000000001E-2</v>
      </c>
      <c r="E8">
        <v>2.5000000000000001E-3</v>
      </c>
      <c r="F8">
        <f t="shared" si="0"/>
        <v>1.8626136194307859E-3</v>
      </c>
      <c r="K8" s="12"/>
      <c r="N8" s="12"/>
      <c r="Q8" s="12"/>
    </row>
    <row r="9" spans="1:17" x14ac:dyDescent="0.35">
      <c r="A9" s="7">
        <v>101.39</v>
      </c>
      <c r="B9" s="7">
        <v>108.51</v>
      </c>
      <c r="D9" s="9">
        <f t="shared" si="1"/>
        <v>3.7499999999999999E-2</v>
      </c>
      <c r="E9">
        <v>2.8E-3</v>
      </c>
      <c r="F9">
        <f t="shared" si="0"/>
        <v>2.0861272537624799E-3</v>
      </c>
      <c r="K9" s="12"/>
      <c r="N9" s="12"/>
      <c r="Q9" s="12"/>
    </row>
    <row r="10" spans="1:17" x14ac:dyDescent="0.35">
      <c r="A10" s="7">
        <v>102.58</v>
      </c>
      <c r="B10" s="7">
        <v>109.88</v>
      </c>
      <c r="D10" s="9">
        <f t="shared" si="1"/>
        <v>4.2499999999999996E-2</v>
      </c>
      <c r="E10">
        <v>4.2333333333333337E-3</v>
      </c>
      <c r="F10">
        <f t="shared" si="0"/>
        <v>3.1540257289027975E-3</v>
      </c>
      <c r="K10" s="12"/>
      <c r="N10" s="12"/>
      <c r="Q10" s="12"/>
    </row>
    <row r="11" spans="1:17" x14ac:dyDescent="0.35">
      <c r="A11" s="7">
        <v>107.22</v>
      </c>
      <c r="B11" s="7">
        <v>110.32</v>
      </c>
      <c r="D11" s="9">
        <f t="shared" si="1"/>
        <v>4.7499999999999994E-2</v>
      </c>
      <c r="E11">
        <v>4.8666666666666667E-3</v>
      </c>
      <c r="F11">
        <f t="shared" si="0"/>
        <v>3.6258878458252631E-3</v>
      </c>
      <c r="K11" s="12"/>
      <c r="N11" s="12"/>
      <c r="Q11" s="12"/>
    </row>
    <row r="12" spans="1:17" x14ac:dyDescent="0.35">
      <c r="A12" s="7">
        <v>107.7</v>
      </c>
      <c r="B12" s="7">
        <v>110.55</v>
      </c>
      <c r="D12" s="9">
        <f t="shared" si="1"/>
        <v>5.2499999999999991E-2</v>
      </c>
      <c r="E12">
        <v>5.8999999999999999E-3</v>
      </c>
      <c r="F12">
        <f t="shared" si="0"/>
        <v>4.3957681418566544E-3</v>
      </c>
      <c r="K12" s="2"/>
      <c r="N12" s="12"/>
      <c r="Q12" s="12"/>
    </row>
    <row r="13" spans="1:17" x14ac:dyDescent="0.35">
      <c r="A13" s="8">
        <v>113.26</v>
      </c>
      <c r="B13" s="8">
        <v>113.42</v>
      </c>
      <c r="D13" s="9">
        <f t="shared" si="1"/>
        <v>5.7499999999999989E-2</v>
      </c>
      <c r="E13">
        <v>7.1333333333333335E-3</v>
      </c>
      <c r="F13">
        <f t="shared" si="0"/>
        <v>5.3146575274425093E-3</v>
      </c>
      <c r="N13" s="12"/>
      <c r="Q13" s="12"/>
    </row>
    <row r="14" spans="1:17" x14ac:dyDescent="0.35">
      <c r="D14" s="9">
        <f t="shared" si="1"/>
        <v>6.2499999999999986E-2</v>
      </c>
      <c r="E14">
        <v>8.5666666666666669E-3</v>
      </c>
      <c r="F14">
        <f t="shared" si="0"/>
        <v>6.3825560025828265E-3</v>
      </c>
      <c r="N14" s="12"/>
      <c r="Q14" s="12"/>
    </row>
    <row r="15" spans="1:17" x14ac:dyDescent="0.35">
      <c r="A15" s="6" t="s">
        <v>14</v>
      </c>
      <c r="B15" s="6" t="s">
        <v>15</v>
      </c>
      <c r="D15" s="9">
        <f t="shared" si="1"/>
        <v>6.7499999999999991E-2</v>
      </c>
      <c r="E15">
        <v>9.4000000000000004E-3</v>
      </c>
      <c r="F15">
        <f t="shared" si="0"/>
        <v>7.0034272090597552E-3</v>
      </c>
      <c r="N15" s="12"/>
      <c r="Q15" s="12"/>
    </row>
    <row r="16" spans="1:17" x14ac:dyDescent="0.35">
      <c r="A16" s="4">
        <f>COUNT(A2:A13)</f>
        <v>12</v>
      </c>
      <c r="B16" s="4">
        <f>COUNT(B2:B13)</f>
        <v>12</v>
      </c>
      <c r="D16" s="9">
        <f t="shared" si="1"/>
        <v>7.2499999999999995E-2</v>
      </c>
      <c r="E16">
        <v>1.2466666666666666E-2</v>
      </c>
      <c r="F16">
        <f t="shared" si="0"/>
        <v>9.2882332488948508E-3</v>
      </c>
      <c r="N16" s="12"/>
      <c r="Q16" s="12"/>
    </row>
    <row r="17" spans="1:17" x14ac:dyDescent="0.35">
      <c r="D17" s="9">
        <f t="shared" si="1"/>
        <v>7.7499999999999999E-2</v>
      </c>
      <c r="E17">
        <v>1.29E-2</v>
      </c>
      <c r="F17">
        <f t="shared" si="0"/>
        <v>9.6110862762628542E-3</v>
      </c>
      <c r="N17" s="12"/>
      <c r="Q17" s="12"/>
    </row>
    <row r="18" spans="1:17" x14ac:dyDescent="0.35">
      <c r="A18" s="6" t="s">
        <v>16</v>
      </c>
      <c r="B18" s="6" t="s">
        <v>17</v>
      </c>
      <c r="D18" s="9">
        <f t="shared" si="1"/>
        <v>8.2500000000000004E-2</v>
      </c>
      <c r="E18">
        <v>1.4866666666666667E-2</v>
      </c>
      <c r="F18">
        <f t="shared" si="0"/>
        <v>1.1076342323548406E-2</v>
      </c>
      <c r="N18" s="2"/>
      <c r="Q18" s="2"/>
    </row>
    <row r="19" spans="1:17" x14ac:dyDescent="0.35">
      <c r="A19" s="4" t="e">
        <f ca="1">U!K2</f>
        <v>#NAME?</v>
      </c>
      <c r="B19" s="4" t="e">
        <f ca="1">U!K3</f>
        <v>#NAME?</v>
      </c>
      <c r="D19" s="9">
        <f t="shared" si="1"/>
        <v>8.7500000000000008E-2</v>
      </c>
      <c r="E19">
        <v>1.6233333333333332E-2</v>
      </c>
      <c r="F19">
        <f t="shared" si="0"/>
        <v>1.2094571102170569E-2</v>
      </c>
    </row>
    <row r="20" spans="1:17" x14ac:dyDescent="0.35">
      <c r="D20" s="9">
        <f t="shared" si="1"/>
        <v>9.2500000000000013E-2</v>
      </c>
      <c r="E20">
        <v>1.7366666666666666E-2</v>
      </c>
      <c r="F20">
        <f t="shared" si="0"/>
        <v>1.2938955942979192E-2</v>
      </c>
      <c r="J20" t="e" cm="1">
        <f t="array" aca="1" ref="J20" ca="1">FTEXT(J2)</f>
        <v>#NAME?</v>
      </c>
    </row>
    <row r="21" spans="1:17" x14ac:dyDescent="0.35">
      <c r="D21" s="9">
        <f t="shared" si="1"/>
        <v>9.7500000000000017E-2</v>
      </c>
      <c r="E21">
        <v>1.9800000000000002E-2</v>
      </c>
      <c r="F21">
        <f t="shared" si="0"/>
        <v>1.4751899865891824E-2</v>
      </c>
    </row>
    <row r="22" spans="1:17" x14ac:dyDescent="0.35">
      <c r="D22" s="9">
        <f t="shared" si="1"/>
        <v>0.10250000000000002</v>
      </c>
      <c r="E22">
        <v>2.1100000000000001E-2</v>
      </c>
      <c r="F22">
        <f t="shared" si="0"/>
        <v>1.5720458947995834E-2</v>
      </c>
      <c r="M22" t="e" cm="1">
        <f t="array" aca="1" ref="M22" ca="1">FTEXT(M2)</f>
        <v>#NAME?</v>
      </c>
    </row>
    <row r="23" spans="1:17" x14ac:dyDescent="0.35">
      <c r="D23" s="9">
        <f t="shared" si="1"/>
        <v>0.10750000000000003</v>
      </c>
      <c r="E23">
        <v>2.2100000000000002E-2</v>
      </c>
      <c r="F23">
        <f t="shared" si="0"/>
        <v>1.6465504395768146E-2</v>
      </c>
    </row>
    <row r="24" spans="1:17" x14ac:dyDescent="0.35">
      <c r="D24" s="9">
        <f t="shared" si="1"/>
        <v>0.11250000000000003</v>
      </c>
      <c r="E24">
        <v>2.4333333333333332E-2</v>
      </c>
      <c r="F24">
        <f t="shared" si="0"/>
        <v>1.8129439229126316E-2</v>
      </c>
      <c r="P24" t="e" cm="1">
        <f t="array" aca="1" ref="P24" ca="1">FTEXT(P6)</f>
        <v>#NAME?</v>
      </c>
    </row>
    <row r="25" spans="1:17" x14ac:dyDescent="0.35">
      <c r="D25" s="9">
        <f t="shared" si="1"/>
        <v>0.11750000000000003</v>
      </c>
      <c r="E25">
        <v>2.4533333333333334E-2</v>
      </c>
      <c r="F25">
        <f t="shared" si="0"/>
        <v>1.8278448318680779E-2</v>
      </c>
    </row>
    <row r="26" spans="1:17" x14ac:dyDescent="0.35">
      <c r="D26" s="9">
        <f t="shared" si="1"/>
        <v>0.12250000000000004</v>
      </c>
      <c r="E26">
        <v>2.4966666666666668E-2</v>
      </c>
      <c r="F26">
        <f t="shared" si="0"/>
        <v>1.8601301346048781E-2</v>
      </c>
    </row>
    <row r="27" spans="1:17" x14ac:dyDescent="0.35">
      <c r="D27" s="9">
        <f t="shared" si="1"/>
        <v>0.12750000000000003</v>
      </c>
      <c r="E27">
        <v>2.7833333333333335E-2</v>
      </c>
      <c r="F27">
        <f t="shared" si="0"/>
        <v>2.0737098296329418E-2</v>
      </c>
    </row>
    <row r="28" spans="1:17" x14ac:dyDescent="0.35">
      <c r="D28" s="9">
        <f t="shared" si="1"/>
        <v>0.13250000000000003</v>
      </c>
      <c r="E28">
        <v>2.6533333333333332E-2</v>
      </c>
      <c r="F28">
        <f t="shared" si="0"/>
        <v>1.9768539214225406E-2</v>
      </c>
    </row>
    <row r="29" spans="1:17" x14ac:dyDescent="0.35">
      <c r="D29" s="9">
        <f t="shared" si="1"/>
        <v>0.13750000000000004</v>
      </c>
      <c r="E29">
        <v>3.0200000000000001E-2</v>
      </c>
      <c r="F29">
        <f t="shared" si="0"/>
        <v>2.2500372522723893E-2</v>
      </c>
    </row>
    <row r="30" spans="1:17" x14ac:dyDescent="0.35">
      <c r="D30" s="9">
        <f t="shared" si="1"/>
        <v>0.14250000000000004</v>
      </c>
      <c r="E30">
        <v>3.153333333333333E-2</v>
      </c>
      <c r="F30">
        <f t="shared" si="0"/>
        <v>2.3493766453086977E-2</v>
      </c>
    </row>
    <row r="31" spans="1:17" x14ac:dyDescent="0.35">
      <c r="D31" s="9">
        <f t="shared" si="1"/>
        <v>0.14750000000000005</v>
      </c>
      <c r="E31">
        <v>3.1300000000000001E-2</v>
      </c>
      <c r="F31">
        <f t="shared" si="0"/>
        <v>2.3319922515273438E-2</v>
      </c>
    </row>
    <row r="32" spans="1:17" x14ac:dyDescent="0.35">
      <c r="D32" s="9">
        <f t="shared" si="1"/>
        <v>0.15250000000000005</v>
      </c>
      <c r="E32">
        <v>3.0733333333333335E-2</v>
      </c>
      <c r="F32">
        <f t="shared" si="0"/>
        <v>2.2897730094869128E-2</v>
      </c>
    </row>
    <row r="33" spans="4:6" x14ac:dyDescent="0.35">
      <c r="D33" s="9">
        <f t="shared" si="1"/>
        <v>0.15750000000000006</v>
      </c>
      <c r="E33">
        <v>3.0666666666666665E-2</v>
      </c>
      <c r="F33">
        <f t="shared" si="0"/>
        <v>2.284806039835097E-2</v>
      </c>
    </row>
    <row r="34" spans="4:6" x14ac:dyDescent="0.35">
      <c r="D34" s="9">
        <f t="shared" si="1"/>
        <v>0.16250000000000006</v>
      </c>
      <c r="E34">
        <v>3.323333333333333E-2</v>
      </c>
      <c r="F34">
        <f t="shared" si="0"/>
        <v>2.4760343714299912E-2</v>
      </c>
    </row>
    <row r="35" spans="4:6" x14ac:dyDescent="0.35">
      <c r="D35" s="9">
        <f t="shared" si="1"/>
        <v>0.16750000000000007</v>
      </c>
      <c r="E35">
        <v>3.3433333333333336E-2</v>
      </c>
      <c r="F35">
        <f t="shared" si="0"/>
        <v>2.4909352803854378E-2</v>
      </c>
    </row>
    <row r="36" spans="4:6" x14ac:dyDescent="0.35">
      <c r="D36" s="9">
        <f t="shared" si="1"/>
        <v>0.17250000000000007</v>
      </c>
      <c r="E36">
        <v>3.2333333333333332E-2</v>
      </c>
      <c r="F36">
        <f t="shared" si="0"/>
        <v>2.4089802811304829E-2</v>
      </c>
    </row>
    <row r="37" spans="4:6" x14ac:dyDescent="0.35">
      <c r="D37" s="9">
        <f t="shared" si="1"/>
        <v>0.17750000000000007</v>
      </c>
      <c r="E37">
        <v>3.1033333333333333E-2</v>
      </c>
      <c r="F37">
        <f t="shared" si="0"/>
        <v>2.3121243729200821E-2</v>
      </c>
    </row>
    <row r="38" spans="4:6" x14ac:dyDescent="0.35">
      <c r="D38" s="9">
        <f t="shared" si="1"/>
        <v>0.18250000000000008</v>
      </c>
      <c r="E38">
        <v>3.1633333333333333E-2</v>
      </c>
      <c r="F38">
        <f t="shared" si="0"/>
        <v>2.356827099786421E-2</v>
      </c>
    </row>
    <row r="39" spans="4:6" x14ac:dyDescent="0.35">
      <c r="D39" s="9">
        <f t="shared" si="1"/>
        <v>0.18750000000000008</v>
      </c>
      <c r="E39">
        <v>3.1899999999999998E-2</v>
      </c>
      <c r="F39">
        <f t="shared" si="0"/>
        <v>2.3766949783936824E-2</v>
      </c>
    </row>
    <row r="40" spans="4:6" x14ac:dyDescent="0.35">
      <c r="D40" s="9">
        <f t="shared" si="1"/>
        <v>0.19250000000000009</v>
      </c>
      <c r="E40">
        <v>3.0233333333333334E-2</v>
      </c>
      <c r="F40">
        <f t="shared" si="0"/>
        <v>2.2525207370982972E-2</v>
      </c>
    </row>
    <row r="41" spans="4:6" x14ac:dyDescent="0.35">
      <c r="D41" s="9">
        <f t="shared" si="1"/>
        <v>0.19750000000000009</v>
      </c>
      <c r="E41">
        <v>3.0800000000000001E-2</v>
      </c>
      <c r="F41">
        <f t="shared" si="0"/>
        <v>2.2947399791387282E-2</v>
      </c>
    </row>
    <row r="42" spans="4:6" x14ac:dyDescent="0.35">
      <c r="D42" s="9">
        <f t="shared" si="1"/>
        <v>0.2025000000000001</v>
      </c>
      <c r="E42">
        <v>0.03</v>
      </c>
      <c r="F42">
        <f t="shared" si="0"/>
        <v>2.235136343316943E-2</v>
      </c>
    </row>
    <row r="43" spans="4:6" x14ac:dyDescent="0.35">
      <c r="D43" s="9">
        <f t="shared" si="1"/>
        <v>0.2075000000000001</v>
      </c>
      <c r="E43">
        <v>2.81E-2</v>
      </c>
      <c r="F43">
        <f t="shared" si="0"/>
        <v>2.0935777082402032E-2</v>
      </c>
    </row>
    <row r="44" spans="4:6" x14ac:dyDescent="0.35">
      <c r="D44" s="9">
        <f t="shared" si="1"/>
        <v>0.21250000000000011</v>
      </c>
      <c r="E44">
        <v>2.9333333333333333E-2</v>
      </c>
      <c r="F44">
        <f t="shared" si="0"/>
        <v>2.1854666467987886E-2</v>
      </c>
    </row>
    <row r="45" spans="4:6" x14ac:dyDescent="0.35">
      <c r="D45" s="9">
        <f t="shared" si="1"/>
        <v>0.21750000000000011</v>
      </c>
      <c r="E45">
        <v>2.6033333333333332E-2</v>
      </c>
      <c r="F45">
        <f t="shared" si="0"/>
        <v>1.9396016490339247E-2</v>
      </c>
    </row>
    <row r="46" spans="4:6" x14ac:dyDescent="0.35">
      <c r="D46" s="9">
        <f t="shared" si="1"/>
        <v>0.22250000000000011</v>
      </c>
      <c r="E46">
        <v>2.6800000000000001E-2</v>
      </c>
      <c r="F46">
        <f t="shared" si="0"/>
        <v>1.9967218000298024E-2</v>
      </c>
    </row>
    <row r="47" spans="4:6" x14ac:dyDescent="0.35">
      <c r="D47" s="9">
        <f t="shared" si="1"/>
        <v>0.22750000000000012</v>
      </c>
      <c r="E47">
        <v>2.6333333333333334E-2</v>
      </c>
      <c r="F47">
        <f t="shared" si="0"/>
        <v>1.9619530124670943E-2</v>
      </c>
    </row>
    <row r="48" spans="4:6" x14ac:dyDescent="0.35">
      <c r="D48" s="9">
        <f t="shared" si="1"/>
        <v>0.23250000000000012</v>
      </c>
      <c r="E48">
        <v>2.5166666666666667E-2</v>
      </c>
      <c r="F48">
        <f t="shared" si="0"/>
        <v>1.8750310435603244E-2</v>
      </c>
    </row>
    <row r="49" spans="4:6" x14ac:dyDescent="0.35">
      <c r="D49" s="9">
        <f t="shared" si="1"/>
        <v>0.23750000000000013</v>
      </c>
      <c r="E49">
        <v>2.4333333333333332E-2</v>
      </c>
      <c r="F49">
        <f t="shared" si="0"/>
        <v>1.8129439229126316E-2</v>
      </c>
    </row>
    <row r="50" spans="4:6" x14ac:dyDescent="0.35">
      <c r="D50" s="9">
        <f t="shared" si="1"/>
        <v>0.24250000000000013</v>
      </c>
      <c r="E50">
        <v>2.47E-2</v>
      </c>
      <c r="F50">
        <f t="shared" si="0"/>
        <v>1.8402622559976163E-2</v>
      </c>
    </row>
    <row r="51" spans="4:6" x14ac:dyDescent="0.35">
      <c r="D51" s="9">
        <f t="shared" si="1"/>
        <v>0.24750000000000014</v>
      </c>
      <c r="E51">
        <v>2.4033333333333334E-2</v>
      </c>
      <c r="F51">
        <f t="shared" si="0"/>
        <v>1.7905925594794619E-2</v>
      </c>
    </row>
    <row r="52" spans="4:6" x14ac:dyDescent="0.35">
      <c r="D52" s="9">
        <f t="shared" si="1"/>
        <v>0.25250000000000011</v>
      </c>
      <c r="E52">
        <v>2.2266666666666667E-2</v>
      </c>
      <c r="F52">
        <f t="shared" si="0"/>
        <v>1.6589678637063534E-2</v>
      </c>
    </row>
    <row r="53" spans="4:6" x14ac:dyDescent="0.35">
      <c r="D53" s="9">
        <f t="shared" si="1"/>
        <v>0.25750000000000012</v>
      </c>
      <c r="E53">
        <v>2.0866666666666665E-2</v>
      </c>
      <c r="F53">
        <f t="shared" si="0"/>
        <v>1.5546615010182291E-2</v>
      </c>
    </row>
    <row r="54" spans="4:6" x14ac:dyDescent="0.35">
      <c r="D54" s="9">
        <f t="shared" si="1"/>
        <v>0.26250000000000012</v>
      </c>
      <c r="E54">
        <v>1.8366666666666667E-2</v>
      </c>
      <c r="F54">
        <f t="shared" si="0"/>
        <v>1.3684001390751507E-2</v>
      </c>
    </row>
    <row r="55" spans="4:6" x14ac:dyDescent="0.35">
      <c r="D55" s="9">
        <f t="shared" si="1"/>
        <v>0.26750000000000013</v>
      </c>
      <c r="E55">
        <v>1.9166666666666665E-2</v>
      </c>
      <c r="F55">
        <f t="shared" si="0"/>
        <v>1.4280037748969356E-2</v>
      </c>
    </row>
    <row r="56" spans="4:6" x14ac:dyDescent="0.35">
      <c r="D56" s="9">
        <f t="shared" si="1"/>
        <v>0.27250000000000013</v>
      </c>
      <c r="E56">
        <v>1.83E-2</v>
      </c>
      <c r="F56">
        <f t="shared" si="0"/>
        <v>1.3634331694233353E-2</v>
      </c>
    </row>
    <row r="57" spans="4:6" x14ac:dyDescent="0.35">
      <c r="D57" s="9">
        <f t="shared" si="1"/>
        <v>0.27750000000000014</v>
      </c>
      <c r="E57">
        <v>1.77E-2</v>
      </c>
      <c r="F57">
        <f t="shared" si="0"/>
        <v>1.3187304425569963E-2</v>
      </c>
    </row>
    <row r="58" spans="4:6" x14ac:dyDescent="0.35">
      <c r="D58" s="9">
        <f t="shared" si="1"/>
        <v>0.28250000000000014</v>
      </c>
      <c r="E58">
        <v>1.66E-2</v>
      </c>
      <c r="F58">
        <f t="shared" si="0"/>
        <v>1.2367754433020418E-2</v>
      </c>
    </row>
    <row r="59" spans="4:6" x14ac:dyDescent="0.35">
      <c r="D59" s="9">
        <f t="shared" si="1"/>
        <v>0.28750000000000014</v>
      </c>
      <c r="E59">
        <v>1.49E-2</v>
      </c>
      <c r="F59">
        <f t="shared" si="0"/>
        <v>1.1101177171807483E-2</v>
      </c>
    </row>
    <row r="60" spans="4:6" x14ac:dyDescent="0.35">
      <c r="D60" s="9">
        <f t="shared" si="1"/>
        <v>0.29250000000000015</v>
      </c>
      <c r="E60">
        <v>1.55E-2</v>
      </c>
      <c r="F60">
        <f t="shared" si="0"/>
        <v>1.1548204440470873E-2</v>
      </c>
    </row>
    <row r="61" spans="4:6" x14ac:dyDescent="0.35">
      <c r="D61" s="9">
        <f t="shared" si="1"/>
        <v>0.29750000000000015</v>
      </c>
      <c r="E61">
        <v>1.3566666666666666E-2</v>
      </c>
      <c r="F61">
        <f t="shared" si="0"/>
        <v>1.0107783241444398E-2</v>
      </c>
    </row>
    <row r="62" spans="4:6" x14ac:dyDescent="0.35">
      <c r="D62" s="9">
        <f t="shared" si="1"/>
        <v>0.30250000000000016</v>
      </c>
      <c r="E62">
        <v>1.1933333333333334E-2</v>
      </c>
      <c r="F62">
        <f t="shared" si="0"/>
        <v>8.8908756767496176E-3</v>
      </c>
    </row>
    <row r="63" spans="4:6" x14ac:dyDescent="0.35">
      <c r="D63" s="9">
        <f t="shared" si="1"/>
        <v>0.30750000000000016</v>
      </c>
      <c r="E63">
        <v>1.3466666666666667E-2</v>
      </c>
      <c r="F63">
        <f t="shared" si="0"/>
        <v>1.0033278696667166E-2</v>
      </c>
    </row>
    <row r="64" spans="4:6" x14ac:dyDescent="0.35">
      <c r="D64" s="9">
        <f t="shared" si="1"/>
        <v>0.31250000000000017</v>
      </c>
      <c r="E64">
        <v>1.14E-2</v>
      </c>
      <c r="F64">
        <f t="shared" si="0"/>
        <v>8.4935181046043844E-3</v>
      </c>
    </row>
    <row r="65" spans="4:6" x14ac:dyDescent="0.35">
      <c r="D65" s="9">
        <f t="shared" si="1"/>
        <v>0.31750000000000017</v>
      </c>
      <c r="E65">
        <v>1.0699999999999999E-2</v>
      </c>
      <c r="F65">
        <f t="shared" si="0"/>
        <v>7.9719862911637636E-3</v>
      </c>
    </row>
    <row r="66" spans="4:6" x14ac:dyDescent="0.35">
      <c r="D66" s="9">
        <f t="shared" si="1"/>
        <v>0.32250000000000018</v>
      </c>
      <c r="E66">
        <v>9.1333333333333336E-3</v>
      </c>
      <c r="F66">
        <f t="shared" si="0"/>
        <v>6.8047484229871377E-3</v>
      </c>
    </row>
    <row r="67" spans="4:6" x14ac:dyDescent="0.35">
      <c r="D67" s="9">
        <f t="shared" si="1"/>
        <v>0.32750000000000018</v>
      </c>
      <c r="E67">
        <v>9.2666666666666661E-3</v>
      </c>
      <c r="F67">
        <f t="shared" ref="F67:F130" si="2">E67/E$202</f>
        <v>6.9040878160234456E-3</v>
      </c>
    </row>
    <row r="68" spans="4:6" x14ac:dyDescent="0.35">
      <c r="D68" s="9">
        <f t="shared" ref="D68:D131" si="3">D67+0.005</f>
        <v>0.33250000000000018</v>
      </c>
      <c r="E68">
        <v>8.7666666666666674E-3</v>
      </c>
      <c r="F68">
        <f t="shared" si="2"/>
        <v>6.5315650921372896E-3</v>
      </c>
    </row>
    <row r="69" spans="4:6" x14ac:dyDescent="0.35">
      <c r="D69" s="9">
        <f t="shared" si="3"/>
        <v>0.33750000000000019</v>
      </c>
      <c r="E69">
        <v>8.2000000000000007E-3</v>
      </c>
      <c r="F69">
        <f t="shared" si="2"/>
        <v>6.1093726717329783E-3</v>
      </c>
    </row>
    <row r="70" spans="4:6" x14ac:dyDescent="0.35">
      <c r="D70" s="9">
        <f t="shared" si="3"/>
        <v>0.34250000000000019</v>
      </c>
      <c r="E70">
        <v>7.7333333333333334E-3</v>
      </c>
      <c r="F70">
        <f t="shared" si="2"/>
        <v>5.7616847961058978E-3</v>
      </c>
    </row>
    <row r="71" spans="4:6" x14ac:dyDescent="0.35">
      <c r="D71" s="9">
        <f t="shared" si="3"/>
        <v>0.3475000000000002</v>
      </c>
      <c r="E71">
        <v>7.9333333333333339E-3</v>
      </c>
      <c r="F71">
        <f t="shared" si="2"/>
        <v>5.9106938856603609E-3</v>
      </c>
    </row>
    <row r="72" spans="4:6" x14ac:dyDescent="0.35">
      <c r="D72" s="9">
        <f t="shared" si="3"/>
        <v>0.3525000000000002</v>
      </c>
      <c r="E72">
        <v>6.2333333333333329E-3</v>
      </c>
      <c r="F72">
        <f t="shared" si="2"/>
        <v>4.6441166244474254E-3</v>
      </c>
    </row>
    <row r="73" spans="4:6" x14ac:dyDescent="0.35">
      <c r="D73" s="9">
        <f t="shared" si="3"/>
        <v>0.35750000000000021</v>
      </c>
      <c r="E73">
        <v>5.3E-3</v>
      </c>
      <c r="F73">
        <f t="shared" si="2"/>
        <v>3.948740873193266E-3</v>
      </c>
    </row>
    <row r="74" spans="4:6" x14ac:dyDescent="0.35">
      <c r="D74" s="9">
        <f t="shared" si="3"/>
        <v>0.36250000000000021</v>
      </c>
      <c r="E74">
        <v>5.2666666666666669E-3</v>
      </c>
      <c r="F74">
        <f t="shared" si="2"/>
        <v>3.9239060249341888E-3</v>
      </c>
    </row>
    <row r="75" spans="4:6" x14ac:dyDescent="0.35">
      <c r="D75" s="9">
        <f t="shared" si="3"/>
        <v>0.36750000000000022</v>
      </c>
      <c r="E75">
        <v>4.8999999999999998E-3</v>
      </c>
      <c r="F75">
        <f t="shared" si="2"/>
        <v>3.6507226940843403E-3</v>
      </c>
    </row>
    <row r="76" spans="4:6" x14ac:dyDescent="0.35">
      <c r="D76" s="9">
        <f t="shared" si="3"/>
        <v>0.37250000000000022</v>
      </c>
      <c r="E76">
        <v>4.966666666666667E-3</v>
      </c>
      <c r="F76">
        <f t="shared" si="2"/>
        <v>3.7003923906024946E-3</v>
      </c>
    </row>
    <row r="77" spans="4:6" x14ac:dyDescent="0.35">
      <c r="D77" s="9">
        <f t="shared" si="3"/>
        <v>0.37750000000000022</v>
      </c>
      <c r="E77">
        <v>4.933333333333333E-3</v>
      </c>
      <c r="F77">
        <f t="shared" si="2"/>
        <v>3.675557542343417E-3</v>
      </c>
    </row>
    <row r="78" spans="4:6" x14ac:dyDescent="0.35">
      <c r="D78" s="9">
        <f t="shared" si="3"/>
        <v>0.38250000000000023</v>
      </c>
      <c r="E78">
        <v>4.4999999999999997E-3</v>
      </c>
      <c r="F78">
        <f t="shared" si="2"/>
        <v>3.3527045149754141E-3</v>
      </c>
    </row>
    <row r="79" spans="4:6" x14ac:dyDescent="0.35">
      <c r="D79" s="9">
        <f t="shared" si="3"/>
        <v>0.38750000000000023</v>
      </c>
      <c r="E79">
        <v>4.3333333333333331E-3</v>
      </c>
      <c r="F79">
        <f t="shared" si="2"/>
        <v>3.2285302736800286E-3</v>
      </c>
    </row>
    <row r="80" spans="4:6" x14ac:dyDescent="0.35">
      <c r="D80" s="9">
        <f t="shared" si="3"/>
        <v>0.39250000000000024</v>
      </c>
      <c r="E80">
        <v>3.3999999999999998E-3</v>
      </c>
      <c r="F80">
        <f t="shared" si="2"/>
        <v>2.5331545224258688E-3</v>
      </c>
    </row>
    <row r="81" spans="4:6" x14ac:dyDescent="0.35">
      <c r="D81" s="9">
        <f t="shared" si="3"/>
        <v>0.39750000000000024</v>
      </c>
      <c r="E81">
        <v>3.2666666666666669E-3</v>
      </c>
      <c r="F81">
        <f t="shared" si="2"/>
        <v>2.4338151293895605E-3</v>
      </c>
    </row>
    <row r="82" spans="4:6" x14ac:dyDescent="0.35">
      <c r="D82" s="9">
        <f t="shared" si="3"/>
        <v>0.40250000000000025</v>
      </c>
      <c r="E82">
        <v>3.0666666666666668E-3</v>
      </c>
      <c r="F82">
        <f t="shared" si="2"/>
        <v>2.2848060398350974E-3</v>
      </c>
    </row>
    <row r="83" spans="4:6" x14ac:dyDescent="0.35">
      <c r="D83" s="9">
        <f t="shared" si="3"/>
        <v>0.40750000000000025</v>
      </c>
      <c r="E83">
        <v>2.8666666666666667E-3</v>
      </c>
      <c r="F83">
        <f t="shared" si="2"/>
        <v>2.1357969502806343E-3</v>
      </c>
    </row>
    <row r="84" spans="4:6" x14ac:dyDescent="0.35">
      <c r="D84" s="9">
        <f t="shared" si="3"/>
        <v>0.41250000000000026</v>
      </c>
      <c r="E84">
        <v>2.7000000000000001E-3</v>
      </c>
      <c r="F84">
        <f t="shared" si="2"/>
        <v>2.0116227089852488E-3</v>
      </c>
    </row>
    <row r="85" spans="4:6" x14ac:dyDescent="0.35">
      <c r="D85" s="9">
        <f t="shared" si="3"/>
        <v>0.41750000000000026</v>
      </c>
      <c r="E85">
        <v>2.3E-3</v>
      </c>
      <c r="F85">
        <f t="shared" si="2"/>
        <v>1.713604529876323E-3</v>
      </c>
    </row>
    <row r="86" spans="4:6" x14ac:dyDescent="0.35">
      <c r="D86" s="9">
        <f t="shared" si="3"/>
        <v>0.42250000000000026</v>
      </c>
      <c r="E86">
        <v>2.3999999999999998E-3</v>
      </c>
      <c r="F86">
        <f t="shared" si="2"/>
        <v>1.7881090746535541E-3</v>
      </c>
    </row>
    <row r="87" spans="4:6" x14ac:dyDescent="0.35">
      <c r="D87" s="9">
        <f t="shared" si="3"/>
        <v>0.42750000000000027</v>
      </c>
      <c r="E87">
        <v>1.9666666666666665E-3</v>
      </c>
      <c r="F87">
        <f t="shared" si="2"/>
        <v>1.4652560472855514E-3</v>
      </c>
    </row>
    <row r="88" spans="4:6" x14ac:dyDescent="0.35">
      <c r="D88" s="9">
        <f t="shared" si="3"/>
        <v>0.43250000000000027</v>
      </c>
      <c r="E88">
        <v>1.6666666666666668E-3</v>
      </c>
      <c r="F88">
        <f t="shared" si="2"/>
        <v>1.2417424129538572E-3</v>
      </c>
    </row>
    <row r="89" spans="4:6" x14ac:dyDescent="0.35">
      <c r="D89" s="9">
        <f t="shared" si="3"/>
        <v>0.43750000000000028</v>
      </c>
      <c r="E89">
        <v>1.9666666666666665E-3</v>
      </c>
      <c r="F89">
        <f t="shared" si="2"/>
        <v>1.4652560472855514E-3</v>
      </c>
    </row>
    <row r="90" spans="4:6" x14ac:dyDescent="0.35">
      <c r="D90" s="9">
        <f t="shared" si="3"/>
        <v>0.44250000000000028</v>
      </c>
      <c r="E90">
        <v>1.3666666666666666E-3</v>
      </c>
      <c r="F90">
        <f t="shared" si="2"/>
        <v>1.018228778622163E-3</v>
      </c>
    </row>
    <row r="91" spans="4:6" x14ac:dyDescent="0.35">
      <c r="D91" s="9">
        <f t="shared" si="3"/>
        <v>0.44750000000000029</v>
      </c>
      <c r="E91">
        <v>1.4333333333333333E-3</v>
      </c>
      <c r="F91">
        <f t="shared" si="2"/>
        <v>1.0678984751403171E-3</v>
      </c>
    </row>
    <row r="92" spans="4:6" x14ac:dyDescent="0.35">
      <c r="D92" s="9">
        <f t="shared" si="3"/>
        <v>0.45250000000000029</v>
      </c>
      <c r="E92">
        <v>1.1000000000000001E-3</v>
      </c>
      <c r="F92">
        <f t="shared" si="2"/>
        <v>8.1954999254954585E-4</v>
      </c>
    </row>
    <row r="93" spans="4:6" x14ac:dyDescent="0.35">
      <c r="D93" s="9">
        <f t="shared" si="3"/>
        <v>0.4575000000000003</v>
      </c>
      <c r="E93">
        <v>8.9999999999999998E-4</v>
      </c>
      <c r="F93">
        <f t="shared" si="2"/>
        <v>6.7054090299508286E-4</v>
      </c>
    </row>
    <row r="94" spans="4:6" x14ac:dyDescent="0.35">
      <c r="D94" s="9">
        <f t="shared" si="3"/>
        <v>0.4625000000000003</v>
      </c>
      <c r="E94">
        <v>5.3333333333333336E-4</v>
      </c>
      <c r="F94">
        <f t="shared" si="2"/>
        <v>3.9735757214523433E-4</v>
      </c>
    </row>
    <row r="95" spans="4:6" x14ac:dyDescent="0.35">
      <c r="D95" s="9">
        <f t="shared" si="3"/>
        <v>0.4675000000000003</v>
      </c>
      <c r="E95">
        <v>1.1333333333333334E-3</v>
      </c>
      <c r="F95">
        <f t="shared" si="2"/>
        <v>8.4438484080862292E-4</v>
      </c>
    </row>
    <row r="96" spans="4:6" x14ac:dyDescent="0.35">
      <c r="D96" s="9">
        <f t="shared" si="3"/>
        <v>0.47250000000000031</v>
      </c>
      <c r="E96">
        <v>8.6666666666666663E-4</v>
      </c>
      <c r="F96">
        <f t="shared" si="2"/>
        <v>6.4570605473600567E-4</v>
      </c>
    </row>
    <row r="97" spans="4:6" x14ac:dyDescent="0.35">
      <c r="D97" s="9">
        <f t="shared" si="3"/>
        <v>0.47750000000000031</v>
      </c>
      <c r="E97">
        <v>5.0000000000000001E-4</v>
      </c>
      <c r="F97">
        <f t="shared" si="2"/>
        <v>3.7252272388615715E-4</v>
      </c>
    </row>
    <row r="98" spans="4:6" x14ac:dyDescent="0.35">
      <c r="D98" s="9">
        <f t="shared" si="3"/>
        <v>0.48250000000000032</v>
      </c>
      <c r="E98">
        <v>9.3333333333333332E-4</v>
      </c>
      <c r="F98">
        <f t="shared" si="2"/>
        <v>6.9537575125416004E-4</v>
      </c>
    </row>
    <row r="99" spans="4:6" x14ac:dyDescent="0.35">
      <c r="D99" s="9">
        <f t="shared" si="3"/>
        <v>0.48750000000000032</v>
      </c>
      <c r="E99">
        <v>4.6666666666666666E-4</v>
      </c>
      <c r="F99">
        <f t="shared" si="2"/>
        <v>3.4768787562708002E-4</v>
      </c>
    </row>
    <row r="100" spans="4:6" x14ac:dyDescent="0.35">
      <c r="D100" s="9">
        <f t="shared" si="3"/>
        <v>0.49250000000000033</v>
      </c>
      <c r="E100">
        <v>4.0000000000000002E-4</v>
      </c>
      <c r="F100">
        <f t="shared" si="2"/>
        <v>2.9801817910892576E-4</v>
      </c>
    </row>
    <row r="101" spans="4:6" x14ac:dyDescent="0.35">
      <c r="D101" s="9">
        <f t="shared" si="3"/>
        <v>0.49750000000000033</v>
      </c>
      <c r="E101">
        <v>4.0000000000000002E-4</v>
      </c>
      <c r="F101">
        <f t="shared" si="2"/>
        <v>2.9801817910892576E-4</v>
      </c>
    </row>
    <row r="102" spans="4:6" x14ac:dyDescent="0.35">
      <c r="D102" s="9">
        <f t="shared" si="3"/>
        <v>0.50250000000000028</v>
      </c>
      <c r="E102">
        <v>5.0000000000000001E-4</v>
      </c>
      <c r="F102">
        <f t="shared" si="2"/>
        <v>3.7252272388615715E-4</v>
      </c>
    </row>
    <row r="103" spans="4:6" x14ac:dyDescent="0.35">
      <c r="D103" s="9">
        <f t="shared" si="3"/>
        <v>0.50750000000000028</v>
      </c>
      <c r="E103">
        <v>4.0000000000000002E-4</v>
      </c>
      <c r="F103">
        <f t="shared" si="2"/>
        <v>2.9801817910892576E-4</v>
      </c>
    </row>
    <row r="104" spans="4:6" x14ac:dyDescent="0.35">
      <c r="D104" s="9">
        <f t="shared" si="3"/>
        <v>0.51250000000000029</v>
      </c>
      <c r="E104">
        <v>2.9999999999999997E-4</v>
      </c>
      <c r="F104">
        <f t="shared" si="2"/>
        <v>2.2351363433169427E-4</v>
      </c>
    </row>
    <row r="105" spans="4:6" x14ac:dyDescent="0.35">
      <c r="D105" s="9">
        <f t="shared" si="3"/>
        <v>0.51750000000000029</v>
      </c>
      <c r="E105">
        <v>2.6666666666666668E-4</v>
      </c>
      <c r="F105">
        <f t="shared" si="2"/>
        <v>1.9867878607261717E-4</v>
      </c>
    </row>
    <row r="106" spans="4:6" x14ac:dyDescent="0.35">
      <c r="D106" s="9">
        <f t="shared" si="3"/>
        <v>0.5225000000000003</v>
      </c>
      <c r="E106">
        <v>4.0000000000000002E-4</v>
      </c>
      <c r="F106">
        <f t="shared" si="2"/>
        <v>2.9801817910892576E-4</v>
      </c>
    </row>
    <row r="107" spans="4:6" x14ac:dyDescent="0.35">
      <c r="D107" s="9">
        <f t="shared" si="3"/>
        <v>0.5275000000000003</v>
      </c>
      <c r="E107">
        <v>2.9999999999999997E-4</v>
      </c>
      <c r="F107">
        <f t="shared" si="2"/>
        <v>2.2351363433169427E-4</v>
      </c>
    </row>
    <row r="108" spans="4:6" x14ac:dyDescent="0.35">
      <c r="D108" s="9">
        <f t="shared" si="3"/>
        <v>0.53250000000000031</v>
      </c>
      <c r="E108">
        <v>1E-4</v>
      </c>
      <c r="F108">
        <f t="shared" si="2"/>
        <v>7.450454477723144E-5</v>
      </c>
    </row>
    <row r="109" spans="4:6" x14ac:dyDescent="0.35">
      <c r="D109" s="9">
        <f t="shared" si="3"/>
        <v>0.53750000000000031</v>
      </c>
      <c r="E109">
        <v>6.666666666666667E-5</v>
      </c>
      <c r="F109">
        <f t="shared" si="2"/>
        <v>4.9669696518154291E-5</v>
      </c>
    </row>
    <row r="110" spans="4:6" x14ac:dyDescent="0.35">
      <c r="D110" s="9">
        <f t="shared" si="3"/>
        <v>0.54250000000000032</v>
      </c>
      <c r="E110">
        <v>1.3333333333333334E-4</v>
      </c>
      <c r="F110">
        <f t="shared" si="2"/>
        <v>9.9339393036308583E-5</v>
      </c>
    </row>
    <row r="111" spans="4:6" x14ac:dyDescent="0.35">
      <c r="D111" s="9">
        <f t="shared" si="3"/>
        <v>0.54750000000000032</v>
      </c>
      <c r="E111">
        <v>2.0000000000000001E-4</v>
      </c>
      <c r="F111">
        <f t="shared" si="2"/>
        <v>1.4900908955446288E-4</v>
      </c>
    </row>
    <row r="112" spans="4:6" x14ac:dyDescent="0.35">
      <c r="D112" s="9">
        <f t="shared" si="3"/>
        <v>0.55250000000000032</v>
      </c>
      <c r="E112">
        <v>1E-4</v>
      </c>
      <c r="F112">
        <f t="shared" si="2"/>
        <v>7.450454477723144E-5</v>
      </c>
    </row>
    <row r="113" spans="4:6" x14ac:dyDescent="0.35">
      <c r="D113" s="9">
        <f t="shared" si="3"/>
        <v>0.55750000000000033</v>
      </c>
      <c r="E113">
        <v>6.666666666666667E-5</v>
      </c>
      <c r="F113">
        <f t="shared" si="2"/>
        <v>4.9669696518154291E-5</v>
      </c>
    </row>
    <row r="114" spans="4:6" x14ac:dyDescent="0.35">
      <c r="D114" s="9">
        <f t="shared" si="3"/>
        <v>0.56250000000000033</v>
      </c>
      <c r="E114">
        <v>6.666666666666667E-5</v>
      </c>
      <c r="F114">
        <f t="shared" si="2"/>
        <v>4.9669696518154291E-5</v>
      </c>
    </row>
    <row r="115" spans="4:6" x14ac:dyDescent="0.35">
      <c r="D115" s="9">
        <f t="shared" si="3"/>
        <v>0.56750000000000034</v>
      </c>
      <c r="E115">
        <v>3.3333333333333335E-5</v>
      </c>
      <c r="F115">
        <f t="shared" si="2"/>
        <v>2.4834848259077146E-5</v>
      </c>
    </row>
    <row r="116" spans="4:6" x14ac:dyDescent="0.35">
      <c r="D116" s="9">
        <f t="shared" si="3"/>
        <v>0.57250000000000034</v>
      </c>
      <c r="E116">
        <v>0</v>
      </c>
      <c r="F116">
        <f t="shared" si="2"/>
        <v>0</v>
      </c>
    </row>
    <row r="117" spans="4:6" x14ac:dyDescent="0.35">
      <c r="D117" s="9">
        <f t="shared" si="3"/>
        <v>0.57750000000000035</v>
      </c>
      <c r="E117">
        <v>1.6666666666666666E-4</v>
      </c>
      <c r="F117">
        <f t="shared" si="2"/>
        <v>1.2417424129538573E-4</v>
      </c>
    </row>
    <row r="118" spans="4:6" x14ac:dyDescent="0.35">
      <c r="D118" s="9">
        <f t="shared" si="3"/>
        <v>0.58250000000000035</v>
      </c>
      <c r="E118">
        <v>3.3333333333333335E-5</v>
      </c>
      <c r="F118">
        <f t="shared" si="2"/>
        <v>2.4834848259077146E-5</v>
      </c>
    </row>
    <row r="119" spans="4:6" x14ac:dyDescent="0.35">
      <c r="D119" s="9">
        <f t="shared" si="3"/>
        <v>0.58750000000000036</v>
      </c>
      <c r="E119">
        <v>1E-4</v>
      </c>
      <c r="F119">
        <f t="shared" si="2"/>
        <v>7.450454477723144E-5</v>
      </c>
    </row>
    <row r="120" spans="4:6" x14ac:dyDescent="0.35">
      <c r="D120" s="9">
        <f t="shared" si="3"/>
        <v>0.59250000000000036</v>
      </c>
      <c r="E120">
        <v>3.3333333333333335E-5</v>
      </c>
      <c r="F120">
        <f t="shared" si="2"/>
        <v>2.4834848259077146E-5</v>
      </c>
    </row>
    <row r="121" spans="4:6" x14ac:dyDescent="0.35">
      <c r="D121" s="9">
        <f t="shared" si="3"/>
        <v>0.59750000000000036</v>
      </c>
      <c r="E121">
        <v>3.3333333333333335E-5</v>
      </c>
      <c r="F121">
        <f t="shared" si="2"/>
        <v>2.4834848259077146E-5</v>
      </c>
    </row>
    <row r="122" spans="4:6" x14ac:dyDescent="0.35">
      <c r="D122" s="9">
        <f t="shared" si="3"/>
        <v>0.60250000000000037</v>
      </c>
      <c r="E122">
        <v>3.3333333333333335E-5</v>
      </c>
      <c r="F122">
        <f t="shared" si="2"/>
        <v>2.4834848259077146E-5</v>
      </c>
    </row>
    <row r="123" spans="4:6" x14ac:dyDescent="0.35">
      <c r="D123" s="9">
        <f t="shared" si="3"/>
        <v>0.60750000000000037</v>
      </c>
      <c r="E123">
        <v>6.666666666666667E-5</v>
      </c>
      <c r="F123">
        <f t="shared" si="2"/>
        <v>4.9669696518154291E-5</v>
      </c>
    </row>
    <row r="124" spans="4:6" x14ac:dyDescent="0.35">
      <c r="D124" s="9">
        <f t="shared" si="3"/>
        <v>0.61250000000000038</v>
      </c>
      <c r="E124">
        <v>0</v>
      </c>
      <c r="F124">
        <f t="shared" si="2"/>
        <v>0</v>
      </c>
    </row>
    <row r="125" spans="4:6" x14ac:dyDescent="0.35">
      <c r="D125" s="9">
        <f t="shared" si="3"/>
        <v>0.61750000000000038</v>
      </c>
      <c r="E125">
        <v>3.3333333333333335E-5</v>
      </c>
      <c r="F125">
        <f t="shared" si="2"/>
        <v>2.4834848259077146E-5</v>
      </c>
    </row>
    <row r="126" spans="4:6" x14ac:dyDescent="0.35">
      <c r="D126" s="9">
        <f t="shared" si="3"/>
        <v>0.62250000000000039</v>
      </c>
      <c r="E126">
        <v>0</v>
      </c>
      <c r="F126">
        <f t="shared" si="2"/>
        <v>0</v>
      </c>
    </row>
    <row r="127" spans="4:6" x14ac:dyDescent="0.35">
      <c r="D127" s="9">
        <f t="shared" si="3"/>
        <v>0.62750000000000039</v>
      </c>
      <c r="E127">
        <v>0</v>
      </c>
      <c r="F127">
        <f t="shared" si="2"/>
        <v>0</v>
      </c>
    </row>
    <row r="128" spans="4:6" x14ac:dyDescent="0.35">
      <c r="D128" s="9">
        <f t="shared" si="3"/>
        <v>0.6325000000000004</v>
      </c>
      <c r="E128">
        <v>3.3333333333333335E-5</v>
      </c>
      <c r="F128">
        <f t="shared" si="2"/>
        <v>2.4834848259077146E-5</v>
      </c>
    </row>
    <row r="129" spans="4:6" x14ac:dyDescent="0.35">
      <c r="D129" s="9">
        <f t="shared" si="3"/>
        <v>0.6375000000000004</v>
      </c>
      <c r="E129">
        <v>0</v>
      </c>
      <c r="F129">
        <f t="shared" si="2"/>
        <v>0</v>
      </c>
    </row>
    <row r="130" spans="4:6" x14ac:dyDescent="0.35">
      <c r="D130" s="9">
        <f t="shared" si="3"/>
        <v>0.6425000000000004</v>
      </c>
      <c r="E130">
        <v>0</v>
      </c>
      <c r="F130">
        <f t="shared" si="2"/>
        <v>0</v>
      </c>
    </row>
    <row r="131" spans="4:6" x14ac:dyDescent="0.35">
      <c r="D131" s="9">
        <f t="shared" si="3"/>
        <v>0.64750000000000041</v>
      </c>
      <c r="E131">
        <v>0</v>
      </c>
      <c r="F131">
        <f t="shared" ref="F131:F194" si="4">E131/E$202</f>
        <v>0</v>
      </c>
    </row>
    <row r="132" spans="4:6" x14ac:dyDescent="0.35">
      <c r="D132" s="9">
        <f t="shared" ref="D132:D195" si="5">D131+0.005</f>
        <v>0.65250000000000041</v>
      </c>
      <c r="E132">
        <v>0</v>
      </c>
      <c r="F132">
        <f t="shared" si="4"/>
        <v>0</v>
      </c>
    </row>
    <row r="133" spans="4:6" x14ac:dyDescent="0.35">
      <c r="D133" s="9">
        <f t="shared" si="5"/>
        <v>0.65750000000000042</v>
      </c>
      <c r="E133">
        <v>0</v>
      </c>
      <c r="F133">
        <f t="shared" si="4"/>
        <v>0</v>
      </c>
    </row>
    <row r="134" spans="4:6" x14ac:dyDescent="0.35">
      <c r="D134" s="9">
        <f t="shared" si="5"/>
        <v>0.66250000000000042</v>
      </c>
      <c r="E134">
        <v>0</v>
      </c>
      <c r="F134">
        <f t="shared" si="4"/>
        <v>0</v>
      </c>
    </row>
    <row r="135" spans="4:6" x14ac:dyDescent="0.35">
      <c r="D135" s="9">
        <f t="shared" si="5"/>
        <v>0.66750000000000043</v>
      </c>
      <c r="E135">
        <v>0</v>
      </c>
      <c r="F135">
        <f t="shared" si="4"/>
        <v>0</v>
      </c>
    </row>
    <row r="136" spans="4:6" x14ac:dyDescent="0.35">
      <c r="D136" s="9">
        <f t="shared" si="5"/>
        <v>0.67250000000000043</v>
      </c>
      <c r="E136">
        <v>0</v>
      </c>
      <c r="F136">
        <f t="shared" si="4"/>
        <v>0</v>
      </c>
    </row>
    <row r="137" spans="4:6" x14ac:dyDescent="0.35">
      <c r="D137" s="9">
        <f t="shared" si="5"/>
        <v>0.67750000000000044</v>
      </c>
      <c r="E137">
        <v>0</v>
      </c>
      <c r="F137">
        <f t="shared" si="4"/>
        <v>0</v>
      </c>
    </row>
    <row r="138" spans="4:6" x14ac:dyDescent="0.35">
      <c r="D138" s="9">
        <f t="shared" si="5"/>
        <v>0.68250000000000044</v>
      </c>
      <c r="E138">
        <v>0</v>
      </c>
      <c r="F138">
        <f t="shared" si="4"/>
        <v>0</v>
      </c>
    </row>
    <row r="139" spans="4:6" x14ac:dyDescent="0.35">
      <c r="D139" s="9">
        <f t="shared" si="5"/>
        <v>0.68750000000000044</v>
      </c>
      <c r="E139">
        <v>0</v>
      </c>
      <c r="F139">
        <f t="shared" si="4"/>
        <v>0</v>
      </c>
    </row>
    <row r="140" spans="4:6" x14ac:dyDescent="0.35">
      <c r="D140" s="9">
        <f t="shared" si="5"/>
        <v>0.69250000000000045</v>
      </c>
      <c r="E140">
        <v>0</v>
      </c>
      <c r="F140">
        <f t="shared" si="4"/>
        <v>0</v>
      </c>
    </row>
    <row r="141" spans="4:6" x14ac:dyDescent="0.35">
      <c r="D141" s="9">
        <f t="shared" si="5"/>
        <v>0.69750000000000045</v>
      </c>
      <c r="E141">
        <v>3.3333333333333335E-5</v>
      </c>
      <c r="F141">
        <f t="shared" si="4"/>
        <v>2.4834848259077146E-5</v>
      </c>
    </row>
    <row r="142" spans="4:6" x14ac:dyDescent="0.35">
      <c r="D142" s="9">
        <f t="shared" si="5"/>
        <v>0.70250000000000046</v>
      </c>
      <c r="E142">
        <v>0</v>
      </c>
      <c r="F142">
        <f t="shared" si="4"/>
        <v>0</v>
      </c>
    </row>
    <row r="143" spans="4:6" x14ac:dyDescent="0.35">
      <c r="D143" s="9">
        <f t="shared" si="5"/>
        <v>0.70750000000000046</v>
      </c>
      <c r="E143">
        <v>0</v>
      </c>
      <c r="F143">
        <f t="shared" si="4"/>
        <v>0</v>
      </c>
    </row>
    <row r="144" spans="4:6" x14ac:dyDescent="0.35">
      <c r="D144" s="9">
        <f t="shared" si="5"/>
        <v>0.71250000000000047</v>
      </c>
      <c r="E144">
        <v>0</v>
      </c>
      <c r="F144">
        <f t="shared" si="4"/>
        <v>0</v>
      </c>
    </row>
    <row r="145" spans="4:6" x14ac:dyDescent="0.35">
      <c r="D145" s="9">
        <f t="shared" si="5"/>
        <v>0.71750000000000047</v>
      </c>
      <c r="E145">
        <v>0</v>
      </c>
      <c r="F145">
        <f t="shared" si="4"/>
        <v>0</v>
      </c>
    </row>
    <row r="146" spans="4:6" x14ac:dyDescent="0.35">
      <c r="D146" s="9">
        <f t="shared" si="5"/>
        <v>0.72250000000000048</v>
      </c>
      <c r="E146">
        <v>0</v>
      </c>
      <c r="F146">
        <f t="shared" si="4"/>
        <v>0</v>
      </c>
    </row>
    <row r="147" spans="4:6" x14ac:dyDescent="0.35">
      <c r="D147" s="9">
        <f t="shared" si="5"/>
        <v>0.72750000000000048</v>
      </c>
      <c r="E147">
        <v>0</v>
      </c>
      <c r="F147">
        <f t="shared" si="4"/>
        <v>0</v>
      </c>
    </row>
    <row r="148" spans="4:6" x14ac:dyDescent="0.35">
      <c r="D148" s="9">
        <f t="shared" si="5"/>
        <v>0.73250000000000048</v>
      </c>
      <c r="E148">
        <v>0</v>
      </c>
      <c r="F148">
        <f t="shared" si="4"/>
        <v>0</v>
      </c>
    </row>
    <row r="149" spans="4:6" x14ac:dyDescent="0.35">
      <c r="D149" s="9">
        <f t="shared" si="5"/>
        <v>0.73750000000000049</v>
      </c>
      <c r="E149">
        <v>0</v>
      </c>
      <c r="F149">
        <f t="shared" si="4"/>
        <v>0</v>
      </c>
    </row>
    <row r="150" spans="4:6" x14ac:dyDescent="0.35">
      <c r="D150" s="9">
        <f t="shared" si="5"/>
        <v>0.74250000000000049</v>
      </c>
      <c r="E150">
        <v>0</v>
      </c>
      <c r="F150">
        <f t="shared" si="4"/>
        <v>0</v>
      </c>
    </row>
    <row r="151" spans="4:6" x14ac:dyDescent="0.35">
      <c r="D151" s="9">
        <f t="shared" si="5"/>
        <v>0.7475000000000005</v>
      </c>
      <c r="E151">
        <v>0</v>
      </c>
      <c r="F151">
        <f t="shared" si="4"/>
        <v>0</v>
      </c>
    </row>
    <row r="152" spans="4:6" x14ac:dyDescent="0.35">
      <c r="D152" s="9">
        <f t="shared" si="5"/>
        <v>0.7525000000000005</v>
      </c>
      <c r="E152">
        <v>0</v>
      </c>
      <c r="F152">
        <f t="shared" si="4"/>
        <v>0</v>
      </c>
    </row>
    <row r="153" spans="4:6" x14ac:dyDescent="0.35">
      <c r="D153" s="9">
        <f t="shared" si="5"/>
        <v>0.75750000000000051</v>
      </c>
      <c r="E153">
        <v>0</v>
      </c>
      <c r="F153">
        <f t="shared" si="4"/>
        <v>0</v>
      </c>
    </row>
    <row r="154" spans="4:6" x14ac:dyDescent="0.35">
      <c r="D154" s="9">
        <f t="shared" si="5"/>
        <v>0.76250000000000051</v>
      </c>
      <c r="E154">
        <v>0</v>
      </c>
      <c r="F154">
        <f t="shared" si="4"/>
        <v>0</v>
      </c>
    </row>
    <row r="155" spans="4:6" x14ac:dyDescent="0.35">
      <c r="D155" s="9">
        <f t="shared" si="5"/>
        <v>0.76750000000000052</v>
      </c>
      <c r="E155">
        <v>0</v>
      </c>
      <c r="F155">
        <f t="shared" si="4"/>
        <v>0</v>
      </c>
    </row>
    <row r="156" spans="4:6" x14ac:dyDescent="0.35">
      <c r="D156" s="9">
        <f t="shared" si="5"/>
        <v>0.77250000000000052</v>
      </c>
      <c r="E156">
        <v>0</v>
      </c>
      <c r="F156">
        <f t="shared" si="4"/>
        <v>0</v>
      </c>
    </row>
    <row r="157" spans="4:6" x14ac:dyDescent="0.35">
      <c r="D157" s="9">
        <f t="shared" si="5"/>
        <v>0.77750000000000052</v>
      </c>
      <c r="E157">
        <v>0</v>
      </c>
      <c r="F157">
        <f t="shared" si="4"/>
        <v>0</v>
      </c>
    </row>
    <row r="158" spans="4:6" x14ac:dyDescent="0.35">
      <c r="D158" s="9">
        <f t="shared" si="5"/>
        <v>0.78250000000000053</v>
      </c>
      <c r="E158">
        <v>0</v>
      </c>
      <c r="F158">
        <f t="shared" si="4"/>
        <v>0</v>
      </c>
    </row>
    <row r="159" spans="4:6" x14ac:dyDescent="0.35">
      <c r="D159" s="9">
        <f t="shared" si="5"/>
        <v>0.78750000000000053</v>
      </c>
      <c r="E159">
        <v>0</v>
      </c>
      <c r="F159">
        <f t="shared" si="4"/>
        <v>0</v>
      </c>
    </row>
    <row r="160" spans="4:6" x14ac:dyDescent="0.35">
      <c r="D160" s="9">
        <f t="shared" si="5"/>
        <v>0.79250000000000054</v>
      </c>
      <c r="E160">
        <v>0</v>
      </c>
      <c r="F160">
        <f t="shared" si="4"/>
        <v>0</v>
      </c>
    </row>
    <row r="161" spans="4:6" x14ac:dyDescent="0.35">
      <c r="D161" s="9">
        <f t="shared" si="5"/>
        <v>0.79750000000000054</v>
      </c>
      <c r="E161">
        <v>0</v>
      </c>
      <c r="F161">
        <f t="shared" si="4"/>
        <v>0</v>
      </c>
    </row>
    <row r="162" spans="4:6" x14ac:dyDescent="0.35">
      <c r="D162" s="9">
        <f t="shared" si="5"/>
        <v>0.80250000000000055</v>
      </c>
      <c r="E162">
        <v>0</v>
      </c>
      <c r="F162">
        <f t="shared" si="4"/>
        <v>0</v>
      </c>
    </row>
    <row r="163" spans="4:6" x14ac:dyDescent="0.35">
      <c r="D163" s="9">
        <f t="shared" si="5"/>
        <v>0.80750000000000055</v>
      </c>
      <c r="E163">
        <v>0</v>
      </c>
      <c r="F163">
        <f t="shared" si="4"/>
        <v>0</v>
      </c>
    </row>
    <row r="164" spans="4:6" x14ac:dyDescent="0.35">
      <c r="D164" s="9">
        <f t="shared" si="5"/>
        <v>0.81250000000000056</v>
      </c>
      <c r="E164">
        <v>0</v>
      </c>
      <c r="F164">
        <f t="shared" si="4"/>
        <v>0</v>
      </c>
    </row>
    <row r="165" spans="4:6" x14ac:dyDescent="0.35">
      <c r="D165" s="9">
        <f t="shared" si="5"/>
        <v>0.81750000000000056</v>
      </c>
      <c r="E165">
        <v>0</v>
      </c>
      <c r="F165">
        <f t="shared" si="4"/>
        <v>0</v>
      </c>
    </row>
    <row r="166" spans="4:6" x14ac:dyDescent="0.35">
      <c r="D166" s="9">
        <f t="shared" si="5"/>
        <v>0.82250000000000056</v>
      </c>
      <c r="E166">
        <v>0</v>
      </c>
      <c r="F166">
        <f t="shared" si="4"/>
        <v>0</v>
      </c>
    </row>
    <row r="167" spans="4:6" x14ac:dyDescent="0.35">
      <c r="D167" s="9">
        <f t="shared" si="5"/>
        <v>0.82750000000000057</v>
      </c>
      <c r="E167">
        <v>0</v>
      </c>
      <c r="F167">
        <f t="shared" si="4"/>
        <v>0</v>
      </c>
    </row>
    <row r="168" spans="4:6" x14ac:dyDescent="0.35">
      <c r="D168" s="9">
        <f t="shared" si="5"/>
        <v>0.83250000000000057</v>
      </c>
      <c r="E168">
        <v>0</v>
      </c>
      <c r="F168">
        <f t="shared" si="4"/>
        <v>0</v>
      </c>
    </row>
    <row r="169" spans="4:6" x14ac:dyDescent="0.35">
      <c r="D169" s="9">
        <f t="shared" si="5"/>
        <v>0.83750000000000058</v>
      </c>
      <c r="E169">
        <v>0</v>
      </c>
      <c r="F169">
        <f t="shared" si="4"/>
        <v>0</v>
      </c>
    </row>
    <row r="170" spans="4:6" x14ac:dyDescent="0.35">
      <c r="D170" s="9">
        <f t="shared" si="5"/>
        <v>0.84250000000000058</v>
      </c>
      <c r="E170">
        <v>0</v>
      </c>
      <c r="F170">
        <f t="shared" si="4"/>
        <v>0</v>
      </c>
    </row>
    <row r="171" spans="4:6" x14ac:dyDescent="0.35">
      <c r="D171" s="9">
        <f t="shared" si="5"/>
        <v>0.84750000000000059</v>
      </c>
      <c r="E171">
        <v>0</v>
      </c>
      <c r="F171">
        <f t="shared" si="4"/>
        <v>0</v>
      </c>
    </row>
    <row r="172" spans="4:6" x14ac:dyDescent="0.35">
      <c r="D172" s="9">
        <f t="shared" si="5"/>
        <v>0.85250000000000059</v>
      </c>
      <c r="E172">
        <v>0</v>
      </c>
      <c r="F172">
        <f t="shared" si="4"/>
        <v>0</v>
      </c>
    </row>
    <row r="173" spans="4:6" x14ac:dyDescent="0.35">
      <c r="D173" s="9">
        <f t="shared" si="5"/>
        <v>0.8575000000000006</v>
      </c>
      <c r="E173">
        <v>0</v>
      </c>
      <c r="F173">
        <f t="shared" si="4"/>
        <v>0</v>
      </c>
    </row>
    <row r="174" spans="4:6" x14ac:dyDescent="0.35">
      <c r="D174" s="9">
        <f t="shared" si="5"/>
        <v>0.8625000000000006</v>
      </c>
      <c r="E174">
        <v>0</v>
      </c>
      <c r="F174">
        <f t="shared" si="4"/>
        <v>0</v>
      </c>
    </row>
    <row r="175" spans="4:6" x14ac:dyDescent="0.35">
      <c r="D175" s="9">
        <f t="shared" si="5"/>
        <v>0.8675000000000006</v>
      </c>
      <c r="E175">
        <v>0</v>
      </c>
      <c r="F175">
        <f t="shared" si="4"/>
        <v>0</v>
      </c>
    </row>
    <row r="176" spans="4:6" x14ac:dyDescent="0.35">
      <c r="D176" s="9">
        <f t="shared" si="5"/>
        <v>0.87250000000000061</v>
      </c>
      <c r="E176">
        <v>0</v>
      </c>
      <c r="F176">
        <f t="shared" si="4"/>
        <v>0</v>
      </c>
    </row>
    <row r="177" spans="4:6" x14ac:dyDescent="0.35">
      <c r="D177" s="9">
        <f t="shared" si="5"/>
        <v>0.87750000000000061</v>
      </c>
      <c r="E177">
        <v>0</v>
      </c>
      <c r="F177">
        <f t="shared" si="4"/>
        <v>0</v>
      </c>
    </row>
    <row r="178" spans="4:6" x14ac:dyDescent="0.35">
      <c r="D178" s="9">
        <f t="shared" si="5"/>
        <v>0.88250000000000062</v>
      </c>
      <c r="E178">
        <v>0</v>
      </c>
      <c r="F178">
        <f t="shared" si="4"/>
        <v>0</v>
      </c>
    </row>
    <row r="179" spans="4:6" x14ac:dyDescent="0.35">
      <c r="D179" s="9">
        <f t="shared" si="5"/>
        <v>0.88750000000000062</v>
      </c>
      <c r="E179">
        <v>0</v>
      </c>
      <c r="F179">
        <f t="shared" si="4"/>
        <v>0</v>
      </c>
    </row>
    <row r="180" spans="4:6" x14ac:dyDescent="0.35">
      <c r="D180" s="9">
        <f t="shared" si="5"/>
        <v>0.89250000000000063</v>
      </c>
      <c r="E180">
        <v>0</v>
      </c>
      <c r="F180">
        <f t="shared" si="4"/>
        <v>0</v>
      </c>
    </row>
    <row r="181" spans="4:6" x14ac:dyDescent="0.35">
      <c r="D181" s="9">
        <f t="shared" si="5"/>
        <v>0.89750000000000063</v>
      </c>
      <c r="E181">
        <v>0</v>
      </c>
      <c r="F181">
        <f t="shared" si="4"/>
        <v>0</v>
      </c>
    </row>
    <row r="182" spans="4:6" x14ac:dyDescent="0.35">
      <c r="D182" s="9">
        <f t="shared" si="5"/>
        <v>0.90250000000000064</v>
      </c>
      <c r="E182">
        <v>0</v>
      </c>
      <c r="F182">
        <f t="shared" si="4"/>
        <v>0</v>
      </c>
    </row>
    <row r="183" spans="4:6" x14ac:dyDescent="0.35">
      <c r="D183" s="9">
        <f t="shared" si="5"/>
        <v>0.90750000000000064</v>
      </c>
      <c r="E183">
        <v>0</v>
      </c>
      <c r="F183">
        <f t="shared" si="4"/>
        <v>0</v>
      </c>
    </row>
    <row r="184" spans="4:6" x14ac:dyDescent="0.35">
      <c r="D184" s="9">
        <f t="shared" si="5"/>
        <v>0.91250000000000064</v>
      </c>
      <c r="E184">
        <v>0</v>
      </c>
      <c r="F184">
        <f t="shared" si="4"/>
        <v>0</v>
      </c>
    </row>
    <row r="185" spans="4:6" x14ac:dyDescent="0.35">
      <c r="D185" s="9">
        <f t="shared" si="5"/>
        <v>0.91750000000000065</v>
      </c>
      <c r="E185">
        <v>0</v>
      </c>
      <c r="F185">
        <f t="shared" si="4"/>
        <v>0</v>
      </c>
    </row>
    <row r="186" spans="4:6" x14ac:dyDescent="0.35">
      <c r="D186" s="9">
        <f t="shared" si="5"/>
        <v>0.92250000000000065</v>
      </c>
      <c r="E186">
        <v>0</v>
      </c>
      <c r="F186">
        <f t="shared" si="4"/>
        <v>0</v>
      </c>
    </row>
    <row r="187" spans="4:6" x14ac:dyDescent="0.35">
      <c r="D187" s="9">
        <f t="shared" si="5"/>
        <v>0.92750000000000066</v>
      </c>
      <c r="E187">
        <v>0</v>
      </c>
      <c r="F187">
        <f t="shared" si="4"/>
        <v>0</v>
      </c>
    </row>
    <row r="188" spans="4:6" x14ac:dyDescent="0.35">
      <c r="D188" s="9">
        <f t="shared" si="5"/>
        <v>0.93250000000000066</v>
      </c>
      <c r="E188">
        <v>0</v>
      </c>
      <c r="F188">
        <f t="shared" si="4"/>
        <v>0</v>
      </c>
    </row>
    <row r="189" spans="4:6" x14ac:dyDescent="0.35">
      <c r="D189" s="9">
        <f t="shared" si="5"/>
        <v>0.93750000000000067</v>
      </c>
      <c r="E189">
        <v>0</v>
      </c>
      <c r="F189">
        <f t="shared" si="4"/>
        <v>0</v>
      </c>
    </row>
    <row r="190" spans="4:6" x14ac:dyDescent="0.35">
      <c r="D190" s="9">
        <f t="shared" si="5"/>
        <v>0.94250000000000067</v>
      </c>
      <c r="E190">
        <v>0</v>
      </c>
      <c r="F190">
        <f t="shared" si="4"/>
        <v>0</v>
      </c>
    </row>
    <row r="191" spans="4:6" x14ac:dyDescent="0.35">
      <c r="D191" s="9">
        <f t="shared" si="5"/>
        <v>0.94750000000000068</v>
      </c>
      <c r="E191">
        <v>0</v>
      </c>
      <c r="F191">
        <f t="shared" si="4"/>
        <v>0</v>
      </c>
    </row>
    <row r="192" spans="4:6" x14ac:dyDescent="0.35">
      <c r="D192" s="9">
        <f t="shared" si="5"/>
        <v>0.95250000000000068</v>
      </c>
      <c r="E192">
        <v>0</v>
      </c>
      <c r="F192">
        <f t="shared" si="4"/>
        <v>0</v>
      </c>
    </row>
    <row r="193" spans="4:6" x14ac:dyDescent="0.35">
      <c r="D193" s="9">
        <f t="shared" si="5"/>
        <v>0.95750000000000068</v>
      </c>
      <c r="E193">
        <v>0</v>
      </c>
      <c r="F193">
        <f t="shared" si="4"/>
        <v>0</v>
      </c>
    </row>
    <row r="194" spans="4:6" x14ac:dyDescent="0.35">
      <c r="D194" s="9">
        <f t="shared" si="5"/>
        <v>0.96250000000000069</v>
      </c>
      <c r="E194">
        <v>0</v>
      </c>
      <c r="F194">
        <f t="shared" si="4"/>
        <v>0</v>
      </c>
    </row>
    <row r="195" spans="4:6" x14ac:dyDescent="0.35">
      <c r="D195" s="9">
        <f t="shared" si="5"/>
        <v>0.96750000000000069</v>
      </c>
      <c r="E195">
        <v>0</v>
      </c>
      <c r="F195">
        <f t="shared" ref="F195:F201" si="6">E195/E$202</f>
        <v>0</v>
      </c>
    </row>
    <row r="196" spans="4:6" x14ac:dyDescent="0.35">
      <c r="D196" s="9">
        <f t="shared" ref="D196:D201" si="7">D195+0.005</f>
        <v>0.9725000000000007</v>
      </c>
      <c r="E196">
        <v>0</v>
      </c>
      <c r="F196">
        <f t="shared" si="6"/>
        <v>0</v>
      </c>
    </row>
    <row r="197" spans="4:6" x14ac:dyDescent="0.35">
      <c r="D197" s="9">
        <f t="shared" si="7"/>
        <v>0.9775000000000007</v>
      </c>
      <c r="E197">
        <v>0</v>
      </c>
      <c r="F197">
        <f t="shared" si="6"/>
        <v>0</v>
      </c>
    </row>
    <row r="198" spans="4:6" x14ac:dyDescent="0.35">
      <c r="D198" s="9">
        <f t="shared" si="7"/>
        <v>0.98250000000000071</v>
      </c>
      <c r="E198">
        <v>0</v>
      </c>
      <c r="F198">
        <f t="shared" si="6"/>
        <v>0</v>
      </c>
    </row>
    <row r="199" spans="4:6" x14ac:dyDescent="0.35">
      <c r="D199" s="9">
        <f t="shared" si="7"/>
        <v>0.98750000000000071</v>
      </c>
      <c r="E199">
        <v>0</v>
      </c>
      <c r="F199">
        <f t="shared" si="6"/>
        <v>0</v>
      </c>
    </row>
    <row r="200" spans="4:6" x14ac:dyDescent="0.35">
      <c r="D200" s="9">
        <f t="shared" si="7"/>
        <v>0.99250000000000071</v>
      </c>
      <c r="E200">
        <v>0</v>
      </c>
      <c r="F200">
        <f t="shared" si="6"/>
        <v>0</v>
      </c>
    </row>
    <row r="201" spans="4:6" x14ac:dyDescent="0.35">
      <c r="D201" s="16">
        <f t="shared" si="7"/>
        <v>0.99750000000000072</v>
      </c>
      <c r="E201" s="3">
        <v>0</v>
      </c>
      <c r="F201" s="3">
        <f t="shared" si="6"/>
        <v>0</v>
      </c>
    </row>
    <row r="202" spans="4:6" x14ac:dyDescent="0.35">
      <c r="E202">
        <f>SUM(E2:E201)</f>
        <v>1.3421999999999996</v>
      </c>
      <c r="F202">
        <f>SUM(F2:F201)</f>
        <v>1.0000000000000004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13B7A-0200-4A13-96AB-9B029D074E2D}">
  <sheetPr codeName="Sheet7"/>
  <dimension ref="A1:K22"/>
  <sheetViews>
    <sheetView workbookViewId="0"/>
  </sheetViews>
  <sheetFormatPr defaultRowHeight="14.5" x14ac:dyDescent="0.35"/>
  <cols>
    <col min="1" max="2" width="7.453125" style="7" customWidth="1"/>
  </cols>
  <sheetData>
    <row r="1" spans="1:11" x14ac:dyDescent="0.35">
      <c r="A1" s="6" t="s">
        <v>0</v>
      </c>
      <c r="B1" s="6" t="s">
        <v>1</v>
      </c>
    </row>
    <row r="2" spans="1:11" x14ac:dyDescent="0.35">
      <c r="A2" s="7">
        <v>96.49</v>
      </c>
      <c r="B2" s="7">
        <v>101.16</v>
      </c>
      <c r="D2" t="e" cm="1">
        <f t="array" aca="1" ref="D2" ca="1">BayesMWLg(A2:A13,B2:B13,TRUE)</f>
        <v>#NAME?</v>
      </c>
      <c r="E2" s="1"/>
      <c r="H2" s="10" t="s">
        <v>2</v>
      </c>
    </row>
    <row r="3" spans="1:11" x14ac:dyDescent="0.35">
      <c r="A3" s="7">
        <v>96.78</v>
      </c>
      <c r="B3" s="7">
        <v>102.09</v>
      </c>
      <c r="E3" s="12"/>
      <c r="G3" t="s">
        <v>0</v>
      </c>
      <c r="H3" s="1" t="e" cm="1">
        <f t="array" aca="1" ref="H3" ca="1">BayesMWU(A2:A13,B2:B13)</f>
        <v>#NAME?</v>
      </c>
    </row>
    <row r="4" spans="1:11" x14ac:dyDescent="0.35">
      <c r="A4" s="7">
        <v>97.26</v>
      </c>
      <c r="B4" s="7">
        <v>103.14</v>
      </c>
      <c r="E4" s="12"/>
      <c r="G4" t="s">
        <v>1</v>
      </c>
      <c r="H4" s="2" t="e" cm="1">
        <f t="array" aca="1" ref="H4" ca="1">BayesMWU(B2:B13,A2:A13)</f>
        <v>#NAME?</v>
      </c>
    </row>
    <row r="5" spans="1:11" x14ac:dyDescent="0.35">
      <c r="A5" s="7">
        <v>98.85</v>
      </c>
      <c r="B5" s="7">
        <v>104.7</v>
      </c>
      <c r="E5" s="12"/>
    </row>
    <row r="6" spans="1:11" x14ac:dyDescent="0.35">
      <c r="A6" s="7">
        <v>99.75</v>
      </c>
      <c r="B6" s="7">
        <v>105.27</v>
      </c>
      <c r="E6" s="12"/>
      <c r="G6" t="e" cm="1">
        <f t="array" aca="1" ref="G6" ca="1">BayesMW1Lg(E2,E3,E4,E5,TRUE)</f>
        <v>#NAME?</v>
      </c>
      <c r="H6" s="1"/>
    </row>
    <row r="7" spans="1:11" x14ac:dyDescent="0.35">
      <c r="A7" s="7">
        <v>100.14</v>
      </c>
      <c r="B7" s="7">
        <v>108.22</v>
      </c>
      <c r="E7" s="12"/>
      <c r="H7" s="12"/>
    </row>
    <row r="8" spans="1:11" x14ac:dyDescent="0.35">
      <c r="A8" s="7">
        <v>101.15</v>
      </c>
      <c r="B8" s="7">
        <v>108.32</v>
      </c>
      <c r="E8" s="12"/>
      <c r="H8" s="12"/>
      <c r="J8" t="e" cm="1">
        <f t="array" aca="1" ref="J8" ca="1">BayesMW1Sm(E2,E3,E4,TRUE)</f>
        <v>#NAME?</v>
      </c>
      <c r="K8" s="1"/>
    </row>
    <row r="9" spans="1:11" x14ac:dyDescent="0.35">
      <c r="A9" s="7">
        <v>101.39</v>
      </c>
      <c r="B9" s="7">
        <v>108.51</v>
      </c>
      <c r="E9" s="12"/>
      <c r="H9" s="12"/>
      <c r="K9" s="12"/>
    </row>
    <row r="10" spans="1:11" x14ac:dyDescent="0.35">
      <c r="A10" s="7">
        <v>102.58</v>
      </c>
      <c r="B10" s="7">
        <v>109.88</v>
      </c>
      <c r="E10" s="12"/>
      <c r="H10" s="12"/>
      <c r="K10" s="12"/>
    </row>
    <row r="11" spans="1:11" x14ac:dyDescent="0.35">
      <c r="A11" s="7">
        <v>107.22</v>
      </c>
      <c r="B11" s="7">
        <v>110.32</v>
      </c>
      <c r="E11" s="12"/>
      <c r="H11" s="12"/>
      <c r="K11" s="12"/>
    </row>
    <row r="12" spans="1:11" x14ac:dyDescent="0.35">
      <c r="A12" s="7">
        <v>107.7</v>
      </c>
      <c r="B12" s="7">
        <v>110.55</v>
      </c>
      <c r="E12" s="12"/>
      <c r="H12" s="12"/>
      <c r="K12" s="12"/>
    </row>
    <row r="13" spans="1:11" x14ac:dyDescent="0.35">
      <c r="A13" s="8">
        <v>113.26</v>
      </c>
      <c r="B13" s="8">
        <v>113.42</v>
      </c>
      <c r="E13" s="12"/>
      <c r="H13" s="12"/>
      <c r="K13" s="12"/>
    </row>
    <row r="14" spans="1:11" x14ac:dyDescent="0.35">
      <c r="E14" s="12"/>
      <c r="H14" s="12"/>
      <c r="K14" s="12"/>
    </row>
    <row r="15" spans="1:11" x14ac:dyDescent="0.35">
      <c r="E15" s="12"/>
      <c r="H15" s="12"/>
      <c r="K15" s="12"/>
    </row>
    <row r="16" spans="1:11" x14ac:dyDescent="0.35">
      <c r="E16" s="12"/>
      <c r="H16" s="12"/>
      <c r="K16" s="12"/>
    </row>
    <row r="17" spans="4:11" x14ac:dyDescent="0.35">
      <c r="E17" s="12"/>
      <c r="H17" s="12"/>
      <c r="K17" s="12"/>
    </row>
    <row r="18" spans="4:11" x14ac:dyDescent="0.35">
      <c r="E18" s="2"/>
      <c r="H18" s="2"/>
      <c r="K18" s="2"/>
    </row>
    <row r="20" spans="4:11" x14ac:dyDescent="0.35">
      <c r="D20" t="e" cm="1">
        <f t="array" aca="1" ref="D20" ca="1">FTEXT(D2)</f>
        <v>#NAME?</v>
      </c>
      <c r="J20" t="e" cm="1">
        <f t="array" aca="1" ref="J20" ca="1">FTEXT(J8)</f>
        <v>#NAME?</v>
      </c>
    </row>
    <row r="22" spans="4:11" x14ac:dyDescent="0.35">
      <c r="G22" t="e" cm="1">
        <f t="array" aca="1" ref="G22" ca="1">FTEXT(G6)</f>
        <v>#NAME?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EDAFB-5B10-4535-8CBD-EB26685A79D8}">
  <sheetPr codeName="Sheet6"/>
  <dimension ref="B1:W19"/>
  <sheetViews>
    <sheetView workbookViewId="0"/>
  </sheetViews>
  <sheetFormatPr defaultRowHeight="14.5" x14ac:dyDescent="0.35"/>
  <cols>
    <col min="1" max="1" width="2.6328125" customWidth="1"/>
    <col min="2" max="7" width="7.6328125" customWidth="1"/>
    <col min="8" max="8" width="4.6328125" customWidth="1"/>
    <col min="9" max="9" width="4.1796875" customWidth="1"/>
    <col min="11" max="11" width="3.08984375" customWidth="1"/>
    <col min="13" max="13" width="3.7265625" customWidth="1"/>
    <col min="16" max="16" width="2.90625" customWidth="1"/>
    <col min="17" max="17" width="48.54296875" customWidth="1"/>
  </cols>
  <sheetData>
    <row r="1" spans="2:23" x14ac:dyDescent="0.35">
      <c r="J1" s="10" t="s">
        <v>2</v>
      </c>
    </row>
    <row r="2" spans="2:23" x14ac:dyDescent="0.35">
      <c r="B2" s="11">
        <v>1512</v>
      </c>
      <c r="C2" s="11">
        <v>-9762</v>
      </c>
      <c r="D2" s="11">
        <v>25000</v>
      </c>
      <c r="E2" s="11">
        <v>-31750</v>
      </c>
      <c r="F2" s="11">
        <v>20000</v>
      </c>
      <c r="G2" s="11">
        <v>-5000</v>
      </c>
      <c r="I2" t="s">
        <v>0</v>
      </c>
      <c r="J2" s="1">
        <v>24</v>
      </c>
      <c r="N2" t="s">
        <v>4</v>
      </c>
      <c r="O2" s="11" cm="1">
        <f t="array" ref="O2">MMULT(TRANSPOSE(L14:L19),MMULT(B2:G7,N14:N19))/6</f>
        <v>0.79571435180720129</v>
      </c>
      <c r="Q2" t="e" cm="1">
        <f t="array" aca="1" ref="Q2" ca="1">FTEXT(O2)</f>
        <v>#NAME?</v>
      </c>
      <c r="S2" t="e" cm="1">
        <f t="array" aca="1" ref="S2" ca="1">BayesBeta(O6,O7,TRUE)</f>
        <v>#NAME?</v>
      </c>
      <c r="T2" s="1"/>
      <c r="V2" t="e" cm="1">
        <f t="array" aca="1" ref="V2" ca="1">BayesMW1Lg(J6,J7,J2,J3,TRUE,1,1)</f>
        <v>#NAME?</v>
      </c>
      <c r="W2" s="1"/>
    </row>
    <row r="3" spans="2:23" x14ac:dyDescent="0.35">
      <c r="B3" s="11">
        <v>-6300</v>
      </c>
      <c r="C3" s="11">
        <v>42775</v>
      </c>
      <c r="D3" s="11">
        <v>-114225</v>
      </c>
      <c r="E3" s="11">
        <v>150250</v>
      </c>
      <c r="F3" s="11">
        <v>-97500</v>
      </c>
      <c r="G3" s="11">
        <v>25000</v>
      </c>
      <c r="I3" t="s">
        <v>1</v>
      </c>
      <c r="J3" s="2">
        <v>120</v>
      </c>
      <c r="T3" s="12"/>
      <c r="W3" s="12"/>
    </row>
    <row r="4" spans="2:23" x14ac:dyDescent="0.35">
      <c r="B4" s="11">
        <v>10800</v>
      </c>
      <c r="C4" s="11">
        <v>-75900</v>
      </c>
      <c r="D4" s="11">
        <v>209600</v>
      </c>
      <c r="E4" s="11">
        <v>-284500</v>
      </c>
      <c r="F4" s="11">
        <v>190000</v>
      </c>
      <c r="G4" s="11">
        <v>-50000</v>
      </c>
      <c r="T4" s="12"/>
      <c r="W4" s="12"/>
    </row>
    <row r="5" spans="2:23" x14ac:dyDescent="0.35">
      <c r="B5" s="11">
        <v>-9450</v>
      </c>
      <c r="C5" s="11">
        <v>68100</v>
      </c>
      <c r="D5" s="11">
        <v>-193150</v>
      </c>
      <c r="E5" s="11">
        <v>269500</v>
      </c>
      <c r="F5" s="11">
        <v>-185000</v>
      </c>
      <c r="G5" s="11">
        <v>50000</v>
      </c>
      <c r="J5" s="10" t="s">
        <v>5</v>
      </c>
      <c r="N5" t="s">
        <v>6</v>
      </c>
      <c r="O5" s="1">
        <f>J9*(1.028+0.75*N15)+2</f>
        <v>21.835999999999999</v>
      </c>
      <c r="Q5" t="e" cm="1">
        <f t="array" aca="1" ref="Q5" ca="1">FTEXT(O5)</f>
        <v>#NAME?</v>
      </c>
      <c r="T5" s="12"/>
      <c r="W5" s="12"/>
    </row>
    <row r="6" spans="2:23" x14ac:dyDescent="0.35">
      <c r="B6" s="11">
        <v>4200</v>
      </c>
      <c r="C6" s="11">
        <v>-30850</v>
      </c>
      <c r="D6" s="11">
        <v>89400</v>
      </c>
      <c r="E6" s="11">
        <v>-127750</v>
      </c>
      <c r="F6" s="11">
        <v>90000</v>
      </c>
      <c r="G6" s="11">
        <v>-25000</v>
      </c>
      <c r="I6" t="s">
        <v>0</v>
      </c>
      <c r="J6" s="1">
        <v>12</v>
      </c>
      <c r="N6" t="s">
        <v>7</v>
      </c>
      <c r="O6" s="12">
        <f>O5-O7</f>
        <v>4.4607814139379514</v>
      </c>
      <c r="Q6" t="e" cm="1">
        <f t="array" aca="1" ref="Q6" ca="1">FTEXT(O6)</f>
        <v>#NAME?</v>
      </c>
      <c r="T6" s="12"/>
      <c r="W6" s="12"/>
    </row>
    <row r="7" spans="2:23" x14ac:dyDescent="0.35">
      <c r="B7" s="11">
        <v>-756</v>
      </c>
      <c r="C7" s="11">
        <v>5637</v>
      </c>
      <c r="D7" s="11">
        <v>-16625</v>
      </c>
      <c r="E7" s="11">
        <v>24250</v>
      </c>
      <c r="F7" s="11">
        <v>-17500</v>
      </c>
      <c r="G7" s="11">
        <v>5000</v>
      </c>
      <c r="I7" t="s">
        <v>1</v>
      </c>
      <c r="J7" s="2">
        <v>12</v>
      </c>
      <c r="N7" t="s">
        <v>8</v>
      </c>
      <c r="O7" s="2">
        <f>O2*O5</f>
        <v>17.375218586062047</v>
      </c>
      <c r="Q7" t="e" cm="1">
        <f t="array" aca="1" ref="Q7" ca="1">FTEXT(O7)</f>
        <v>#NAME?</v>
      </c>
      <c r="T7" s="12"/>
      <c r="W7" s="12"/>
    </row>
    <row r="8" spans="2:23" x14ac:dyDescent="0.35">
      <c r="T8" s="12"/>
      <c r="W8" s="12"/>
    </row>
    <row r="9" spans="2:23" x14ac:dyDescent="0.35">
      <c r="I9" t="s">
        <v>9</v>
      </c>
      <c r="J9" s="11">
        <f>2*J6*J7/(J6+J7)</f>
        <v>12</v>
      </c>
      <c r="L9" t="e" cm="1">
        <f t="array" aca="1" ref="L9" ca="1">FTEXT(J9)</f>
        <v>#NAME?</v>
      </c>
      <c r="T9" s="12"/>
      <c r="W9" s="12"/>
    </row>
    <row r="10" spans="2:23" x14ac:dyDescent="0.35">
      <c r="T10" s="12"/>
      <c r="W10" s="12"/>
    </row>
    <row r="11" spans="2:23" x14ac:dyDescent="0.35">
      <c r="I11" t="s">
        <v>10</v>
      </c>
      <c r="J11" s="11">
        <f>J9^1.1489/(J9^1.1489+0.4972)</f>
        <v>0.97217692695196101</v>
      </c>
      <c r="L11" t="e" cm="1">
        <f t="array" aca="1" ref="L11" ca="1">FTEXT(J11)</f>
        <v>#NAME?</v>
      </c>
      <c r="T11" s="12"/>
      <c r="W11" s="12"/>
    </row>
    <row r="12" spans="2:23" x14ac:dyDescent="0.35">
      <c r="T12" s="12"/>
      <c r="W12" s="12"/>
    </row>
    <row r="13" spans="2:23" x14ac:dyDescent="0.35">
      <c r="L13" s="5" t="s">
        <v>11</v>
      </c>
      <c r="N13" s="5" t="s">
        <v>3</v>
      </c>
      <c r="Q13" t="e" cm="1">
        <f t="array" aca="1" ref="Q13" ca="1">FTEXT(N15)</f>
        <v>#NAME?</v>
      </c>
      <c r="T13" s="12"/>
      <c r="W13" s="12"/>
    </row>
    <row r="14" spans="2:23" x14ac:dyDescent="0.35">
      <c r="G14" s="5" t="s">
        <v>12</v>
      </c>
      <c r="H14" s="5"/>
      <c r="I14" s="5"/>
      <c r="J14" s="5" t="s">
        <v>13</v>
      </c>
      <c r="K14" s="5"/>
      <c r="L14" s="5">
        <v>0.5</v>
      </c>
      <c r="N14" s="5">
        <v>1</v>
      </c>
      <c r="T14" s="2"/>
      <c r="W14" s="2"/>
    </row>
    <row r="15" spans="2:23" x14ac:dyDescent="0.35">
      <c r="G15" s="1">
        <v>4.8129999999999997</v>
      </c>
      <c r="I15">
        <v>1</v>
      </c>
      <c r="J15" s="1">
        <f>I15/5-1/(G15*J$9+1)</f>
        <v>0.18298046156988224</v>
      </c>
      <c r="L15" s="1">
        <f>J$11*J15+0.5*(1-J15)</f>
        <v>0.58639915203631843</v>
      </c>
      <c r="N15" s="1">
        <f>J3/(J2+J3)</f>
        <v>0.83333333333333337</v>
      </c>
      <c r="Q15" t="e" cm="1">
        <f t="array" aca="1" ref="Q15" ca="1">FTEXT(L15)</f>
        <v>#NAME?</v>
      </c>
    </row>
    <row r="16" spans="2:23" x14ac:dyDescent="0.35">
      <c r="G16" s="12">
        <v>2.52</v>
      </c>
      <c r="I16">
        <f>I15+1</f>
        <v>2</v>
      </c>
      <c r="J16" s="12">
        <f>I16/5-1/(G16*J$9+1)</f>
        <v>0.36798975672215112</v>
      </c>
      <c r="L16" s="12">
        <f>J$11*J16+0.5*(1-J16)</f>
        <v>0.67375627247886505</v>
      </c>
      <c r="N16" s="12">
        <f>N$15*N15</f>
        <v>0.69444444444444453</v>
      </c>
      <c r="Q16" t="e" cm="1">
        <f t="array" aca="1" ref="Q16" ca="1">FTEXT(L16)</f>
        <v>#NAME?</v>
      </c>
      <c r="S16" t="e" cm="1">
        <f t="array" aca="1" ref="S16" ca="1">FTEXT(S2)</f>
        <v>#NAME?</v>
      </c>
      <c r="V16" t="e" cm="1">
        <f t="array" aca="1" ref="V16" ca="1">FTEXT(V2)</f>
        <v>#NAME?</v>
      </c>
    </row>
    <row r="17" spans="7:17" x14ac:dyDescent="0.35">
      <c r="G17" s="12">
        <v>2.1110000000000002</v>
      </c>
      <c r="I17">
        <f t="shared" ref="I17:I18" si="0">I16+1</f>
        <v>3</v>
      </c>
      <c r="J17" s="12">
        <f>I17/5-1/(G17*J$9+1)</f>
        <v>0.56202339358954878</v>
      </c>
      <c r="L17" s="12">
        <f>J$11*J17+0.5*(1-J17)</f>
        <v>0.76537447886022569</v>
      </c>
      <c r="N17" s="12">
        <f t="shared" ref="N17:N19" si="1">N$15*N16</f>
        <v>0.57870370370370383</v>
      </c>
      <c r="Q17" t="e" cm="1">
        <f t="array" aca="1" ref="Q17" ca="1">FTEXT(L17)</f>
        <v>#NAME?</v>
      </c>
    </row>
    <row r="18" spans="7:17" x14ac:dyDescent="0.35">
      <c r="G18" s="2">
        <v>1.833</v>
      </c>
      <c r="I18">
        <f t="shared" si="0"/>
        <v>4</v>
      </c>
      <c r="J18" s="2">
        <f>I18/5-1/(G18*J$9+1)</f>
        <v>0.7565141763785006</v>
      </c>
      <c r="L18" s="2">
        <f>J$11*J18+0.5*(1-J18)</f>
        <v>0.85720853899799421</v>
      </c>
      <c r="N18" s="12">
        <f t="shared" si="1"/>
        <v>0.48225308641975323</v>
      </c>
      <c r="Q18" t="e" cm="1">
        <f t="array" aca="1" ref="Q18" ca="1">FTEXT(L18)</f>
        <v>#NAME?</v>
      </c>
    </row>
    <row r="19" spans="7:17" x14ac:dyDescent="0.35">
      <c r="I19">
        <v>5</v>
      </c>
      <c r="L19">
        <f>J11</f>
        <v>0.97217692695196101</v>
      </c>
      <c r="N19" s="2">
        <f t="shared" si="1"/>
        <v>0.40187757201646102</v>
      </c>
      <c r="Q19" t="e" cm="1">
        <f t="array" aca="1" ref="Q19" ca="1">FTEXT(L19)</f>
        <v>#NAME?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71390-C70A-44DA-8698-D5ADFB594618}">
  <sheetPr codeName="Sheet4"/>
  <dimension ref="A1:H18"/>
  <sheetViews>
    <sheetView topLeftCell="D1" workbookViewId="0">
      <selection activeCell="D1" sqref="D1"/>
    </sheetView>
  </sheetViews>
  <sheetFormatPr defaultRowHeight="14.5" x14ac:dyDescent="0.35"/>
  <sheetData>
    <row r="1" spans="1:8" x14ac:dyDescent="0.35">
      <c r="A1" s="6" t="s">
        <v>0</v>
      </c>
      <c r="B1" s="6" t="s">
        <v>1</v>
      </c>
      <c r="D1" t="s">
        <v>22</v>
      </c>
    </row>
    <row r="2" spans="1:8" x14ac:dyDescent="0.35">
      <c r="A2" s="7">
        <v>96.49</v>
      </c>
      <c r="B2" s="7">
        <v>101.16</v>
      </c>
      <c r="D2" t="s">
        <v>23</v>
      </c>
    </row>
    <row r="3" spans="1:8" x14ac:dyDescent="0.35">
      <c r="A3" s="7">
        <v>96.78</v>
      </c>
      <c r="B3" s="7">
        <v>102.09</v>
      </c>
    </row>
    <row r="4" spans="1:8" x14ac:dyDescent="0.35">
      <c r="A4" s="7">
        <v>97.26</v>
      </c>
      <c r="B4" s="7">
        <v>103.14</v>
      </c>
      <c r="D4" t="s">
        <v>24</v>
      </c>
      <c r="E4" s="17">
        <v>1</v>
      </c>
      <c r="G4" t="e">
        <f t="array" aca="1" ref="G4:H18" ca="1">BayesMWLg(A2:A13,B2:B13,TRUE,E4,E5,E6)</f>
        <v>#NAME?</v>
      </c>
      <c r="H4" s="17" t="e">
        <f ca="1"/>
        <v>#NAME?</v>
      </c>
    </row>
    <row r="5" spans="1:8" x14ac:dyDescent="0.35">
      <c r="A5" s="7">
        <v>98.85</v>
      </c>
      <c r="B5" s="7">
        <v>104.7</v>
      </c>
      <c r="D5" t="s">
        <v>25</v>
      </c>
      <c r="E5" s="18">
        <v>1</v>
      </c>
      <c r="G5" t="e">
        <f ca="1"/>
        <v>#NAME?</v>
      </c>
      <c r="H5" s="18" t="e">
        <f ca="1"/>
        <v>#NAME?</v>
      </c>
    </row>
    <row r="6" spans="1:8" x14ac:dyDescent="0.35">
      <c r="A6" s="7">
        <v>99.75</v>
      </c>
      <c r="B6" s="7">
        <v>105.27</v>
      </c>
      <c r="D6" t="s">
        <v>26</v>
      </c>
      <c r="E6" s="19">
        <v>0.05</v>
      </c>
      <c r="G6" t="e">
        <f ca="1"/>
        <v>#NAME?</v>
      </c>
      <c r="H6" s="18" t="e">
        <f ca="1"/>
        <v>#NAME?</v>
      </c>
    </row>
    <row r="7" spans="1:8" x14ac:dyDescent="0.35">
      <c r="A7" s="7">
        <v>100.14</v>
      </c>
      <c r="B7" s="7">
        <v>108.22</v>
      </c>
      <c r="G7" t="e">
        <f ca="1"/>
        <v>#NAME?</v>
      </c>
      <c r="H7" s="18" t="e">
        <f ca="1"/>
        <v>#NAME?</v>
      </c>
    </row>
    <row r="8" spans="1:8" x14ac:dyDescent="0.35">
      <c r="A8" s="7">
        <v>101.15</v>
      </c>
      <c r="B8" s="7">
        <v>108.32</v>
      </c>
      <c r="G8" t="e">
        <f ca="1"/>
        <v>#NAME?</v>
      </c>
      <c r="H8" s="18" t="e">
        <f ca="1"/>
        <v>#NAME?</v>
      </c>
    </row>
    <row r="9" spans="1:8" x14ac:dyDescent="0.35">
      <c r="A9" s="7">
        <v>101.39</v>
      </c>
      <c r="B9" s="7">
        <v>108.51</v>
      </c>
      <c r="G9" t="e">
        <f ca="1"/>
        <v>#NAME?</v>
      </c>
      <c r="H9" s="18" t="e">
        <f ca="1"/>
        <v>#NAME?</v>
      </c>
    </row>
    <row r="10" spans="1:8" x14ac:dyDescent="0.35">
      <c r="A10" s="7">
        <v>102.58</v>
      </c>
      <c r="B10" s="7">
        <v>109.88</v>
      </c>
      <c r="G10" t="e">
        <f ca="1"/>
        <v>#NAME?</v>
      </c>
      <c r="H10" s="18" t="e">
        <f ca="1"/>
        <v>#NAME?</v>
      </c>
    </row>
    <row r="11" spans="1:8" x14ac:dyDescent="0.35">
      <c r="A11" s="7">
        <v>107.22</v>
      </c>
      <c r="B11" s="7">
        <v>110.32</v>
      </c>
      <c r="G11" t="e">
        <f ca="1"/>
        <v>#NAME?</v>
      </c>
      <c r="H11" s="18" t="e">
        <f ca="1"/>
        <v>#NAME?</v>
      </c>
    </row>
    <row r="12" spans="1:8" x14ac:dyDescent="0.35">
      <c r="A12" s="7">
        <v>107.7</v>
      </c>
      <c r="B12" s="7">
        <v>110.55</v>
      </c>
      <c r="G12" t="e">
        <f ca="1"/>
        <v>#NAME?</v>
      </c>
      <c r="H12" s="18" t="e">
        <f ca="1"/>
        <v>#NAME?</v>
      </c>
    </row>
    <row r="13" spans="1:8" x14ac:dyDescent="0.35">
      <c r="A13" s="8">
        <v>113.26</v>
      </c>
      <c r="B13" s="8">
        <v>113.42</v>
      </c>
      <c r="G13" t="e">
        <f ca="1"/>
        <v>#NAME?</v>
      </c>
      <c r="H13" s="18" t="e">
        <f ca="1"/>
        <v>#NAME?</v>
      </c>
    </row>
    <row r="14" spans="1:8" x14ac:dyDescent="0.35">
      <c r="G14" t="e">
        <f ca="1"/>
        <v>#NAME?</v>
      </c>
      <c r="H14" s="18" t="e">
        <f ca="1"/>
        <v>#NAME?</v>
      </c>
    </row>
    <row r="15" spans="1:8" x14ac:dyDescent="0.35">
      <c r="G15" t="e">
        <f ca="1"/>
        <v>#NAME?</v>
      </c>
      <c r="H15" s="18" t="e">
        <f ca="1"/>
        <v>#NAME?</v>
      </c>
    </row>
    <row r="16" spans="1:8" x14ac:dyDescent="0.35">
      <c r="G16" t="e">
        <f ca="1"/>
        <v>#NAME?</v>
      </c>
      <c r="H16" s="18" t="e">
        <f ca="1"/>
        <v>#NAME?</v>
      </c>
    </row>
    <row r="17" spans="7:8" x14ac:dyDescent="0.35">
      <c r="G17" t="e">
        <f ca="1"/>
        <v>#NAME?</v>
      </c>
      <c r="H17" s="18" t="e">
        <f ca="1"/>
        <v>#NAME?</v>
      </c>
    </row>
    <row r="18" spans="7:8" x14ac:dyDescent="0.35">
      <c r="G18" t="e">
        <f ca="1"/>
        <v>#NAME?</v>
      </c>
      <c r="H18" s="19" t="e">
        <f ca="1"/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Title</vt:lpstr>
      <vt:lpstr>U</vt:lpstr>
      <vt:lpstr>U uneq</vt:lpstr>
      <vt:lpstr>U ties</vt:lpstr>
      <vt:lpstr>MW</vt:lpstr>
      <vt:lpstr>MW 1</vt:lpstr>
      <vt:lpstr>MW Lg</vt:lpstr>
      <vt:lpstr>MW Tool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2025-05-05T10:40:11Z</dcterms:created>
  <dcterms:modified xsi:type="dcterms:W3CDTF">2025-05-13T08:23:49Z</dcterms:modified>
</cp:coreProperties>
</file>