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6" documentId="8_{07600973-6C39-4343-A074-5979EF594301}" xr6:coauthVersionLast="47" xr6:coauthVersionMax="47" xr10:uidLastSave="{D2FDA96C-B770-41F0-BB4F-AAB6C1CDD9B2}"/>
  <bookViews>
    <workbookView xWindow="-110" yWindow="-110" windowWidth="19420" windowHeight="10300" xr2:uid="{4BB9F8B9-BFE3-4CE4-86AD-ADF323A4125D}"/>
  </bookViews>
  <sheets>
    <sheet name="Title" sheetId="6" r:id="rId1"/>
    <sheet name="Tau" sheetId="2" r:id="rId2"/>
    <sheet name="Steps" sheetId="3" r:id="rId3"/>
    <sheet name="R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5" l="1" a="1"/>
  <c r="D6" i="5" s="1"/>
  <c r="Y21" i="3" a="1"/>
  <c r="Y21" i="3" s="1"/>
  <c r="K21" i="3" a="1"/>
  <c r="K21" i="3" s="1"/>
  <c r="K20" i="3" a="1"/>
  <c r="K20" i="3" s="1"/>
  <c r="O17" i="3" a="1"/>
  <c r="O17" i="3" s="1"/>
  <c r="M11" i="3" a="1"/>
  <c r="M11" i="3" s="1"/>
  <c r="M10" i="3" a="1"/>
  <c r="M10" i="3" s="1"/>
  <c r="U8" i="3" a="1"/>
  <c r="U8" i="3" s="1"/>
  <c r="M7" i="3" a="1"/>
  <c r="M7" i="3" s="1"/>
  <c r="M6" i="3" a="1"/>
  <c r="M6" i="3" s="1"/>
  <c r="M5" i="3" a="1"/>
  <c r="M5" i="3" s="1"/>
  <c r="M4" i="3" a="1"/>
  <c r="M4" i="3" s="1"/>
  <c r="Y3" i="3" a="1"/>
  <c r="Y3" i="3" s="1"/>
  <c r="U3" i="3" a="1"/>
  <c r="U3" i="3" s="1"/>
  <c r="O3" i="3" a="1"/>
  <c r="O3" i="3" s="1"/>
  <c r="M3" i="3" a="1"/>
  <c r="M3" i="3" s="1"/>
  <c r="D2" i="3" a="1"/>
  <c r="D2" i="3" s="1"/>
  <c r="H17" i="2" a="1"/>
  <c r="H17" i="2" s="1"/>
  <c r="H16" i="2" a="1"/>
  <c r="H16" i="2" s="1"/>
  <c r="H15" i="2" a="1"/>
  <c r="H15" i="2" s="1"/>
  <c r="H14" i="2" a="1"/>
  <c r="H14" i="2" s="1"/>
  <c r="H13" i="2" a="1"/>
  <c r="H13" i="2" s="1"/>
  <c r="H12" i="2" a="1"/>
  <c r="H12" i="2" s="1"/>
  <c r="P11" i="2" a="1"/>
  <c r="P11" i="2" s="1"/>
  <c r="H11" i="2" a="1"/>
  <c r="H11" i="2" s="1"/>
  <c r="H8" i="2" a="1"/>
  <c r="H8" i="2" s="1"/>
  <c r="H7" i="2" a="1"/>
  <c r="H7" i="2" s="1"/>
  <c r="H6" i="2" a="1"/>
  <c r="H6" i="2" s="1"/>
  <c r="H5" i="2" a="1"/>
  <c r="H5" i="2" s="1"/>
  <c r="H4" i="2" a="1"/>
  <c r="H4" i="2" s="1"/>
  <c r="H3" i="2" a="1"/>
  <c r="H3" i="2" s="1"/>
  <c r="P2" i="2" a="1"/>
  <c r="P2" i="2" s="1"/>
  <c r="H2" i="2" a="1"/>
  <c r="H2" i="2" s="1"/>
  <c r="D3" i="5" l="1"/>
  <c r="E4" i="5"/>
  <c r="D5" i="5"/>
  <c r="E5" i="5"/>
  <c r="E6" i="5"/>
  <c r="D4" i="5"/>
  <c r="E3" i="5"/>
  <c r="G3" i="5" s="1" a="1"/>
  <c r="H15" i="5" l="1"/>
  <c r="H9" i="5"/>
  <c r="H3" i="5"/>
  <c r="G8" i="5"/>
  <c r="H7" i="5"/>
  <c r="H12" i="5"/>
  <c r="G12" i="5"/>
  <c r="G11" i="5"/>
  <c r="G4" i="5"/>
  <c r="G15" i="5"/>
  <c r="G9" i="5"/>
  <c r="G3" i="5"/>
  <c r="G14" i="5"/>
  <c r="H13" i="5"/>
  <c r="G7" i="5"/>
  <c r="H6" i="5"/>
  <c r="G6" i="5"/>
  <c r="H5" i="5"/>
  <c r="H4" i="5"/>
  <c r="H14" i="5"/>
  <c r="H8" i="5"/>
  <c r="G13" i="5"/>
  <c r="H11" i="5"/>
  <c r="G5" i="5"/>
  <c r="H10" i="5"/>
  <c r="G10" i="5"/>
  <c r="F15" i="2" l="1"/>
  <c r="F16" i="2"/>
  <c r="F14" i="2"/>
  <c r="F7" i="2"/>
  <c r="F6" i="2"/>
  <c r="F5" i="2"/>
  <c r="F8" i="2" s="1"/>
  <c r="F13" i="2"/>
  <c r="F12" i="2"/>
  <c r="F11" i="2"/>
  <c r="F4" i="2"/>
  <c r="F3" i="2"/>
  <c r="F2" i="2"/>
  <c r="G9" i="3" l="1"/>
  <c r="G21" i="3"/>
  <c r="H11" i="3"/>
  <c r="G10" i="3"/>
  <c r="G22" i="3"/>
  <c r="H12" i="3"/>
  <c r="G20" i="3"/>
  <c r="G11" i="3"/>
  <c r="H13" i="3"/>
  <c r="G12" i="3"/>
  <c r="H14" i="3"/>
  <c r="G13" i="3"/>
  <c r="H3" i="3"/>
  <c r="H15" i="3"/>
  <c r="G14" i="3"/>
  <c r="H4" i="3"/>
  <c r="H16" i="3"/>
  <c r="G3" i="3"/>
  <c r="G15" i="3"/>
  <c r="H5" i="3"/>
  <c r="H17" i="3"/>
  <c r="G4" i="3"/>
  <c r="G16" i="3"/>
  <c r="H6" i="3"/>
  <c r="H18" i="3"/>
  <c r="G5" i="3"/>
  <c r="G17" i="3"/>
  <c r="H7" i="3"/>
  <c r="H19" i="3"/>
  <c r="G6" i="3"/>
  <c r="G18" i="3"/>
  <c r="H8" i="3"/>
  <c r="H20" i="3"/>
  <c r="G7" i="3"/>
  <c r="G19" i="3"/>
  <c r="H9" i="3"/>
  <c r="H21" i="3"/>
  <c r="G8" i="3"/>
  <c r="H10" i="3"/>
  <c r="H22" i="3"/>
  <c r="F17" i="2"/>
  <c r="G2" i="3" l="1"/>
  <c r="G23" i="3" s="1"/>
  <c r="K3" i="3" s="1"/>
  <c r="H2" i="3"/>
  <c r="H23" i="3" s="1"/>
  <c r="K4" i="3" s="1"/>
  <c r="K11" i="3" s="1"/>
  <c r="K6" i="3" l="1"/>
  <c r="K5" i="3"/>
  <c r="K10" i="3"/>
  <c r="S9" i="3" l="1"/>
  <c r="S10" i="3"/>
  <c r="S11" i="3"/>
  <c r="S5" i="3"/>
  <c r="S4" i="3"/>
  <c r="S12" i="3"/>
  <c r="S13" i="3"/>
  <c r="S14" i="3"/>
  <c r="S15" i="3"/>
  <c r="S6" i="3"/>
  <c r="S3" i="3"/>
  <c r="S7" i="3"/>
  <c r="S8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<sst xmlns="http://schemas.openxmlformats.org/spreadsheetml/2006/main" count="62" uniqueCount="39">
  <si>
    <t>X</t>
  </si>
  <si>
    <t>Y</t>
  </si>
  <si>
    <t>n</t>
  </si>
  <si>
    <t>nc</t>
  </si>
  <si>
    <t>nd</t>
  </si>
  <si>
    <t>tx</t>
  </si>
  <si>
    <t>ty</t>
  </si>
  <si>
    <t>txy</t>
  </si>
  <si>
    <t>τ</t>
  </si>
  <si>
    <t>tau</t>
  </si>
  <si>
    <t>C</t>
  </si>
  <si>
    <t>D</t>
  </si>
  <si>
    <t>tau-a</t>
  </si>
  <si>
    <t>phi</t>
  </si>
  <si>
    <t>a0</t>
  </si>
  <si>
    <t>b0</t>
  </si>
  <si>
    <t>b</t>
  </si>
  <si>
    <t>a</t>
  </si>
  <si>
    <t>mean</t>
  </si>
  <si>
    <t>median</t>
  </si>
  <si>
    <t>mode</t>
  </si>
  <si>
    <t>hdi lower</t>
  </si>
  <si>
    <t>hdi upper</t>
  </si>
  <si>
    <t>ci lower</t>
  </si>
  <si>
    <t>ci upper</t>
  </si>
  <si>
    <t>BF01</t>
  </si>
  <si>
    <t>BF10</t>
  </si>
  <si>
    <t>P(H0|X)</t>
  </si>
  <si>
    <t>P(H1|X)</t>
  </si>
  <si>
    <t>G2</t>
  </si>
  <si>
    <t>H2</t>
  </si>
  <si>
    <t>Bayesian Kendall's Tau Test</t>
  </si>
  <si>
    <t>prior a</t>
  </si>
  <si>
    <t>prior b</t>
  </si>
  <si>
    <t>alpha</t>
  </si>
  <si>
    <t>hyp</t>
  </si>
  <si>
    <t>Real Statistics Using Excel</t>
  </si>
  <si>
    <t>Updated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</si>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</sst>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F0AA-8EB3-4601-ADED-BF1EA9242622}">
  <sheetPr codeName="Sheet5"/>
  <dimension ref="A1:M10"/>
  <sheetViews>
    <sheetView tabSelected="1" workbookViewId="0">
      <selection activeCell="H10" sqref="H10"/>
    </sheetView>
  </sheetViews>
  <sheetFormatPr defaultRowHeight="14.5" x14ac:dyDescent="0.35"/>
  <cols>
    <col min="2" max="2" width="9.26953125" bestFit="1" customWidth="1"/>
  </cols>
  <sheetData>
    <row r="1" spans="1:13" x14ac:dyDescent="0.35">
      <c r="A1" t="s">
        <v>36</v>
      </c>
    </row>
    <row r="2" spans="1:13" x14ac:dyDescent="0.35">
      <c r="A2" t="s">
        <v>31</v>
      </c>
    </row>
    <row r="4" spans="1:13" x14ac:dyDescent="0.35">
      <c r="A4" t="s">
        <v>37</v>
      </c>
      <c r="B4" s="19">
        <v>45792</v>
      </c>
    </row>
    <row r="6" spans="1:13" x14ac:dyDescent="0.35">
      <c r="A6" s="20" t="s">
        <v>38</v>
      </c>
    </row>
    <row r="10" spans="1:13" ht="18.5" x14ac:dyDescent="0.45">
      <c r="M10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EC47-090B-48EB-936E-5FB32FE86ADC}">
  <sheetPr codeName="Sheet1"/>
  <dimension ref="A1:P17"/>
  <sheetViews>
    <sheetView workbookViewId="0"/>
  </sheetViews>
  <sheetFormatPr defaultRowHeight="14.5" x14ac:dyDescent="0.35"/>
  <cols>
    <col min="1" max="1" width="3.36328125" customWidth="1"/>
    <col min="2" max="3" width="6.26953125" customWidth="1"/>
    <col min="4" max="4" width="4.453125" customWidth="1"/>
    <col min="5" max="5" width="4.36328125" customWidth="1"/>
    <col min="6" max="6" width="6" customWidth="1"/>
    <col min="7" max="7" width="3.08984375" customWidth="1"/>
    <col min="8" max="8" width="23.1796875" customWidth="1"/>
    <col min="9" max="9" width="4" customWidth="1"/>
    <col min="10" max="13" width="3.7265625" customWidth="1"/>
  </cols>
  <sheetData>
    <row r="1" spans="1:16" x14ac:dyDescent="0.35">
      <c r="B1" s="1" t="s">
        <v>0</v>
      </c>
      <c r="C1" s="1" t="s">
        <v>1</v>
      </c>
    </row>
    <row r="2" spans="1:16" x14ac:dyDescent="0.35">
      <c r="A2">
        <v>1</v>
      </c>
      <c r="B2">
        <v>0</v>
      </c>
      <c r="C2">
        <v>1.5</v>
      </c>
      <c r="E2" t="s">
        <v>2</v>
      </c>
      <c r="F2" s="11">
        <f>COUNT(B2:B6)</f>
        <v>5</v>
      </c>
      <c r="H2" t="e" cm="1">
        <f t="array" aca="1" ref="H2" ca="1">FTEXT(F2)</f>
        <v>#NAME?</v>
      </c>
      <c r="J2">
        <v>2</v>
      </c>
      <c r="K2">
        <v>3</v>
      </c>
      <c r="L2">
        <v>4</v>
      </c>
      <c r="M2">
        <v>5</v>
      </c>
      <c r="O2" t="s">
        <v>9</v>
      </c>
      <c r="P2" t="e" cm="1">
        <f t="array" aca="1" ref="P2" ca="1">BayesTau(B2:B6,C2:C6)</f>
        <v>#NAME?</v>
      </c>
    </row>
    <row r="3" spans="1:16" x14ac:dyDescent="0.35">
      <c r="A3">
        <v>2</v>
      </c>
      <c r="B3">
        <v>1.3</v>
      </c>
      <c r="C3">
        <v>4.7</v>
      </c>
      <c r="E3" t="s">
        <v>3</v>
      </c>
      <c r="F3" s="12">
        <f>COUNTIF(J3:M6,1)</f>
        <v>7</v>
      </c>
      <c r="H3" t="e" cm="1">
        <f t="array" aca="1" ref="H3" ca="1">FTEXT(F3)</f>
        <v>#NAME?</v>
      </c>
      <c r="I3">
        <v>1</v>
      </c>
      <c r="J3" s="3">
        <v>1</v>
      </c>
      <c r="K3" s="4">
        <v>-1</v>
      </c>
      <c r="L3" s="4">
        <v>1</v>
      </c>
      <c r="M3" s="5">
        <v>1</v>
      </c>
    </row>
    <row r="4" spans="1:16" x14ac:dyDescent="0.35">
      <c r="A4">
        <v>3</v>
      </c>
      <c r="B4">
        <v>1.3</v>
      </c>
      <c r="C4">
        <v>1.1000000000000001</v>
      </c>
      <c r="E4" t="s">
        <v>4</v>
      </c>
      <c r="F4" s="12">
        <f>COUNTIF(J3:M6,-1)</f>
        <v>1</v>
      </c>
      <c r="H4" t="e" cm="1">
        <f t="array" aca="1" ref="H4" ca="1">FTEXT(F4)</f>
        <v>#NAME?</v>
      </c>
      <c r="I4">
        <v>2</v>
      </c>
      <c r="J4" s="6"/>
      <c r="K4">
        <v>0</v>
      </c>
      <c r="L4">
        <v>1</v>
      </c>
      <c r="M4" s="7">
        <v>1</v>
      </c>
    </row>
    <row r="5" spans="1:16" x14ac:dyDescent="0.35">
      <c r="A5">
        <v>4</v>
      </c>
      <c r="B5">
        <v>3.9</v>
      </c>
      <c r="C5">
        <v>6.1</v>
      </c>
      <c r="E5" t="s">
        <v>5</v>
      </c>
      <c r="F5" s="12">
        <f>2*COMBIN(2,2)</f>
        <v>2</v>
      </c>
      <c r="H5" t="e" cm="1">
        <f t="array" aca="1" ref="H5" ca="1">FTEXT(F5)</f>
        <v>#NAME?</v>
      </c>
      <c r="I5">
        <v>3</v>
      </c>
      <c r="J5" s="6"/>
      <c r="L5">
        <v>1</v>
      </c>
      <c r="M5" s="7">
        <v>1</v>
      </c>
    </row>
    <row r="6" spans="1:16" x14ac:dyDescent="0.35">
      <c r="A6">
        <v>5</v>
      </c>
      <c r="B6" s="2">
        <v>3.9</v>
      </c>
      <c r="C6" s="2">
        <v>6.1</v>
      </c>
      <c r="E6" t="s">
        <v>6</v>
      </c>
      <c r="F6" s="12">
        <f>COMBIN(2,2)</f>
        <v>1</v>
      </c>
      <c r="H6" t="e" cm="1">
        <f t="array" aca="1" ref="H6" ca="1">FTEXT(F6)</f>
        <v>#NAME?</v>
      </c>
      <c r="I6">
        <v>4</v>
      </c>
      <c r="J6" s="8"/>
      <c r="K6" s="2"/>
      <c r="L6" s="2"/>
      <c r="M6" s="9">
        <v>0</v>
      </c>
    </row>
    <row r="7" spans="1:16" x14ac:dyDescent="0.35">
      <c r="E7" t="s">
        <v>7</v>
      </c>
      <c r="F7" s="12">
        <f>COMBIN(2,2)</f>
        <v>1</v>
      </c>
      <c r="H7" t="e" cm="1">
        <f t="array" aca="1" ref="H7" ca="1">FTEXT(F7)</f>
        <v>#NAME?</v>
      </c>
    </row>
    <row r="8" spans="1:16" x14ac:dyDescent="0.35">
      <c r="E8" s="10" t="s">
        <v>8</v>
      </c>
      <c r="F8" s="13">
        <f>(F3-F4)/(COMBIN(F2,2)-F5-F6+F7)</f>
        <v>0.75</v>
      </c>
      <c r="H8" t="e" cm="1">
        <f t="array" aca="1" ref="H8" ca="1">FTEXT(F8)</f>
        <v>#NAME?</v>
      </c>
    </row>
    <row r="10" spans="1:16" x14ac:dyDescent="0.35">
      <c r="B10" s="1" t="s">
        <v>0</v>
      </c>
      <c r="C10" s="1" t="s">
        <v>1</v>
      </c>
    </row>
    <row r="11" spans="1:16" x14ac:dyDescent="0.35">
      <c r="A11">
        <v>1</v>
      </c>
      <c r="B11">
        <v>0</v>
      </c>
      <c r="C11">
        <v>6.1</v>
      </c>
      <c r="E11" t="s">
        <v>2</v>
      </c>
      <c r="F11" s="11">
        <f>COUNT(B11:B15)</f>
        <v>5</v>
      </c>
      <c r="H11" t="e" cm="1">
        <f t="array" aca="1" ref="H11" ca="1">FTEXT(F11)</f>
        <v>#NAME?</v>
      </c>
      <c r="J11">
        <v>2</v>
      </c>
      <c r="K11">
        <v>3</v>
      </c>
      <c r="L11">
        <v>4</v>
      </c>
      <c r="M11">
        <v>5</v>
      </c>
      <c r="O11" t="s">
        <v>9</v>
      </c>
      <c r="P11" t="e" cm="1">
        <f t="array" aca="1" ref="P11" ca="1">BayesTau(B11:B15,C11:C15)</f>
        <v>#NAME?</v>
      </c>
    </row>
    <row r="12" spans="1:16" x14ac:dyDescent="0.35">
      <c r="A12">
        <v>2</v>
      </c>
      <c r="B12">
        <v>1.3</v>
      </c>
      <c r="C12">
        <v>4.7</v>
      </c>
      <c r="E12" t="s">
        <v>3</v>
      </c>
      <c r="F12" s="12">
        <f>COUNTIF(J12:M15,1)</f>
        <v>4</v>
      </c>
      <c r="H12" t="e" cm="1">
        <f t="array" aca="1" ref="H12" ca="1">FTEXT(F12)</f>
        <v>#NAME?</v>
      </c>
      <c r="I12">
        <v>1</v>
      </c>
      <c r="J12" s="3">
        <v>-1</v>
      </c>
      <c r="K12" s="4">
        <v>-1</v>
      </c>
      <c r="L12" s="4">
        <v>0</v>
      </c>
      <c r="M12" s="5">
        <v>0</v>
      </c>
    </row>
    <row r="13" spans="1:16" x14ac:dyDescent="0.35">
      <c r="A13">
        <v>3</v>
      </c>
      <c r="B13">
        <v>1.3</v>
      </c>
      <c r="C13">
        <v>1.1000000000000001</v>
      </c>
      <c r="E13" t="s">
        <v>4</v>
      </c>
      <c r="F13" s="12">
        <f>COUNTIF(J12:M15,-1)</f>
        <v>2</v>
      </c>
      <c r="H13" t="e" cm="1">
        <f t="array" aca="1" ref="H13" ca="1">FTEXT(F13)</f>
        <v>#NAME?</v>
      </c>
      <c r="I13">
        <v>2</v>
      </c>
      <c r="J13" s="6"/>
      <c r="K13">
        <v>0</v>
      </c>
      <c r="L13">
        <v>1</v>
      </c>
      <c r="M13" s="7">
        <v>1</v>
      </c>
    </row>
    <row r="14" spans="1:16" x14ac:dyDescent="0.35">
      <c r="A14">
        <v>4</v>
      </c>
      <c r="B14">
        <v>3.9</v>
      </c>
      <c r="C14">
        <v>6.1</v>
      </c>
      <c r="E14" t="s">
        <v>5</v>
      </c>
      <c r="F14" s="12">
        <f>2*COMBIN(2,2)</f>
        <v>2</v>
      </c>
      <c r="H14" t="e" cm="1">
        <f t="array" aca="1" ref="H14" ca="1">FTEXT(F14)</f>
        <v>#NAME?</v>
      </c>
      <c r="I14">
        <v>3</v>
      </c>
      <c r="J14" s="6"/>
      <c r="L14">
        <v>1</v>
      </c>
      <c r="M14" s="7">
        <v>1</v>
      </c>
    </row>
    <row r="15" spans="1:16" x14ac:dyDescent="0.35">
      <c r="A15">
        <v>5</v>
      </c>
      <c r="B15" s="2">
        <v>3.9</v>
      </c>
      <c r="C15" s="2">
        <v>6.1</v>
      </c>
      <c r="E15" t="s">
        <v>6</v>
      </c>
      <c r="F15" s="12">
        <f>COMBIN(3,2)</f>
        <v>3</v>
      </c>
      <c r="H15" t="e" cm="1">
        <f t="array" aca="1" ref="H15" ca="1">FTEXT(F15)</f>
        <v>#NAME?</v>
      </c>
      <c r="I15">
        <v>4</v>
      </c>
      <c r="J15" s="8"/>
      <c r="K15" s="2"/>
      <c r="L15" s="2"/>
      <c r="M15" s="9">
        <v>0</v>
      </c>
    </row>
    <row r="16" spans="1:16" x14ac:dyDescent="0.35">
      <c r="E16" t="s">
        <v>7</v>
      </c>
      <c r="F16" s="12">
        <f>COMBIN(2,2)</f>
        <v>1</v>
      </c>
      <c r="H16" t="e" cm="1">
        <f t="array" aca="1" ref="H16" ca="1">FTEXT(F16)</f>
        <v>#NAME?</v>
      </c>
    </row>
    <row r="17" spans="5:8" x14ac:dyDescent="0.35">
      <c r="E17" s="10" t="s">
        <v>8</v>
      </c>
      <c r="F17" s="13">
        <f>(F12-F13)/(COMBIN(F11,2)-F14-F15+F16)</f>
        <v>0.33333333333333331</v>
      </c>
      <c r="H17" t="e" cm="1">
        <f t="array" aca="1" ref="H17" ca="1">FTEXT(F17)</f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4868C-2000-4DC9-A631-D11DBB7255BA}">
  <sheetPr codeName="Sheet2"/>
  <dimension ref="A1:Z23"/>
  <sheetViews>
    <sheetView zoomScaleNormal="100" workbookViewId="0"/>
  </sheetViews>
  <sheetFormatPr defaultRowHeight="14.5" x14ac:dyDescent="0.35"/>
  <cols>
    <col min="1" max="2" width="5.6328125" style="15" customWidth="1"/>
    <col min="3" max="3" width="5.6328125" customWidth="1"/>
    <col min="4" max="5" width="5.6328125" style="15" customWidth="1"/>
    <col min="6" max="6" width="5.6328125" customWidth="1"/>
    <col min="7" max="8" width="5.6328125" style="15" customWidth="1"/>
    <col min="10" max="10" width="7.1796875" customWidth="1"/>
    <col min="12" max="12" width="2.6328125" customWidth="1"/>
    <col min="13" max="13" width="14.54296875" customWidth="1"/>
    <col min="14" max="14" width="5.6328125" customWidth="1"/>
    <col min="16" max="16" width="11.26953125" customWidth="1"/>
    <col min="17" max="17" width="5.6328125" customWidth="1"/>
    <col min="19" max="19" width="11.26953125" customWidth="1"/>
  </cols>
  <sheetData>
    <row r="1" spans="1:26" x14ac:dyDescent="0.35">
      <c r="A1" s="14" t="s">
        <v>0</v>
      </c>
      <c r="B1" s="14" t="s">
        <v>1</v>
      </c>
      <c r="D1" s="14" t="s">
        <v>0</v>
      </c>
      <c r="E1" s="14" t="s">
        <v>1</v>
      </c>
      <c r="G1" s="14" t="s">
        <v>10</v>
      </c>
      <c r="H1" s="14" t="s">
        <v>11</v>
      </c>
    </row>
    <row r="2" spans="1:26" x14ac:dyDescent="0.35">
      <c r="A2" s="15">
        <v>47</v>
      </c>
      <c r="B2" s="15">
        <v>36</v>
      </c>
      <c r="D2" s="15" t="e" cm="1">
        <f t="array" aca="1" ref="D2" ca="1">QSORTRows(A2:B22)</f>
        <v>#NAME?</v>
      </c>
      <c r="G2" s="15">
        <f ca="1">COUNTIFS(D3:D$22,"&lt;&gt;"&amp;D2,E3:E$22,"&gt;"&amp;E2)</f>
        <v>0</v>
      </c>
      <c r="H2" s="15">
        <f ca="1">COUNTIFS(D3:D$22,"&lt;&gt;"&amp;D2,E3:E$22,"&lt;"&amp;E2)</f>
        <v>0</v>
      </c>
      <c r="P2" s="15" t="s">
        <v>13</v>
      </c>
      <c r="Q2" s="15"/>
      <c r="R2" s="15"/>
      <c r="S2" s="15" t="s">
        <v>12</v>
      </c>
    </row>
    <row r="3" spans="1:26" x14ac:dyDescent="0.35">
      <c r="A3" s="15">
        <v>39</v>
      </c>
      <c r="B3" s="15">
        <v>40</v>
      </c>
      <c r="G3" s="15">
        <f>COUNTIFS(D4:D$22,"&lt;&gt;"&amp;D3,E4:E$22,"&gt;"&amp;E3)</f>
        <v>0</v>
      </c>
      <c r="H3" s="15">
        <f>COUNTIFS(D4:D$22,"&lt;&gt;"&amp;D3,E4:E$22,"&lt;"&amp;E3)</f>
        <v>0</v>
      </c>
      <c r="J3" t="s">
        <v>3</v>
      </c>
      <c r="K3" s="11">
        <f ca="1">G23</f>
        <v>0</v>
      </c>
      <c r="M3" t="e" cm="1">
        <f t="array" aca="1" ref="M3" ca="1">FTEXT(K3)</f>
        <v>#NAME?</v>
      </c>
      <c r="O3" t="e" cm="1">
        <f t="array" aca="1" ref="O3" ca="1">BayesBeta(K10,K11,TRUE)</f>
        <v>#NAME?</v>
      </c>
      <c r="P3" s="11"/>
      <c r="R3" t="s">
        <v>17</v>
      </c>
      <c r="S3" s="11">
        <f>P3</f>
        <v>0</v>
      </c>
      <c r="U3" t="e" cm="1">
        <f t="array" aca="1" ref="U3" ca="1">BayesTau(A2:A22,B2:B22,TRUE)</f>
        <v>#NAME?</v>
      </c>
      <c r="V3" s="11"/>
      <c r="Y3" t="e" cm="1">
        <f t="array" aca="1" ref="Y3" ca="1">BayesKendall(A2:A22,B2:B22,TRUE)</f>
        <v>#NAME?</v>
      </c>
      <c r="Z3" s="11"/>
    </row>
    <row r="4" spans="1:26" x14ac:dyDescent="0.35">
      <c r="A4" s="15">
        <v>47</v>
      </c>
      <c r="B4" s="15">
        <v>49</v>
      </c>
      <c r="G4" s="15">
        <f>COUNTIFS(D5:D$22,"&lt;&gt;"&amp;D4,E5:E$22,"&gt;"&amp;E4)</f>
        <v>0</v>
      </c>
      <c r="H4" s="15">
        <f>COUNTIFS(D5:D$22,"&lt;&gt;"&amp;D4,E5:E$22,"&lt;"&amp;E4)</f>
        <v>0</v>
      </c>
      <c r="J4" t="s">
        <v>4</v>
      </c>
      <c r="K4" s="12">
        <f ca="1">H23</f>
        <v>0</v>
      </c>
      <c r="M4" t="e" cm="1">
        <f t="array" aca="1" ref="M4" ca="1">FTEXT(K4)</f>
        <v>#NAME?</v>
      </c>
      <c r="P4" s="12"/>
      <c r="R4" t="s">
        <v>16</v>
      </c>
      <c r="S4" s="12">
        <f t="shared" ref="S4:S15" si="0">P4</f>
        <v>0</v>
      </c>
      <c r="V4" s="12"/>
      <c r="Z4" s="12"/>
    </row>
    <row r="5" spans="1:26" x14ac:dyDescent="0.35">
      <c r="A5" s="15">
        <v>42</v>
      </c>
      <c r="B5" s="15">
        <v>45</v>
      </c>
      <c r="G5" s="15">
        <f>COUNTIFS(D6:D$22,"&lt;&gt;"&amp;D5,E6:E$22,"&gt;"&amp;E5)</f>
        <v>0</v>
      </c>
      <c r="H5" s="15">
        <f>COUNTIFS(D6:D$22,"&lt;&gt;"&amp;D5,E6:E$22,"&lt;"&amp;E5)</f>
        <v>0</v>
      </c>
      <c r="J5" t="s">
        <v>12</v>
      </c>
      <c r="K5" s="12" t="e">
        <f ca="1">(K3-K4)/(K3+K4)</f>
        <v>#DIV/0!</v>
      </c>
      <c r="M5" t="e" cm="1">
        <f t="array" aca="1" ref="M5" ca="1">FTEXT(K5)</f>
        <v>#NAME?</v>
      </c>
      <c r="P5" s="12"/>
      <c r="R5" t="s">
        <v>18</v>
      </c>
      <c r="S5" s="12">
        <f>P5*2-1</f>
        <v>-1</v>
      </c>
      <c r="V5" s="12"/>
      <c r="Z5" s="12"/>
    </row>
    <row r="6" spans="1:26" x14ac:dyDescent="0.35">
      <c r="A6" s="15">
        <v>44</v>
      </c>
      <c r="B6" s="15">
        <v>30</v>
      </c>
      <c r="G6" s="15">
        <f>COUNTIFS(D7:D$22,"&lt;&gt;"&amp;D6,E7:E$22,"&gt;"&amp;E6)</f>
        <v>0</v>
      </c>
      <c r="H6" s="15">
        <f>COUNTIFS(D7:D$22,"&lt;&gt;"&amp;D6,E7:E$22,"&lt;"&amp;E6)</f>
        <v>0</v>
      </c>
      <c r="J6" t="s">
        <v>13</v>
      </c>
      <c r="K6" s="13" t="e">
        <f ca="1">K3/(K3+K4)</f>
        <v>#DIV/0!</v>
      </c>
      <c r="M6" t="e" cm="1">
        <f t="array" aca="1" ref="M6" ca="1">FTEXT(K6)</f>
        <v>#NAME?</v>
      </c>
      <c r="P6" s="12"/>
      <c r="R6" t="s">
        <v>19</v>
      </c>
      <c r="S6" s="12">
        <f t="shared" ref="S6:S11" si="1">P6*2-1</f>
        <v>-1</v>
      </c>
      <c r="V6" s="13"/>
      <c r="Z6" s="12"/>
    </row>
    <row r="7" spans="1:26" x14ac:dyDescent="0.35">
      <c r="A7" s="15">
        <v>46</v>
      </c>
      <c r="B7" s="15">
        <v>38</v>
      </c>
      <c r="G7" s="15">
        <f>COUNTIFS(D8:D$22,"&lt;&gt;"&amp;D7,E8:E$22,"&gt;"&amp;E7)</f>
        <v>0</v>
      </c>
      <c r="H7" s="15">
        <f>COUNTIFS(D8:D$22,"&lt;&gt;"&amp;D7,E8:E$22,"&lt;"&amp;E7)</f>
        <v>0</v>
      </c>
      <c r="M7" t="e" cm="1">
        <f t="array" aca="1" ref="M7" ca="1">FTEXT(K7)</f>
        <v>#NAME?</v>
      </c>
      <c r="P7" s="12"/>
      <c r="R7" t="s">
        <v>20</v>
      </c>
      <c r="S7" s="12">
        <f t="shared" si="1"/>
        <v>-1</v>
      </c>
      <c r="Z7" s="12"/>
    </row>
    <row r="8" spans="1:26" x14ac:dyDescent="0.35">
      <c r="A8" s="15">
        <v>39</v>
      </c>
      <c r="B8" s="15">
        <v>39</v>
      </c>
      <c r="G8" s="15">
        <f>COUNTIFS(D9:D$22,"&lt;&gt;"&amp;D8,E9:E$22,"&gt;"&amp;E8)</f>
        <v>0</v>
      </c>
      <c r="H8" s="15">
        <f>COUNTIFS(D9:D$22,"&lt;&gt;"&amp;D8,E9:E$22,"&lt;"&amp;E8)</f>
        <v>0</v>
      </c>
      <c r="J8" t="s">
        <v>14</v>
      </c>
      <c r="K8" s="11">
        <v>1</v>
      </c>
      <c r="P8" s="12"/>
      <c r="R8" t="s">
        <v>21</v>
      </c>
      <c r="S8" s="12">
        <f t="shared" si="1"/>
        <v>-1</v>
      </c>
      <c r="U8" t="e" cm="1">
        <f t="array" aca="1" ref="U8" ca="1">FTEXT(U3)</f>
        <v>#NAME?</v>
      </c>
      <c r="Z8" s="12"/>
    </row>
    <row r="9" spans="1:26" x14ac:dyDescent="0.35">
      <c r="A9" s="15">
        <v>37</v>
      </c>
      <c r="B9" s="15">
        <v>44</v>
      </c>
      <c r="G9" s="15">
        <f>COUNTIFS(D10:D$22,"&lt;&gt;"&amp;D9,E10:E$22,"&gt;"&amp;E9)</f>
        <v>0</v>
      </c>
      <c r="H9" s="15">
        <f>COUNTIFS(D10:D$22,"&lt;&gt;"&amp;D9,E10:E$22,"&lt;"&amp;E9)</f>
        <v>0</v>
      </c>
      <c r="J9" t="s">
        <v>15</v>
      </c>
      <c r="K9" s="12">
        <v>1</v>
      </c>
      <c r="P9" s="12"/>
      <c r="R9" t="s">
        <v>22</v>
      </c>
      <c r="S9" s="12">
        <f t="shared" si="1"/>
        <v>-1</v>
      </c>
      <c r="Z9" s="12"/>
    </row>
    <row r="10" spans="1:26" x14ac:dyDescent="0.35">
      <c r="A10" s="15">
        <v>29</v>
      </c>
      <c r="B10" s="15">
        <v>27</v>
      </c>
      <c r="G10" s="15">
        <f>COUNTIFS(D11:D$22,"&lt;&gt;"&amp;D10,E11:E$22,"&gt;"&amp;E10)</f>
        <v>0</v>
      </c>
      <c r="H10" s="15">
        <f>COUNTIFS(D11:D$22,"&lt;&gt;"&amp;D10,E11:E$22,"&lt;"&amp;E10)</f>
        <v>0</v>
      </c>
      <c r="J10" t="s">
        <v>17</v>
      </c>
      <c r="K10" s="12">
        <f ca="1">K3+K8</f>
        <v>1</v>
      </c>
      <c r="M10" t="e" cm="1">
        <f t="array" aca="1" ref="M10" ca="1">FTEXT(K10)</f>
        <v>#NAME?</v>
      </c>
      <c r="P10" s="12"/>
      <c r="R10" t="s">
        <v>23</v>
      </c>
      <c r="S10" s="12">
        <f t="shared" si="1"/>
        <v>-1</v>
      </c>
      <c r="Z10" s="12"/>
    </row>
    <row r="11" spans="1:26" x14ac:dyDescent="0.35">
      <c r="A11" s="15">
        <v>42</v>
      </c>
      <c r="B11" s="15">
        <v>48</v>
      </c>
      <c r="G11" s="15">
        <f>COUNTIFS(D12:D$22,"&lt;&gt;"&amp;D11,E12:E$22,"&gt;"&amp;E11)</f>
        <v>0</v>
      </c>
      <c r="H11" s="15">
        <f>COUNTIFS(D12:D$22,"&lt;&gt;"&amp;D11,E12:E$22,"&lt;"&amp;E11)</f>
        <v>0</v>
      </c>
      <c r="J11" t="s">
        <v>16</v>
      </c>
      <c r="K11" s="13">
        <f ca="1">K4+K9</f>
        <v>1</v>
      </c>
      <c r="M11" t="e" cm="1">
        <f t="array" aca="1" ref="M11" ca="1">FTEXT(K11)</f>
        <v>#NAME?</v>
      </c>
      <c r="P11" s="12"/>
      <c r="R11" t="s">
        <v>24</v>
      </c>
      <c r="S11" s="12">
        <f t="shared" si="1"/>
        <v>-1</v>
      </c>
      <c r="Z11" s="12"/>
    </row>
    <row r="12" spans="1:26" x14ac:dyDescent="0.35">
      <c r="A12" s="15">
        <v>54</v>
      </c>
      <c r="B12" s="15">
        <v>49</v>
      </c>
      <c r="G12" s="15">
        <f>COUNTIFS(D13:D$22,"&lt;&gt;"&amp;D12,E13:E$22,"&gt;"&amp;E12)</f>
        <v>0</v>
      </c>
      <c r="H12" s="15">
        <f>COUNTIFS(D13:D$22,"&lt;&gt;"&amp;D12,E13:E$22,"&lt;"&amp;E12)</f>
        <v>0</v>
      </c>
      <c r="P12" s="12"/>
      <c r="R12" t="s">
        <v>25</v>
      </c>
      <c r="S12" s="12">
        <f t="shared" si="0"/>
        <v>0</v>
      </c>
      <c r="Z12" s="12"/>
    </row>
    <row r="13" spans="1:26" x14ac:dyDescent="0.35">
      <c r="A13" s="15">
        <v>33</v>
      </c>
      <c r="B13" s="15">
        <v>51</v>
      </c>
      <c r="G13" s="15">
        <f>COUNTIFS(D14:D$22,"&lt;&gt;"&amp;D13,E14:E$22,"&gt;"&amp;E13)</f>
        <v>0</v>
      </c>
      <c r="H13" s="15">
        <f>COUNTIFS(D14:D$22,"&lt;&gt;"&amp;D13,E14:E$22,"&lt;"&amp;E13)</f>
        <v>0</v>
      </c>
      <c r="P13" s="12"/>
      <c r="R13" t="s">
        <v>26</v>
      </c>
      <c r="S13" s="12">
        <f t="shared" si="0"/>
        <v>0</v>
      </c>
      <c r="Z13" s="12"/>
    </row>
    <row r="14" spans="1:26" x14ac:dyDescent="0.35">
      <c r="A14" s="15">
        <v>44</v>
      </c>
      <c r="B14" s="15">
        <v>27</v>
      </c>
      <c r="G14" s="15">
        <f>COUNTIFS(D15:D$22,"&lt;&gt;"&amp;D14,E15:E$22,"&gt;"&amp;E14)</f>
        <v>0</v>
      </c>
      <c r="H14" s="15">
        <f>COUNTIFS(D15:D$22,"&lt;&gt;"&amp;D14,E15:E$22,"&lt;"&amp;E14)</f>
        <v>0</v>
      </c>
      <c r="P14" s="12"/>
      <c r="R14" t="s">
        <v>27</v>
      </c>
      <c r="S14" s="12">
        <f t="shared" si="0"/>
        <v>0</v>
      </c>
      <c r="Z14" s="12"/>
    </row>
    <row r="15" spans="1:26" x14ac:dyDescent="0.35">
      <c r="A15" s="15">
        <v>31</v>
      </c>
      <c r="B15" s="15">
        <v>36</v>
      </c>
      <c r="G15" s="15">
        <f>COUNTIFS(D16:D$22,"&lt;&gt;"&amp;D15,E16:E$22,"&gt;"&amp;E15)</f>
        <v>0</v>
      </c>
      <c r="H15" s="15">
        <f>COUNTIFS(D16:D$22,"&lt;&gt;"&amp;D15,E16:E$22,"&lt;"&amp;E15)</f>
        <v>0</v>
      </c>
      <c r="P15" s="13"/>
      <c r="R15" t="s">
        <v>28</v>
      </c>
      <c r="S15" s="13">
        <f t="shared" si="0"/>
        <v>0</v>
      </c>
      <c r="Z15" s="12"/>
    </row>
    <row r="16" spans="1:26" x14ac:dyDescent="0.35">
      <c r="A16" s="15">
        <v>28</v>
      </c>
      <c r="B16" s="15">
        <v>30</v>
      </c>
      <c r="G16" s="15">
        <f>COUNTIFS(D17:D$22,"&lt;&gt;"&amp;D16,E17:E$22,"&gt;"&amp;E16)</f>
        <v>0</v>
      </c>
      <c r="H16" s="15">
        <f>COUNTIFS(D17:D$22,"&lt;&gt;"&amp;D16,E17:E$22,"&lt;"&amp;E16)</f>
        <v>0</v>
      </c>
      <c r="Z16" s="12"/>
    </row>
    <row r="17" spans="1:26" x14ac:dyDescent="0.35">
      <c r="A17" s="15">
        <v>49</v>
      </c>
      <c r="B17" s="15">
        <v>44</v>
      </c>
      <c r="G17" s="15">
        <f>COUNTIFS(D18:D$22,"&lt;&gt;"&amp;D17,E18:E$22,"&gt;"&amp;E17)</f>
        <v>0</v>
      </c>
      <c r="H17" s="15">
        <f>COUNTIFS(D18:D$22,"&lt;&gt;"&amp;D17,E18:E$22,"&lt;"&amp;E17)</f>
        <v>0</v>
      </c>
      <c r="O17" t="e" cm="1">
        <f t="array" aca="1" ref="O17" ca="1">FTEXT(O3)</f>
        <v>#NAME?</v>
      </c>
      <c r="Z17" s="12"/>
    </row>
    <row r="18" spans="1:26" x14ac:dyDescent="0.35">
      <c r="A18" s="15">
        <v>32</v>
      </c>
      <c r="B18" s="15">
        <v>42</v>
      </c>
      <c r="G18" s="15">
        <f>COUNTIFS(D19:D$22,"&lt;&gt;"&amp;D18,E19:E$22,"&gt;"&amp;E18)</f>
        <v>0</v>
      </c>
      <c r="H18" s="15">
        <f>COUNTIFS(D19:D$22,"&lt;&gt;"&amp;D18,E19:E$22,"&lt;"&amp;E18)</f>
        <v>0</v>
      </c>
      <c r="Z18" s="12"/>
    </row>
    <row r="19" spans="1:26" x14ac:dyDescent="0.35">
      <c r="A19" s="15">
        <v>37</v>
      </c>
      <c r="B19" s="15">
        <v>41</v>
      </c>
      <c r="G19" s="15">
        <f>COUNTIFS(D20:D$22,"&lt;&gt;"&amp;D19,E20:E$22,"&gt;"&amp;E19)</f>
        <v>0</v>
      </c>
      <c r="H19" s="15">
        <f>COUNTIFS(D20:D$22,"&lt;&gt;"&amp;D19,E20:E$22,"&lt;"&amp;E19)</f>
        <v>0</v>
      </c>
      <c r="Z19" s="13"/>
    </row>
    <row r="20" spans="1:26" x14ac:dyDescent="0.35">
      <c r="A20" s="15">
        <v>46</v>
      </c>
      <c r="B20" s="15">
        <v>35</v>
      </c>
      <c r="G20" s="15">
        <f>COUNTIFS(D21:D$22,"&lt;&gt;"&amp;D20,E21:E$22,"&gt;"&amp;E20)</f>
        <v>0</v>
      </c>
      <c r="H20" s="15">
        <f>COUNTIFS(D21:D$22,"&lt;&gt;"&amp;D20,E21:E$22,"&lt;"&amp;E20)</f>
        <v>0</v>
      </c>
      <c r="J20" t="s">
        <v>29</v>
      </c>
      <c r="K20" t="e" cm="1">
        <f t="array" aca="1" ref="K20" ca="1">FTEXT(G2)</f>
        <v>#NAME?</v>
      </c>
    </row>
    <row r="21" spans="1:26" x14ac:dyDescent="0.35">
      <c r="A21" s="15">
        <v>55</v>
      </c>
      <c r="B21" s="15">
        <v>49</v>
      </c>
      <c r="G21" s="15">
        <f>COUNTIFS(D22:D$22,"&lt;&gt;"&amp;D21,E22:E$22,"&gt;"&amp;E21)</f>
        <v>0</v>
      </c>
      <c r="H21" s="15">
        <f>COUNTIFS(D22:D$22,"&lt;&gt;"&amp;D21,E22:E$22,"&lt;"&amp;E21)</f>
        <v>0</v>
      </c>
      <c r="J21" t="s">
        <v>30</v>
      </c>
      <c r="K21" t="e" cm="1">
        <f t="array" aca="1" ref="K21" ca="1">FTEXT(H2)</f>
        <v>#NAME?</v>
      </c>
      <c r="Y21" t="e" cm="1">
        <f t="array" aca="1" ref="Y21" ca="1">FTEXT(Y3)</f>
        <v>#NAME?</v>
      </c>
    </row>
    <row r="22" spans="1:26" x14ac:dyDescent="0.35">
      <c r="A22" s="14">
        <v>31</v>
      </c>
      <c r="B22" s="14">
        <v>33</v>
      </c>
      <c r="D22" s="14"/>
      <c r="E22" s="14"/>
      <c r="G22" s="14">
        <f>COUNTIFS(D$22:D23,"&lt;&gt;"&amp;D22,E$22:E23,"&gt;"&amp;E22)</f>
        <v>0</v>
      </c>
      <c r="H22" s="14">
        <f>COUNTIFS(D$22:D23,"&lt;&gt;"&amp;D22,E$22:E23,"&lt;"&amp;E22)</f>
        <v>0</v>
      </c>
    </row>
    <row r="23" spans="1:26" x14ac:dyDescent="0.35">
      <c r="G23" s="15">
        <f t="shared" ref="G23" ca="1" si="2">SUM(G2:G22)</f>
        <v>0</v>
      </c>
      <c r="H23" s="15">
        <f ca="1">SUM(H2:H22)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0AD8-C757-4867-9A28-41E3C1962D09}">
  <sheetPr codeName="Sheet4"/>
  <dimension ref="A1:H22"/>
  <sheetViews>
    <sheetView workbookViewId="0"/>
  </sheetViews>
  <sheetFormatPr defaultRowHeight="14.5" x14ac:dyDescent="0.35"/>
  <cols>
    <col min="1" max="2" width="5.6328125" style="15" customWidth="1"/>
  </cols>
  <sheetData>
    <row r="1" spans="1:8" x14ac:dyDescent="0.35">
      <c r="A1" s="14" t="s">
        <v>0</v>
      </c>
      <c r="B1" s="14" t="s">
        <v>1</v>
      </c>
      <c r="D1" t="s">
        <v>31</v>
      </c>
    </row>
    <row r="2" spans="1:8" x14ac:dyDescent="0.35">
      <c r="A2" s="15">
        <v>47</v>
      </c>
      <c r="B2" s="15">
        <v>36</v>
      </c>
    </row>
    <row r="3" spans="1:8" x14ac:dyDescent="0.35">
      <c r="A3" s="15">
        <v>39</v>
      </c>
      <c r="B3" s="15">
        <v>40</v>
      </c>
      <c r="D3" t="e">
        <f t="array" aca="1" ref="D3:E6" ca="1">BayesTau(A2:A22,B2:B22,TRUE)</f>
        <v>#NAME?</v>
      </c>
      <c r="E3" s="16" t="e">
        <f ca="1"/>
        <v>#NAME?</v>
      </c>
      <c r="G3" t="e">
        <f t="array" aca="1" ref="G3:H15" ca="1">Bayes1Kendall(E3+E8,E4+E9,TRUE,E10,E11)</f>
        <v>#NAME?</v>
      </c>
      <c r="H3" s="16" t="e">
        <f ca="1"/>
        <v>#NAME?</v>
      </c>
    </row>
    <row r="4" spans="1:8" x14ac:dyDescent="0.35">
      <c r="A4" s="15">
        <v>47</v>
      </c>
      <c r="B4" s="15">
        <v>49</v>
      </c>
      <c r="D4" t="e">
        <f ca="1"/>
        <v>#NAME?</v>
      </c>
      <c r="E4" s="17" t="e">
        <f ca="1"/>
        <v>#NAME?</v>
      </c>
      <c r="G4" t="e">
        <f ca="1"/>
        <v>#NAME?</v>
      </c>
      <c r="H4" s="17" t="e">
        <f ca="1"/>
        <v>#NAME?</v>
      </c>
    </row>
    <row r="5" spans="1:8" x14ac:dyDescent="0.35">
      <c r="A5" s="15">
        <v>42</v>
      </c>
      <c r="B5" s="15">
        <v>45</v>
      </c>
      <c r="D5" t="e">
        <f ca="1"/>
        <v>#NAME?</v>
      </c>
      <c r="E5" s="17" t="e">
        <f ca="1"/>
        <v>#NAME?</v>
      </c>
      <c r="G5" t="e">
        <f ca="1"/>
        <v>#NAME?</v>
      </c>
      <c r="H5" s="17" t="e">
        <f ca="1"/>
        <v>#NAME?</v>
      </c>
    </row>
    <row r="6" spans="1:8" x14ac:dyDescent="0.35">
      <c r="A6" s="15">
        <v>44</v>
      </c>
      <c r="B6" s="15">
        <v>30</v>
      </c>
      <c r="D6" t="e">
        <f ca="1"/>
        <v>#NAME?</v>
      </c>
      <c r="E6" s="18" t="e">
        <f ca="1"/>
        <v>#NAME?</v>
      </c>
      <c r="G6" t="e">
        <f ca="1"/>
        <v>#NAME?</v>
      </c>
      <c r="H6" s="17" t="e">
        <f ca="1"/>
        <v>#NAME?</v>
      </c>
    </row>
    <row r="7" spans="1:8" x14ac:dyDescent="0.35">
      <c r="A7" s="15">
        <v>46</v>
      </c>
      <c r="B7" s="15">
        <v>38</v>
      </c>
      <c r="G7" t="e">
        <f ca="1"/>
        <v>#NAME?</v>
      </c>
      <c r="H7" s="17" t="e">
        <f ca="1"/>
        <v>#NAME?</v>
      </c>
    </row>
    <row r="8" spans="1:8" x14ac:dyDescent="0.35">
      <c r="A8" s="15">
        <v>39</v>
      </c>
      <c r="B8" s="15">
        <v>39</v>
      </c>
      <c r="D8" t="s">
        <v>32</v>
      </c>
      <c r="E8" s="16">
        <v>1</v>
      </c>
      <c r="G8" t="e">
        <f ca="1"/>
        <v>#NAME?</v>
      </c>
      <c r="H8" s="17" t="e">
        <f ca="1"/>
        <v>#NAME?</v>
      </c>
    </row>
    <row r="9" spans="1:8" x14ac:dyDescent="0.35">
      <c r="A9" s="15">
        <v>37</v>
      </c>
      <c r="B9" s="15">
        <v>44</v>
      </c>
      <c r="D9" t="s">
        <v>33</v>
      </c>
      <c r="E9" s="17">
        <v>1</v>
      </c>
      <c r="G9" t="e">
        <f ca="1"/>
        <v>#NAME?</v>
      </c>
      <c r="H9" s="17" t="e">
        <f ca="1"/>
        <v>#NAME?</v>
      </c>
    </row>
    <row r="10" spans="1:8" x14ac:dyDescent="0.35">
      <c r="A10" s="15">
        <v>29</v>
      </c>
      <c r="B10" s="15">
        <v>27</v>
      </c>
      <c r="D10" t="s">
        <v>34</v>
      </c>
      <c r="E10" s="17">
        <v>0.05</v>
      </c>
      <c r="G10" t="e">
        <f ca="1"/>
        <v>#NAME?</v>
      </c>
      <c r="H10" s="17" t="e">
        <f ca="1"/>
        <v>#NAME?</v>
      </c>
    </row>
    <row r="11" spans="1:8" x14ac:dyDescent="0.35">
      <c r="A11" s="15">
        <v>42</v>
      </c>
      <c r="B11" s="15">
        <v>48</v>
      </c>
      <c r="D11" t="s">
        <v>35</v>
      </c>
      <c r="E11" s="18">
        <v>0</v>
      </c>
      <c r="G11" t="e">
        <f ca="1"/>
        <v>#NAME?</v>
      </c>
      <c r="H11" s="17" t="e">
        <f ca="1"/>
        <v>#NAME?</v>
      </c>
    </row>
    <row r="12" spans="1:8" x14ac:dyDescent="0.35">
      <c r="A12" s="15">
        <v>54</v>
      </c>
      <c r="B12" s="15">
        <v>49</v>
      </c>
      <c r="G12" t="e">
        <f ca="1"/>
        <v>#NAME?</v>
      </c>
      <c r="H12" s="17" t="e">
        <f ca="1"/>
        <v>#NAME?</v>
      </c>
    </row>
    <row r="13" spans="1:8" x14ac:dyDescent="0.35">
      <c r="A13" s="15">
        <v>33</v>
      </c>
      <c r="B13" s="15">
        <v>51</v>
      </c>
      <c r="G13" t="e">
        <f ca="1"/>
        <v>#NAME?</v>
      </c>
      <c r="H13" s="17" t="e">
        <f ca="1"/>
        <v>#NAME?</v>
      </c>
    </row>
    <row r="14" spans="1:8" x14ac:dyDescent="0.35">
      <c r="A14" s="15">
        <v>44</v>
      </c>
      <c r="B14" s="15">
        <v>27</v>
      </c>
      <c r="G14" t="e">
        <f ca="1"/>
        <v>#NAME?</v>
      </c>
      <c r="H14" s="17" t="e">
        <f ca="1"/>
        <v>#NAME?</v>
      </c>
    </row>
    <row r="15" spans="1:8" x14ac:dyDescent="0.35">
      <c r="A15" s="15">
        <v>31</v>
      </c>
      <c r="B15" s="15">
        <v>36</v>
      </c>
      <c r="G15" t="e">
        <f ca="1"/>
        <v>#NAME?</v>
      </c>
      <c r="H15" s="18" t="e">
        <f ca="1"/>
        <v>#NAME?</v>
      </c>
    </row>
    <row r="16" spans="1:8" x14ac:dyDescent="0.35">
      <c r="A16" s="15">
        <v>28</v>
      </c>
      <c r="B16" s="15">
        <v>30</v>
      </c>
    </row>
    <row r="17" spans="1:2" x14ac:dyDescent="0.35">
      <c r="A17" s="15">
        <v>49</v>
      </c>
      <c r="B17" s="15">
        <v>44</v>
      </c>
    </row>
    <row r="18" spans="1:2" x14ac:dyDescent="0.35">
      <c r="A18" s="15">
        <v>32</v>
      </c>
      <c r="B18" s="15">
        <v>42</v>
      </c>
    </row>
    <row r="19" spans="1:2" x14ac:dyDescent="0.35">
      <c r="A19" s="15">
        <v>37</v>
      </c>
      <c r="B19" s="15">
        <v>41</v>
      </c>
    </row>
    <row r="20" spans="1:2" x14ac:dyDescent="0.35">
      <c r="A20" s="15">
        <v>46</v>
      </c>
      <c r="B20" s="15">
        <v>35</v>
      </c>
    </row>
    <row r="21" spans="1:2" x14ac:dyDescent="0.35">
      <c r="A21" s="15">
        <v>55</v>
      </c>
      <c r="B21" s="15">
        <v>49</v>
      </c>
    </row>
    <row r="22" spans="1:2" x14ac:dyDescent="0.35">
      <c r="A22" s="14">
        <v>31</v>
      </c>
      <c r="B22" s="14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Tau</vt:lpstr>
      <vt:lpstr>Steps</vt:lpstr>
      <vt:lpstr>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2025-05-14T07:37:21Z</dcterms:created>
  <dcterms:modified xsi:type="dcterms:W3CDTF">2025-05-15T19:50:15Z</dcterms:modified>
</cp:coreProperties>
</file>