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BA2AA635-6FD3-45F5-A391-1AA739E5FF28}" xr6:coauthVersionLast="47" xr6:coauthVersionMax="47" xr10:uidLastSave="{D0D0E0B0-5C75-41B3-B55C-DD81A5D9C7D3}"/>
  <bookViews>
    <workbookView xWindow="-110" yWindow="-110" windowWidth="19420" windowHeight="10300" xr2:uid="{B339B91F-50A1-4395-ACE7-7E42D7D02982}"/>
  </bookViews>
  <sheets>
    <sheet name="Title" sheetId="5" r:id="rId1"/>
    <sheet name="Nested" sheetId="1" r:id="rId2"/>
    <sheet name="Nested 1 " sheetId="2" r:id="rId3"/>
    <sheet name="Nested 1a" sheetId="3" r:id="rId4"/>
    <sheet name="Nested 2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 a="1"/>
  <c r="H20" i="4" s="1"/>
  <c r="M32" i="1"/>
  <c r="M31" i="1"/>
  <c r="M30" i="1"/>
  <c r="M20" i="1"/>
  <c r="M19" i="1"/>
  <c r="M18" i="1"/>
  <c r="M8" i="1"/>
  <c r="M7" i="1"/>
  <c r="M6" i="1"/>
  <c r="M3" i="1" a="1"/>
  <c r="M25" i="1" s="1"/>
  <c r="L3" i="1" a="1"/>
  <c r="L32" i="1" s="1"/>
  <c r="K32" i="1"/>
  <c r="K28" i="1"/>
  <c r="K24" i="1"/>
  <c r="K23" i="1"/>
  <c r="K22" i="1"/>
  <c r="K21" i="1"/>
  <c r="K20" i="1"/>
  <c r="K16" i="1"/>
  <c r="K13" i="1"/>
  <c r="K12" i="1"/>
  <c r="K11" i="1"/>
  <c r="K10" i="1"/>
  <c r="K9" i="1"/>
  <c r="K8" i="1"/>
  <c r="K4" i="1"/>
  <c r="K3" i="1" a="1"/>
  <c r="K27" i="1" s="1"/>
  <c r="H10" i="4" l="1"/>
  <c r="H16" i="4"/>
  <c r="L5" i="1"/>
  <c r="M10" i="1"/>
  <c r="E14" i="4"/>
  <c r="L9" i="1"/>
  <c r="L21" i="1"/>
  <c r="K18" i="1"/>
  <c r="F16" i="4"/>
  <c r="M14" i="1"/>
  <c r="M26" i="1"/>
  <c r="E6" i="4"/>
  <c r="E9" i="4"/>
  <c r="E12" i="4"/>
  <c r="E15" i="4"/>
  <c r="E18" i="4"/>
  <c r="K5" i="1"/>
  <c r="K17" i="1"/>
  <c r="K29" i="1"/>
  <c r="L10" i="1"/>
  <c r="L22" i="1"/>
  <c r="M3" i="1"/>
  <c r="M15" i="1"/>
  <c r="M27" i="1"/>
  <c r="F6" i="4"/>
  <c r="F9" i="4"/>
  <c r="F12" i="4"/>
  <c r="F15" i="4"/>
  <c r="F18" i="4"/>
  <c r="K6" i="1"/>
  <c r="K30" i="1"/>
  <c r="L11" i="1"/>
  <c r="L23" i="1"/>
  <c r="M4" i="1"/>
  <c r="M16" i="1"/>
  <c r="M28" i="1"/>
  <c r="G6" i="4"/>
  <c r="G9" i="4"/>
  <c r="G12" i="4"/>
  <c r="G15" i="4"/>
  <c r="G18" i="4"/>
  <c r="K7" i="1"/>
  <c r="K19" i="1"/>
  <c r="K31" i="1"/>
  <c r="L12" i="1"/>
  <c r="L24" i="1"/>
  <c r="M5" i="1"/>
  <c r="M17" i="1"/>
  <c r="M29" i="1"/>
  <c r="H6" i="4"/>
  <c r="H9" i="4"/>
  <c r="H12" i="4"/>
  <c r="H15" i="4"/>
  <c r="H18" i="4"/>
  <c r="E16" i="4"/>
  <c r="G19" i="4"/>
  <c r="H19" i="4"/>
  <c r="L29" i="1"/>
  <c r="M22" i="1"/>
  <c r="E5" i="4"/>
  <c r="E8" i="4"/>
  <c r="E11" i="4"/>
  <c r="E17" i="4"/>
  <c r="K25" i="1"/>
  <c r="L6" i="1"/>
  <c r="L18" i="1"/>
  <c r="L30" i="1"/>
  <c r="M11" i="1"/>
  <c r="M23" i="1"/>
  <c r="F5" i="4"/>
  <c r="F8" i="4"/>
  <c r="F11" i="4"/>
  <c r="F14" i="4"/>
  <c r="F17" i="4"/>
  <c r="F20" i="4"/>
  <c r="G20" i="4"/>
  <c r="L13" i="1"/>
  <c r="L25" i="1"/>
  <c r="E7" i="4"/>
  <c r="E10" i="4"/>
  <c r="E13" i="4"/>
  <c r="E19" i="4"/>
  <c r="L14" i="1"/>
  <c r="L26" i="1"/>
  <c r="F7" i="4"/>
  <c r="F10" i="4"/>
  <c r="F13" i="4"/>
  <c r="F19" i="4"/>
  <c r="L3" i="1"/>
  <c r="L15" i="1"/>
  <c r="L27" i="1"/>
  <c r="G7" i="4"/>
  <c r="G10" i="4"/>
  <c r="G13" i="4"/>
  <c r="G16" i="4"/>
  <c r="L4" i="1"/>
  <c r="L16" i="1"/>
  <c r="L28" i="1"/>
  <c r="M9" i="1"/>
  <c r="M21" i="1"/>
  <c r="H7" i="4"/>
  <c r="H13" i="4"/>
  <c r="L17" i="1"/>
  <c r="E20" i="4"/>
  <c r="K14" i="1"/>
  <c r="K26" i="1"/>
  <c r="L7" i="1"/>
  <c r="L19" i="1"/>
  <c r="L31" i="1"/>
  <c r="M12" i="1"/>
  <c r="M24" i="1"/>
  <c r="G5" i="4"/>
  <c r="G8" i="4"/>
  <c r="G11" i="4"/>
  <c r="G14" i="4"/>
  <c r="G17" i="4"/>
  <c r="K3" i="1"/>
  <c r="K15" i="1"/>
  <c r="L8" i="1"/>
  <c r="L20" i="1"/>
  <c r="M13" i="1"/>
  <c r="H5" i="4"/>
  <c r="H8" i="4"/>
  <c r="H11" i="4"/>
  <c r="H14" i="4"/>
  <c r="H17" i="4"/>
  <c r="J24" i="3" l="1"/>
  <c r="O10" i="3" s="1"/>
  <c r="M10" i="3" s="1"/>
  <c r="I24" i="3"/>
  <c r="H24" i="3"/>
  <c r="G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M9" i="3" s="1"/>
  <c r="F21" i="3"/>
  <c r="I20" i="3"/>
  <c r="H20" i="3"/>
  <c r="G20" i="3"/>
  <c r="J17" i="3"/>
  <c r="I17" i="3"/>
  <c r="H17" i="3"/>
  <c r="G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I13" i="3"/>
  <c r="H13" i="3"/>
  <c r="G13" i="3"/>
  <c r="N10" i="3"/>
  <c r="J10" i="3"/>
  <c r="I10" i="3"/>
  <c r="H10" i="3"/>
  <c r="G10" i="3"/>
  <c r="J9" i="3"/>
  <c r="I9" i="3"/>
  <c r="H9" i="3"/>
  <c r="G9" i="3"/>
  <c r="F9" i="3"/>
  <c r="J8" i="3"/>
  <c r="I8" i="3"/>
  <c r="H8" i="3"/>
  <c r="G8" i="3"/>
  <c r="F8" i="3"/>
  <c r="N7" i="3"/>
  <c r="N8" i="3" s="1"/>
  <c r="J7" i="3"/>
  <c r="M7" i="3" s="1"/>
  <c r="I7" i="3"/>
  <c r="H7" i="3"/>
  <c r="G7" i="3"/>
  <c r="F7" i="3"/>
  <c r="I6" i="3"/>
  <c r="H6" i="3"/>
  <c r="G6" i="3"/>
  <c r="G5" i="3"/>
  <c r="J24" i="2"/>
  <c r="O11" i="2" s="1"/>
  <c r="M11" i="2" s="1"/>
  <c r="I24" i="2"/>
  <c r="H24" i="2"/>
  <c r="G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I20" i="2"/>
  <c r="H20" i="2"/>
  <c r="G20" i="2"/>
  <c r="J17" i="2"/>
  <c r="I17" i="2"/>
  <c r="H17" i="2"/>
  <c r="G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I13" i="2"/>
  <c r="H13" i="2"/>
  <c r="G13" i="2"/>
  <c r="N11" i="2"/>
  <c r="J10" i="2"/>
  <c r="I10" i="2"/>
  <c r="H10" i="2"/>
  <c r="G10" i="2"/>
  <c r="J9" i="2"/>
  <c r="I9" i="2"/>
  <c r="H9" i="2"/>
  <c r="G9" i="2"/>
  <c r="F9" i="2"/>
  <c r="N8" i="2"/>
  <c r="M8" i="2"/>
  <c r="J8" i="2"/>
  <c r="I8" i="2"/>
  <c r="H8" i="2"/>
  <c r="G8" i="2"/>
  <c r="F8" i="2"/>
  <c r="N7" i="2"/>
  <c r="N17" i="2" s="1"/>
  <c r="J7" i="2"/>
  <c r="M7" i="2" s="1"/>
  <c r="I7" i="2"/>
  <c r="H7" i="2"/>
  <c r="G7" i="2"/>
  <c r="F7" i="2"/>
  <c r="I6" i="2"/>
  <c r="H6" i="2"/>
  <c r="G6" i="2"/>
  <c r="G5" i="2"/>
  <c r="I15" i="1"/>
  <c r="H15" i="1"/>
  <c r="G15" i="1"/>
  <c r="F15" i="1"/>
  <c r="E15" i="1"/>
  <c r="D15" i="1"/>
  <c r="C15" i="1"/>
  <c r="B15" i="1"/>
  <c r="A15" i="1"/>
  <c r="O9" i="1"/>
  <c r="O8" i="1"/>
  <c r="O7" i="1"/>
  <c r="Q13" i="1" s="1"/>
  <c r="R7" i="2" l="1"/>
  <c r="O7" i="2"/>
  <c r="M17" i="2"/>
  <c r="O7" i="3"/>
  <c r="O9" i="3"/>
  <c r="M8" i="3"/>
  <c r="M9" i="2"/>
  <c r="M20" i="2"/>
  <c r="O20" i="2" s="1"/>
  <c r="M18" i="2"/>
  <c r="O8" i="2"/>
  <c r="R8" i="2"/>
  <c r="N18" i="2"/>
  <c r="N10" i="2"/>
  <c r="N19" i="2" s="1"/>
  <c r="N20" i="2"/>
  <c r="N9" i="3"/>
  <c r="M10" i="2"/>
  <c r="N9" i="2"/>
  <c r="L16" i="4" l="1"/>
  <c r="L23" i="4"/>
  <c r="L9" i="4"/>
  <c r="M10" i="4"/>
  <c r="M14" i="4"/>
  <c r="M24" i="4"/>
  <c r="M21" i="4"/>
  <c r="M7" i="4"/>
  <c r="M17" i="4"/>
  <c r="P7" i="2"/>
  <c r="Q7" i="2" s="1"/>
  <c r="T8" i="1"/>
  <c r="R8" i="1"/>
  <c r="Q8" i="1"/>
  <c r="S8" i="1"/>
  <c r="P8" i="1"/>
  <c r="M13" i="4"/>
  <c r="M20" i="4"/>
  <c r="M6" i="4"/>
  <c r="P8" i="2"/>
  <c r="Q8" i="2" s="1"/>
  <c r="J16" i="4"/>
  <c r="J23" i="4"/>
  <c r="J9" i="4"/>
  <c r="K13" i="4"/>
  <c r="K6" i="4"/>
  <c r="K20" i="4"/>
  <c r="M8" i="4"/>
  <c r="M15" i="4"/>
  <c r="M22" i="4"/>
  <c r="O18" i="2"/>
  <c r="M16" i="4"/>
  <c r="M23" i="4"/>
  <c r="M9" i="4"/>
  <c r="R9" i="2"/>
  <c r="O9" i="2"/>
  <c r="P9" i="2" s="1"/>
  <c r="Q9" i="2" s="1"/>
  <c r="R9" i="1"/>
  <c r="Q9" i="1"/>
  <c r="P9" i="1"/>
  <c r="T9" i="1"/>
  <c r="S9" i="1"/>
  <c r="J22" i="4"/>
  <c r="J8" i="4"/>
  <c r="J15" i="4"/>
  <c r="R8" i="3"/>
  <c r="O8" i="3"/>
  <c r="P8" i="3" s="1"/>
  <c r="Q8" i="3" s="1"/>
  <c r="J14" i="4"/>
  <c r="J21" i="4"/>
  <c r="J7" i="4"/>
  <c r="L13" i="4"/>
  <c r="L6" i="4"/>
  <c r="L20" i="4"/>
  <c r="O10" i="2"/>
  <c r="M19" i="2"/>
  <c r="O19" i="2" s="1"/>
  <c r="P7" i="3"/>
  <c r="Q7" i="3" s="1"/>
  <c r="R7" i="3"/>
  <c r="N24" i="4"/>
  <c r="S10" i="4" s="1"/>
  <c r="Q10" i="4" s="1"/>
  <c r="N14" i="4"/>
  <c r="K17" i="4"/>
  <c r="K24" i="4"/>
  <c r="K14" i="4"/>
  <c r="N7" i="4"/>
  <c r="N21" i="4"/>
  <c r="K10" i="4"/>
  <c r="K21" i="4"/>
  <c r="K7" i="4"/>
  <c r="N17" i="4"/>
  <c r="N10" i="4"/>
  <c r="R10" i="4" s="1"/>
  <c r="L8" i="4"/>
  <c r="L15" i="4"/>
  <c r="L22" i="4"/>
  <c r="K22" i="4"/>
  <c r="N8" i="4"/>
  <c r="N15" i="4"/>
  <c r="K15" i="4"/>
  <c r="N22" i="4"/>
  <c r="K8" i="4"/>
  <c r="T7" i="1"/>
  <c r="S7" i="1"/>
  <c r="P15" i="1"/>
  <c r="R7" i="1"/>
  <c r="P7" i="1"/>
  <c r="Q15" i="1"/>
  <c r="Q14" i="1" s="1"/>
  <c r="Q7" i="1"/>
  <c r="R17" i="2"/>
  <c r="O17" i="2"/>
  <c r="L17" i="4"/>
  <c r="L10" i="4"/>
  <c r="L21" i="4"/>
  <c r="L24" i="4"/>
  <c r="L14" i="4"/>
  <c r="L7" i="4"/>
  <c r="N23" i="4"/>
  <c r="N16" i="4"/>
  <c r="K16" i="4"/>
  <c r="N9" i="4"/>
  <c r="K23" i="4"/>
  <c r="K9" i="4"/>
  <c r="R7" i="4" l="1"/>
  <c r="R8" i="4" s="1"/>
  <c r="R15" i="1"/>
  <c r="R9" i="4"/>
  <c r="R18" i="2"/>
  <c r="P14" i="1"/>
  <c r="R14" i="1" s="1"/>
  <c r="K5" i="4"/>
  <c r="Q9" i="4"/>
  <c r="P18" i="2"/>
  <c r="Q18" i="2" s="1"/>
  <c r="P17" i="2"/>
  <c r="Q17" i="2" s="1"/>
  <c r="Q7" i="4"/>
  <c r="P13" i="1" l="1"/>
  <c r="R13" i="1" s="1"/>
  <c r="S13" i="1" s="1"/>
  <c r="T13" i="1" s="1"/>
  <c r="V13" i="1"/>
  <c r="U7" i="1"/>
  <c r="U8" i="1"/>
  <c r="U9" i="1"/>
  <c r="S7" i="4"/>
  <c r="W13" i="1"/>
  <c r="Q8" i="4"/>
  <c r="V7" i="4" s="1"/>
  <c r="S9" i="4"/>
  <c r="U13" i="1"/>
  <c r="W8" i="1" l="1"/>
  <c r="V8" i="1"/>
  <c r="S8" i="4"/>
  <c r="T8" i="4" s="1"/>
  <c r="U8" i="4" s="1"/>
  <c r="V8" i="4"/>
  <c r="T7" i="4"/>
  <c r="U7" i="4" s="1"/>
  <c r="W9" i="1"/>
  <c r="V9" i="1"/>
  <c r="V7" i="1"/>
  <c r="W7" i="1"/>
</calcChain>
</file>

<file path=xl/sharedStrings.xml><?xml version="1.0" encoding="utf-8"?>
<sst xmlns="http://schemas.openxmlformats.org/spreadsheetml/2006/main" count="216" uniqueCount="65">
  <si>
    <t>Nested ANOVA</t>
  </si>
  <si>
    <t>Conflict</t>
  </si>
  <si>
    <t>Psychol</t>
  </si>
  <si>
    <t>Negotiat</t>
  </si>
  <si>
    <t>Conflict Management</t>
  </si>
  <si>
    <t>Psychology</t>
  </si>
  <si>
    <t>Negotiation</t>
  </si>
  <si>
    <t>ANOVA: Single Factor</t>
  </si>
  <si>
    <t>Office 1</t>
  </si>
  <si>
    <t>Office 2</t>
  </si>
  <si>
    <t>Office 3</t>
  </si>
  <si>
    <t>Office 4</t>
  </si>
  <si>
    <t>Office 5</t>
  </si>
  <si>
    <t>Office 6</t>
  </si>
  <si>
    <t>Office 7</t>
  </si>
  <si>
    <t>Office 8</t>
  </si>
  <si>
    <t>Office 9</t>
  </si>
  <si>
    <t>DESCRIPTION</t>
  </si>
  <si>
    <t>Alpha</t>
  </si>
  <si>
    <t>Groups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</si>
  <si>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</si>
  <si>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</si>
  <si>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</si>
  <si>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</si>
  <si>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</si>
  <si>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</si>
  <si>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</si>
  <si>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</si>
  <si>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ANOVA</t>
  </si>
  <si>
    <t>Sources</t>
  </si>
  <si>
    <t>df</t>
  </si>
  <si>
    <t>MS</t>
  </si>
  <si>
    <t>F</t>
  </si>
  <si>
    <t>P value</t>
  </si>
  <si>
    <t>Eta-sq</t>
  </si>
  <si>
    <t>RMSSE</t>
  </si>
  <si>
    <t>Omega Sq</t>
  </si>
  <si>
    <t>Between Groups</t>
  </si>
  <si>
    <t>Within Groups</t>
  </si>
  <si>
    <t>Total</t>
  </si>
  <si>
    <t>Nested Anova analysis</t>
  </si>
  <si>
    <t>Office A</t>
  </si>
  <si>
    <t>Office B</t>
  </si>
  <si>
    <t>Office C</t>
  </si>
  <si>
    <t>Descriptive Statistics</t>
  </si>
  <si>
    <t>Two Factor Anova</t>
  </si>
  <si>
    <t>COUNT</t>
  </si>
  <si>
    <t>p-value</t>
  </si>
  <si>
    <t>p eta-sq</t>
  </si>
  <si>
    <t>Rows</t>
  </si>
  <si>
    <t>Columns</t>
  </si>
  <si>
    <t>Inter</t>
  </si>
  <si>
    <t>Within</t>
  </si>
  <si>
    <t>MEAN</t>
  </si>
  <si>
    <t>Two Factor Nested Anova</t>
  </si>
  <si>
    <t>Col (Rows)</t>
  </si>
  <si>
    <t>VARIANCE</t>
  </si>
  <si>
    <t>Negot</t>
  </si>
  <si>
    <t>Nested Anova data analysis tool</t>
  </si>
  <si>
    <t>Nested ANOVA - standard format</t>
  </si>
  <si>
    <t>Input in Excel Anova format</t>
  </si>
  <si>
    <t>Real Statistics Using Excel</t>
  </si>
  <si>
    <t>Updated</t>
  </si>
  <si>
    <t>Copyright © 2013 - 2025 Charles Zaiontz</t>
  </si>
  <si>
    <t>Data Analysis for Nested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</si>
</sst>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137F-386B-43FC-822B-A933B5052BDE}">
  <sheetPr codeName="Sheet1"/>
  <dimension ref="A1:B6"/>
  <sheetViews>
    <sheetView tabSelected="1" workbookViewId="0"/>
  </sheetViews>
  <sheetFormatPr defaultRowHeight="14.5" x14ac:dyDescent="0.35"/>
  <cols>
    <col min="2" max="2" width="9.1796875" bestFit="1" customWidth="1"/>
  </cols>
  <sheetData>
    <row r="1" spans="1:2" x14ac:dyDescent="0.35">
      <c r="A1" t="s">
        <v>61</v>
      </c>
    </row>
    <row r="2" spans="1:2" x14ac:dyDescent="0.35">
      <c r="A2" t="s">
        <v>64</v>
      </c>
    </row>
    <row r="4" spans="1:2" x14ac:dyDescent="0.35">
      <c r="A4" t="s">
        <v>62</v>
      </c>
      <c r="B4" s="43">
        <v>45732</v>
      </c>
    </row>
    <row r="6" spans="1:2" x14ac:dyDescent="0.35">
      <c r="A6" s="4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02A6-84A4-4EF6-8792-9ECAB0B9DFC8}">
  <sheetPr codeName="Sheet370"/>
  <dimension ref="A1:W32"/>
  <sheetViews>
    <sheetView workbookViewId="0"/>
  </sheetViews>
  <sheetFormatPr defaultRowHeight="14.5" x14ac:dyDescent="0.35"/>
  <cols>
    <col min="1" max="9" width="10" customWidth="1"/>
    <col min="11" max="13" width="8.1796875" customWidth="1"/>
    <col min="14" max="14" width="2.81640625" customWidth="1"/>
    <col min="15" max="15" width="14.90625" customWidth="1"/>
    <col min="17" max="17" width="5.54296875" customWidth="1"/>
  </cols>
  <sheetData>
    <row r="1" spans="1:23" x14ac:dyDescent="0.35">
      <c r="A1" s="1" t="s">
        <v>0</v>
      </c>
    </row>
    <row r="2" spans="1:23" x14ac:dyDescent="0.35">
      <c r="K2" s="2" t="s">
        <v>1</v>
      </c>
      <c r="L2" s="2" t="s">
        <v>2</v>
      </c>
      <c r="M2" s="2" t="s">
        <v>3</v>
      </c>
    </row>
    <row r="3" spans="1:23" x14ac:dyDescent="0.35">
      <c r="A3" s="3" t="s">
        <v>4</v>
      </c>
      <c r="B3" s="4"/>
      <c r="C3" s="4"/>
      <c r="D3" s="3" t="s">
        <v>5</v>
      </c>
      <c r="E3" s="4"/>
      <c r="F3" s="5"/>
      <c r="G3" s="4" t="s">
        <v>6</v>
      </c>
      <c r="H3" s="4"/>
      <c r="I3" s="5"/>
      <c r="K3" s="6" t="e">
        <f t="array" aca="1" ref="K3:K32" ca="1">reshape(A5:C14)</f>
        <v>#NAME?</v>
      </c>
      <c r="L3" s="6" t="e">
        <f t="array" aca="1" ref="L3:L32" ca="1">reshape(D5:F14)</f>
        <v>#NAME?</v>
      </c>
      <c r="M3" s="6" t="e">
        <f t="array" aca="1" ref="M3:M32" ca="1">reshape(G5:I14)</f>
        <v>#NAME?</v>
      </c>
      <c r="O3" t="s">
        <v>7</v>
      </c>
    </row>
    <row r="4" spans="1:23" x14ac:dyDescent="0.35">
      <c r="A4" s="8" t="s">
        <v>8</v>
      </c>
      <c r="B4" s="9" t="s">
        <v>9</v>
      </c>
      <c r="C4" s="10" t="s">
        <v>10</v>
      </c>
      <c r="D4" s="8" t="s">
        <v>11</v>
      </c>
      <c r="E4" s="9" t="s">
        <v>12</v>
      </c>
      <c r="F4" s="9" t="s">
        <v>13</v>
      </c>
      <c r="G4" s="8" t="s">
        <v>14</v>
      </c>
      <c r="H4" s="9" t="s">
        <v>15</v>
      </c>
      <c r="I4" s="10" t="s">
        <v>16</v>
      </c>
      <c r="K4" s="6" t="e">
        <f ca="1"/>
        <v>#NAME?</v>
      </c>
      <c r="L4" s="6" t="e">
        <f ca="1"/>
        <v>#NAME?</v>
      </c>
      <c r="M4" s="6" t="e">
        <f ca="1"/>
        <v>#NAME?</v>
      </c>
    </row>
    <row r="5" spans="1:23" ht="15" thickBot="1" x14ac:dyDescent="0.4">
      <c r="A5" s="11">
        <v>34</v>
      </c>
      <c r="B5" s="12">
        <v>45</v>
      </c>
      <c r="C5" s="13">
        <v>40</v>
      </c>
      <c r="D5" s="14">
        <v>46</v>
      </c>
      <c r="E5">
        <v>23</v>
      </c>
      <c r="F5">
        <v>75</v>
      </c>
      <c r="G5" s="14">
        <v>23</v>
      </c>
      <c r="H5">
        <v>75</v>
      </c>
      <c r="I5" s="15">
        <v>55</v>
      </c>
      <c r="K5" s="6" t="e">
        <f ca="1"/>
        <v>#NAME?</v>
      </c>
      <c r="L5" s="6" t="e">
        <f ca="1"/>
        <v>#NAME?</v>
      </c>
      <c r="M5" s="6" t="e">
        <f ca="1"/>
        <v>#NAME?</v>
      </c>
      <c r="O5" t="s">
        <v>17</v>
      </c>
      <c r="T5" t="s">
        <v>18</v>
      </c>
      <c r="U5">
        <v>0.05</v>
      </c>
    </row>
    <row r="6" spans="1:23" ht="15" thickTop="1" x14ac:dyDescent="0.35">
      <c r="A6" s="14">
        <v>56</v>
      </c>
      <c r="B6">
        <v>76</v>
      </c>
      <c r="C6" s="15">
        <v>39</v>
      </c>
      <c r="D6" s="14">
        <v>32</v>
      </c>
      <c r="E6">
        <v>56</v>
      </c>
      <c r="F6">
        <v>57</v>
      </c>
      <c r="G6" s="14">
        <v>56</v>
      </c>
      <c r="H6">
        <v>57</v>
      </c>
      <c r="I6" s="15">
        <v>73</v>
      </c>
      <c r="K6" s="6" t="e">
        <f ca="1"/>
        <v>#NAME?</v>
      </c>
      <c r="L6" s="6" t="e">
        <f ca="1"/>
        <v>#NAME?</v>
      </c>
      <c r="M6" s="6" t="e">
        <f ca="1"/>
        <v>#NAME?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</row>
    <row r="7" spans="1:23" x14ac:dyDescent="0.35">
      <c r="A7" s="14">
        <v>78</v>
      </c>
      <c r="B7">
        <v>65</v>
      </c>
      <c r="C7" s="15">
        <v>78</v>
      </c>
      <c r="D7" s="14">
        <v>56</v>
      </c>
      <c r="E7">
        <v>61</v>
      </c>
      <c r="F7">
        <v>63</v>
      </c>
      <c r="G7" s="14">
        <v>61</v>
      </c>
      <c r="H7">
        <v>63</v>
      </c>
      <c r="I7" s="15">
        <v>69</v>
      </c>
      <c r="K7" s="6" t="e">
        <f ca="1"/>
        <v>#NAME?</v>
      </c>
      <c r="L7" s="6" t="e">
        <f ca="1"/>
        <v>#NAME?</v>
      </c>
      <c r="M7" s="6" t="e">
        <f ca="1"/>
        <v>#NAME?</v>
      </c>
      <c r="O7" t="str">
        <f>K2</f>
        <v>Conflict</v>
      </c>
      <c r="P7">
        <f ca="1">COUNT(K3:K32)</f>
        <v>0</v>
      </c>
      <c r="Q7" t="e">
        <f ca="1">SUM(K3:K32)</f>
        <v>#NAME?</v>
      </c>
      <c r="R7" t="e">
        <f ca="1">AVERAGE(K3:K32)</f>
        <v>#NAME?</v>
      </c>
      <c r="S7" t="e">
        <f ca="1">VAR(K3:K32)</f>
        <v>#NAME?</v>
      </c>
      <c r="T7" t="e">
        <f ca="1">DEVSQ(K3:K32)</f>
        <v>#NAME?</v>
      </c>
      <c r="U7" t="e">
        <f ca="1">SQRT(R14/P7)</f>
        <v>#NAME?</v>
      </c>
      <c r="V7" t="e">
        <f ca="1">R7-U7*TINV(U5,P7-1)</f>
        <v>#NAME?</v>
      </c>
      <c r="W7" t="e">
        <f ca="1">R7+U7*TINV(U5,P7-1)</f>
        <v>#NAME?</v>
      </c>
    </row>
    <row r="8" spans="1:23" x14ac:dyDescent="0.35">
      <c r="A8" s="14">
        <v>67</v>
      </c>
      <c r="B8">
        <v>52</v>
      </c>
      <c r="C8" s="15">
        <v>24</v>
      </c>
      <c r="D8" s="14">
        <v>52</v>
      </c>
      <c r="E8">
        <v>34</v>
      </c>
      <c r="F8">
        <v>25</v>
      </c>
      <c r="G8" s="14">
        <v>34</v>
      </c>
      <c r="H8">
        <v>25</v>
      </c>
      <c r="I8" s="15">
        <v>64</v>
      </c>
      <c r="K8" s="6" t="e">
        <f ca="1"/>
        <v>#NAME?</v>
      </c>
      <c r="L8" s="6" t="e">
        <f ca="1"/>
        <v>#NAME?</v>
      </c>
      <c r="M8" s="6" t="e">
        <f ca="1"/>
        <v>#NAME?</v>
      </c>
      <c r="O8" t="str">
        <f>L2</f>
        <v>Psychol</v>
      </c>
      <c r="P8">
        <f ca="1">COUNT(L3:L32)</f>
        <v>0</v>
      </c>
      <c r="Q8" t="e">
        <f ca="1">SUM(L3:L32)</f>
        <v>#NAME?</v>
      </c>
      <c r="R8" t="e">
        <f ca="1">AVERAGE(L3:L32)</f>
        <v>#NAME?</v>
      </c>
      <c r="S8" t="e">
        <f ca="1">VAR(L3:L32)</f>
        <v>#NAME?</v>
      </c>
      <c r="T8" t="e">
        <f ca="1">DEVSQ(L3:L32)</f>
        <v>#NAME?</v>
      </c>
      <c r="U8" t="e">
        <f ca="1">SQRT(R14/P8)</f>
        <v>#NAME?</v>
      </c>
      <c r="V8" t="e">
        <f ca="1">R8-U8*TINV(U5,P8-1)</f>
        <v>#NAME?</v>
      </c>
      <c r="W8" t="e">
        <f ca="1">R8+U8*TINV(U5,P8-1)</f>
        <v>#NAME?</v>
      </c>
    </row>
    <row r="9" spans="1:23" x14ac:dyDescent="0.35">
      <c r="A9" s="14">
        <v>61</v>
      </c>
      <c r="B9">
        <v>23</v>
      </c>
      <c r="C9" s="15">
        <v>59</v>
      </c>
      <c r="D9" s="14">
        <v>79</v>
      </c>
      <c r="E9">
        <v>28</v>
      </c>
      <c r="F9">
        <v>60</v>
      </c>
      <c r="G9" s="14">
        <v>28</v>
      </c>
      <c r="H9">
        <v>60</v>
      </c>
      <c r="I9" s="15">
        <v>59</v>
      </c>
      <c r="K9" s="6" t="e">
        <f ca="1"/>
        <v>#NAME?</v>
      </c>
      <c r="L9" s="6" t="e">
        <f ca="1"/>
        <v>#NAME?</v>
      </c>
      <c r="M9" s="6" t="e">
        <f ca="1"/>
        <v>#NAME?</v>
      </c>
      <c r="O9" t="str">
        <f>M2</f>
        <v>Negotiat</v>
      </c>
      <c r="P9">
        <f ca="1">COUNT(M3:M32)</f>
        <v>0</v>
      </c>
      <c r="Q9" t="e">
        <f ca="1">SUM(M3:M32)</f>
        <v>#NAME?</v>
      </c>
      <c r="R9" t="e">
        <f ca="1">AVERAGE(M3:M32)</f>
        <v>#NAME?</v>
      </c>
      <c r="S9" t="e">
        <f ca="1">VAR(M3:M32)</f>
        <v>#NAME?</v>
      </c>
      <c r="T9" t="e">
        <f ca="1">DEVSQ(M3:M32)</f>
        <v>#NAME?</v>
      </c>
      <c r="U9" t="e">
        <f ca="1">SQRT(R14/P9)</f>
        <v>#NAME?</v>
      </c>
      <c r="V9" t="e">
        <f ca="1">R9-U9*TINV(U5,P9-1)</f>
        <v>#NAME?</v>
      </c>
      <c r="W9" t="e">
        <f ca="1">R9+U9*TINV(U5,P9-1)</f>
        <v>#NAME?</v>
      </c>
    </row>
    <row r="10" spans="1:23" x14ac:dyDescent="0.35">
      <c r="A10" s="14">
        <v>48</v>
      </c>
      <c r="B10">
        <v>73</v>
      </c>
      <c r="C10" s="15">
        <v>53</v>
      </c>
      <c r="D10" s="14">
        <v>28</v>
      </c>
      <c r="E10">
        <v>35</v>
      </c>
      <c r="F10">
        <v>52</v>
      </c>
      <c r="G10" s="14">
        <v>35</v>
      </c>
      <c r="H10">
        <v>52</v>
      </c>
      <c r="I10" s="15">
        <v>62</v>
      </c>
      <c r="K10" s="6" t="e">
        <f ca="1"/>
        <v>#NAME?</v>
      </c>
      <c r="L10" s="6" t="e">
        <f ca="1"/>
        <v>#NAME?</v>
      </c>
      <c r="M10" s="6" t="e">
        <f ca="1"/>
        <v>#NAME?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5" thickBot="1" x14ac:dyDescent="0.4">
      <c r="A11" s="14">
        <v>72</v>
      </c>
      <c r="B11">
        <v>68</v>
      </c>
      <c r="C11" s="15">
        <v>51</v>
      </c>
      <c r="D11" s="14">
        <v>36</v>
      </c>
      <c r="E11">
        <v>30</v>
      </c>
      <c r="F11">
        <v>45</v>
      </c>
      <c r="G11" s="14">
        <v>30</v>
      </c>
      <c r="H11">
        <v>45</v>
      </c>
      <c r="I11" s="15">
        <v>67</v>
      </c>
      <c r="K11" s="6" t="e">
        <f ca="1"/>
        <v>#NAME?</v>
      </c>
      <c r="L11" s="6" t="e">
        <f ca="1"/>
        <v>#NAME?</v>
      </c>
      <c r="M11" s="6" t="e">
        <f ca="1"/>
        <v>#NAME?</v>
      </c>
      <c r="O11" t="s">
        <v>28</v>
      </c>
    </row>
    <row r="12" spans="1:23" ht="15" thickTop="1" x14ac:dyDescent="0.35">
      <c r="A12" s="14">
        <v>51</v>
      </c>
      <c r="B12">
        <v>71</v>
      </c>
      <c r="C12" s="15">
        <v>32</v>
      </c>
      <c r="D12" s="14">
        <v>41</v>
      </c>
      <c r="E12">
        <v>46</v>
      </c>
      <c r="F12">
        <v>48</v>
      </c>
      <c r="G12" s="14">
        <v>46</v>
      </c>
      <c r="H12">
        <v>48</v>
      </c>
      <c r="I12" s="15">
        <v>31</v>
      </c>
      <c r="K12" s="6" t="e">
        <f ca="1"/>
        <v>#NAME?</v>
      </c>
      <c r="L12" s="6" t="e">
        <f ca="1"/>
        <v>#NAME?</v>
      </c>
      <c r="M12" s="6" t="e">
        <f ca="1"/>
        <v>#NAME?</v>
      </c>
      <c r="O12" s="16" t="s">
        <v>29</v>
      </c>
      <c r="P12" s="16" t="s">
        <v>24</v>
      </c>
      <c r="Q12" s="16" t="s">
        <v>30</v>
      </c>
      <c r="R12" s="16" t="s">
        <v>31</v>
      </c>
      <c r="S12" s="16" t="s">
        <v>32</v>
      </c>
      <c r="T12" s="16" t="s">
        <v>33</v>
      </c>
      <c r="U12" s="16" t="s">
        <v>34</v>
      </c>
      <c r="V12" s="16" t="s">
        <v>35</v>
      </c>
      <c r="W12" s="16" t="s">
        <v>36</v>
      </c>
    </row>
    <row r="13" spans="1:23" x14ac:dyDescent="0.35">
      <c r="A13" s="14">
        <v>52</v>
      </c>
      <c r="B13">
        <v>59</v>
      </c>
      <c r="C13" s="15">
        <v>41</v>
      </c>
      <c r="D13" s="14">
        <v>64</v>
      </c>
      <c r="E13">
        <v>41</v>
      </c>
      <c r="F13">
        <v>38</v>
      </c>
      <c r="G13" s="14">
        <v>41</v>
      </c>
      <c r="H13">
        <v>38</v>
      </c>
      <c r="I13" s="15">
        <v>48</v>
      </c>
      <c r="K13" s="6" t="e">
        <f ca="1"/>
        <v>#NAME?</v>
      </c>
      <c r="L13" s="6" t="e">
        <f ca="1"/>
        <v>#NAME?</v>
      </c>
      <c r="M13" s="6" t="e">
        <f ca="1"/>
        <v>#NAME?</v>
      </c>
      <c r="O13" t="s">
        <v>37</v>
      </c>
      <c r="P13" t="e">
        <f ca="1">P15-P14</f>
        <v>#NAME?</v>
      </c>
      <c r="Q13">
        <f>COUNTA(O7:O9)-1</f>
        <v>2</v>
      </c>
      <c r="R13" t="e">
        <f ca="1">P13/Q13</f>
        <v>#NAME?</v>
      </c>
      <c r="S13" t="e">
        <f ca="1">R13/R14</f>
        <v>#NAME?</v>
      </c>
      <c r="T13" t="e">
        <f ca="1">FDIST(S13,Q13,Q14)</f>
        <v>#NAME?</v>
      </c>
      <c r="U13" t="e">
        <f ca="1">P13/P15</f>
        <v>#NAME?</v>
      </c>
      <c r="V13" t="e">
        <f ca="1">SQRT(DEVSQ(R7:R9)/(R14*Q13))</f>
        <v>#NAME?</v>
      </c>
      <c r="W13" t="e">
        <f ca="1">(P15-Q15*R14)/(P15+R14)</f>
        <v>#NAME?</v>
      </c>
    </row>
    <row r="14" spans="1:23" x14ac:dyDescent="0.35">
      <c r="A14" s="17">
        <v>60</v>
      </c>
      <c r="B14" s="18">
        <v>80</v>
      </c>
      <c r="C14" s="19">
        <v>45</v>
      </c>
      <c r="D14" s="17">
        <v>37</v>
      </c>
      <c r="E14" s="18">
        <v>34</v>
      </c>
      <c r="F14" s="18">
        <v>26</v>
      </c>
      <c r="G14" s="17">
        <v>34</v>
      </c>
      <c r="H14" s="18">
        <v>26</v>
      </c>
      <c r="I14" s="19">
        <v>75</v>
      </c>
      <c r="K14" s="6" t="e">
        <f ca="1"/>
        <v>#NAME?</v>
      </c>
      <c r="L14" s="6" t="e">
        <f ca="1"/>
        <v>#NAME?</v>
      </c>
      <c r="M14" s="6" t="e">
        <f ca="1"/>
        <v>#NAME?</v>
      </c>
      <c r="O14" t="s">
        <v>38</v>
      </c>
      <c r="P14" t="e">
        <f ca="1">SUM(T7:T9)</f>
        <v>#NAME?</v>
      </c>
      <c r="Q14">
        <f ca="1">Q15-Q13</f>
        <v>-3</v>
      </c>
      <c r="R14" t="e">
        <f ca="1">P14/Q14</f>
        <v>#NAME?</v>
      </c>
    </row>
    <row r="15" spans="1:23" x14ac:dyDescent="0.35">
      <c r="A15">
        <f t="shared" ref="A15:I15" si="0">AVERAGE(A5:A14)</f>
        <v>57.9</v>
      </c>
      <c r="B15">
        <f t="shared" si="0"/>
        <v>61.2</v>
      </c>
      <c r="C15">
        <f t="shared" si="0"/>
        <v>46.2</v>
      </c>
      <c r="D15">
        <f t="shared" si="0"/>
        <v>47.1</v>
      </c>
      <c r="E15">
        <f t="shared" si="0"/>
        <v>38.799999999999997</v>
      </c>
      <c r="F15">
        <f t="shared" si="0"/>
        <v>48.9</v>
      </c>
      <c r="G15">
        <f t="shared" si="0"/>
        <v>38.799999999999997</v>
      </c>
      <c r="H15">
        <f t="shared" si="0"/>
        <v>48.9</v>
      </c>
      <c r="I15">
        <f t="shared" si="0"/>
        <v>60.3</v>
      </c>
      <c r="K15" s="6" t="e">
        <f ca="1"/>
        <v>#NAME?</v>
      </c>
      <c r="L15" s="6" t="e">
        <f ca="1"/>
        <v>#NAME?</v>
      </c>
      <c r="M15" s="6" t="e">
        <f ca="1"/>
        <v>#NAME?</v>
      </c>
      <c r="O15" s="18" t="s">
        <v>39</v>
      </c>
      <c r="P15" s="18" t="e">
        <f ca="1">DEVSQ(K3:M32)</f>
        <v>#NAME?</v>
      </c>
      <c r="Q15" s="18">
        <f ca="1">COUNT(K3:M32)-1</f>
        <v>-1</v>
      </c>
      <c r="R15" s="18" t="e">
        <f ca="1">P15/Q15</f>
        <v>#NAME?</v>
      </c>
      <c r="S15" s="18"/>
      <c r="T15" s="18"/>
      <c r="U15" s="18"/>
      <c r="V15" s="18"/>
      <c r="W15" s="18"/>
    </row>
    <row r="16" spans="1:23" x14ac:dyDescent="0.35">
      <c r="K16" s="6" t="e">
        <f ca="1"/>
        <v>#NAME?</v>
      </c>
      <c r="L16" s="6" t="e">
        <f ca="1"/>
        <v>#NAME?</v>
      </c>
      <c r="M16" s="6" t="e">
        <f ca="1"/>
        <v>#NAME?</v>
      </c>
    </row>
    <row r="17" spans="11:13" x14ac:dyDescent="0.35">
      <c r="K17" s="6" t="e">
        <f ca="1"/>
        <v>#NAME?</v>
      </c>
      <c r="L17" s="6" t="e">
        <f ca="1"/>
        <v>#NAME?</v>
      </c>
      <c r="M17" s="6" t="e">
        <f ca="1"/>
        <v>#NAME?</v>
      </c>
    </row>
    <row r="18" spans="11:13" x14ac:dyDescent="0.35">
      <c r="K18" s="6" t="e">
        <f ca="1"/>
        <v>#NAME?</v>
      </c>
      <c r="L18" s="6" t="e">
        <f ca="1"/>
        <v>#NAME?</v>
      </c>
      <c r="M18" s="6" t="e">
        <f ca="1"/>
        <v>#NAME?</v>
      </c>
    </row>
    <row r="19" spans="11:13" x14ac:dyDescent="0.35">
      <c r="K19" s="6" t="e">
        <f ca="1"/>
        <v>#NAME?</v>
      </c>
      <c r="L19" s="6" t="e">
        <f ca="1"/>
        <v>#NAME?</v>
      </c>
      <c r="M19" s="6" t="e">
        <f ca="1"/>
        <v>#NAME?</v>
      </c>
    </row>
    <row r="20" spans="11:13" x14ac:dyDescent="0.35">
      <c r="K20" s="6" t="e">
        <f ca="1"/>
        <v>#NAME?</v>
      </c>
      <c r="L20" s="6" t="e">
        <f ca="1"/>
        <v>#NAME?</v>
      </c>
      <c r="M20" s="6" t="e">
        <f ca="1"/>
        <v>#NAME?</v>
      </c>
    </row>
    <row r="21" spans="11:13" x14ac:dyDescent="0.35">
      <c r="K21" s="6" t="e">
        <f ca="1"/>
        <v>#NAME?</v>
      </c>
      <c r="L21" s="6" t="e">
        <f ca="1"/>
        <v>#NAME?</v>
      </c>
      <c r="M21" s="6" t="e">
        <f ca="1"/>
        <v>#NAME?</v>
      </c>
    </row>
    <row r="22" spans="11:13" x14ac:dyDescent="0.35">
      <c r="K22" s="6" t="e">
        <f ca="1"/>
        <v>#NAME?</v>
      </c>
      <c r="L22" s="6" t="e">
        <f ca="1"/>
        <v>#NAME?</v>
      </c>
      <c r="M22" s="6" t="e">
        <f ca="1"/>
        <v>#NAME?</v>
      </c>
    </row>
    <row r="23" spans="11:13" x14ac:dyDescent="0.35">
      <c r="K23" s="6" t="e">
        <f ca="1"/>
        <v>#NAME?</v>
      </c>
      <c r="L23" s="6" t="e">
        <f ca="1"/>
        <v>#NAME?</v>
      </c>
      <c r="M23" s="6" t="e">
        <f ca="1"/>
        <v>#NAME?</v>
      </c>
    </row>
    <row r="24" spans="11:13" x14ac:dyDescent="0.35">
      <c r="K24" s="6" t="e">
        <f ca="1"/>
        <v>#NAME?</v>
      </c>
      <c r="L24" s="6" t="e">
        <f ca="1"/>
        <v>#NAME?</v>
      </c>
      <c r="M24" s="6" t="e">
        <f ca="1"/>
        <v>#NAME?</v>
      </c>
    </row>
    <row r="25" spans="11:13" x14ac:dyDescent="0.35">
      <c r="K25" s="6" t="e">
        <f ca="1"/>
        <v>#NAME?</v>
      </c>
      <c r="L25" s="6" t="e">
        <f ca="1"/>
        <v>#NAME?</v>
      </c>
      <c r="M25" s="6" t="e">
        <f ca="1"/>
        <v>#NAME?</v>
      </c>
    </row>
    <row r="26" spans="11:13" x14ac:dyDescent="0.35">
      <c r="K26" s="6" t="e">
        <f ca="1"/>
        <v>#NAME?</v>
      </c>
      <c r="L26" s="6" t="e">
        <f ca="1"/>
        <v>#NAME?</v>
      </c>
      <c r="M26" s="6" t="e">
        <f ca="1"/>
        <v>#NAME?</v>
      </c>
    </row>
    <row r="27" spans="11:13" x14ac:dyDescent="0.35">
      <c r="K27" s="6" t="e">
        <f ca="1"/>
        <v>#NAME?</v>
      </c>
      <c r="L27" s="6" t="e">
        <f ca="1"/>
        <v>#NAME?</v>
      </c>
      <c r="M27" s="6" t="e">
        <f ca="1"/>
        <v>#NAME?</v>
      </c>
    </row>
    <row r="28" spans="11:13" x14ac:dyDescent="0.35">
      <c r="K28" s="6" t="e">
        <f ca="1"/>
        <v>#NAME?</v>
      </c>
      <c r="L28" s="6" t="e">
        <f ca="1"/>
        <v>#NAME?</v>
      </c>
      <c r="M28" s="6" t="e">
        <f ca="1"/>
        <v>#NAME?</v>
      </c>
    </row>
    <row r="29" spans="11:13" x14ac:dyDescent="0.35">
      <c r="K29" s="6" t="e">
        <f ca="1"/>
        <v>#NAME?</v>
      </c>
      <c r="L29" s="6" t="e">
        <f ca="1"/>
        <v>#NAME?</v>
      </c>
      <c r="M29" s="6" t="e">
        <f ca="1"/>
        <v>#NAME?</v>
      </c>
    </row>
    <row r="30" spans="11:13" x14ac:dyDescent="0.35">
      <c r="K30" s="6" t="e">
        <f ca="1"/>
        <v>#NAME?</v>
      </c>
      <c r="L30" s="6" t="e">
        <f ca="1"/>
        <v>#NAME?</v>
      </c>
      <c r="M30" s="6" t="e">
        <f ca="1"/>
        <v>#NAME?</v>
      </c>
    </row>
    <row r="31" spans="11:13" x14ac:dyDescent="0.35">
      <c r="K31" s="6" t="e">
        <f ca="1"/>
        <v>#NAME?</v>
      </c>
      <c r="L31" s="6" t="e">
        <f ca="1"/>
        <v>#NAME?</v>
      </c>
      <c r="M31" s="6" t="e">
        <f ca="1"/>
        <v>#NAME?</v>
      </c>
    </row>
    <row r="32" spans="11:13" x14ac:dyDescent="0.35">
      <c r="K32" s="7" t="e">
        <f ca="1"/>
        <v>#NAME?</v>
      </c>
      <c r="L32" s="7" t="e">
        <f ca="1"/>
        <v>#NAME?</v>
      </c>
      <c r="M32" s="7" t="e">
        <f ca="1"/>
        <v>#NAME?</v>
      </c>
    </row>
  </sheetData>
  <mergeCells count="3"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DCE3-8E29-4877-8007-DA16193DBCE8}">
  <sheetPr codeName="Sheet375"/>
  <dimension ref="A1:R33"/>
  <sheetViews>
    <sheetView workbookViewId="0"/>
  </sheetViews>
  <sheetFormatPr defaultRowHeight="14.5" x14ac:dyDescent="0.35"/>
  <cols>
    <col min="1" max="4" width="7.81640625" customWidth="1"/>
    <col min="5" max="5" width="5.1796875" customWidth="1"/>
    <col min="6" max="11" width="0" hidden="1" customWidth="1"/>
    <col min="12" max="12" width="10.26953125" customWidth="1"/>
    <col min="14" max="14" width="5.54296875" customWidth="1"/>
  </cols>
  <sheetData>
    <row r="1" spans="1:18" x14ac:dyDescent="0.35">
      <c r="A1" s="1" t="s">
        <v>40</v>
      </c>
    </row>
    <row r="3" spans="1:18" x14ac:dyDescent="0.35">
      <c r="B3" s="8" t="s">
        <v>41</v>
      </c>
      <c r="C3" s="9" t="s">
        <v>42</v>
      </c>
      <c r="D3" s="10" t="s">
        <v>43</v>
      </c>
      <c r="F3" t="s">
        <v>44</v>
      </c>
      <c r="L3" t="s">
        <v>45</v>
      </c>
    </row>
    <row r="4" spans="1:18" x14ac:dyDescent="0.35">
      <c r="A4" s="20" t="s">
        <v>1</v>
      </c>
      <c r="B4" s="11">
        <v>34</v>
      </c>
      <c r="C4" s="12">
        <v>45</v>
      </c>
      <c r="D4" s="13">
        <v>40</v>
      </c>
    </row>
    <row r="5" spans="1:18" ht="15" thickBot="1" x14ac:dyDescent="0.4">
      <c r="A5" s="21"/>
      <c r="B5" s="14">
        <v>56</v>
      </c>
      <c r="C5">
        <v>76</v>
      </c>
      <c r="D5" s="15">
        <v>39</v>
      </c>
      <c r="F5" t="s">
        <v>46</v>
      </c>
      <c r="G5" t="str">
        <f>IF(COUNTIF(G7:I9,G7)=COUNT(G7:I9),"balanced","unbalanced")</f>
        <v>balanced</v>
      </c>
      <c r="L5" t="s">
        <v>28</v>
      </c>
      <c r="P5" s="6" t="s">
        <v>18</v>
      </c>
      <c r="Q5" s="6">
        <v>0.05</v>
      </c>
    </row>
    <row r="6" spans="1:18" ht="15" thickTop="1" x14ac:dyDescent="0.35">
      <c r="A6" s="21"/>
      <c r="B6" s="14">
        <v>78</v>
      </c>
      <c r="C6">
        <v>65</v>
      </c>
      <c r="D6" s="15">
        <v>78</v>
      </c>
      <c r="G6" s="6" t="str">
        <f>B3</f>
        <v>Office A</v>
      </c>
      <c r="H6" s="6" t="str">
        <f>C3</f>
        <v>Office B</v>
      </c>
      <c r="I6" s="6" t="str">
        <f>D3</f>
        <v>Office C</v>
      </c>
      <c r="L6" s="16"/>
      <c r="M6" s="16" t="s">
        <v>24</v>
      </c>
      <c r="N6" s="16" t="s">
        <v>30</v>
      </c>
      <c r="O6" s="16" t="s">
        <v>31</v>
      </c>
      <c r="P6" s="16" t="s">
        <v>32</v>
      </c>
      <c r="Q6" s="16" t="s">
        <v>47</v>
      </c>
      <c r="R6" s="16" t="s">
        <v>48</v>
      </c>
    </row>
    <row r="7" spans="1:18" x14ac:dyDescent="0.35">
      <c r="A7" s="21"/>
      <c r="B7" s="14">
        <v>67</v>
      </c>
      <c r="C7">
        <v>52</v>
      </c>
      <c r="D7" s="15">
        <v>24</v>
      </c>
      <c r="F7" t="str">
        <f>A4</f>
        <v>Conflict</v>
      </c>
      <c r="G7" s="22">
        <f>COUNT(B4:B13)</f>
        <v>10</v>
      </c>
      <c r="H7" s="23">
        <f>COUNT(C4:C13)</f>
        <v>10</v>
      </c>
      <c r="I7" s="24">
        <f>COUNT(D4:D13)</f>
        <v>10</v>
      </c>
      <c r="J7">
        <f>COUNT(B4:D13)</f>
        <v>30</v>
      </c>
      <c r="L7" t="s">
        <v>49</v>
      </c>
      <c r="M7">
        <f>DEVSQ(J14:J16)*J7</f>
        <v>1559.7555555555568</v>
      </c>
      <c r="N7">
        <f>COUNT(J14:J16)-1</f>
        <v>2</v>
      </c>
      <c r="O7">
        <f>M7/N7</f>
        <v>779.87777777777842</v>
      </c>
      <c r="P7">
        <f>O7/O10</f>
        <v>3.6459503292720257</v>
      </c>
      <c r="Q7">
        <f>FDIST(P7,N7,N10)</f>
        <v>3.0468297868075922E-2</v>
      </c>
      <c r="R7" s="6">
        <f>M7/(M7+M10)</f>
        <v>8.2588556868250076E-2</v>
      </c>
    </row>
    <row r="8" spans="1:18" x14ac:dyDescent="0.35">
      <c r="A8" s="21"/>
      <c r="B8" s="14">
        <v>61</v>
      </c>
      <c r="C8">
        <v>23</v>
      </c>
      <c r="D8" s="15">
        <v>59</v>
      </c>
      <c r="F8" t="str">
        <f>A14</f>
        <v>Psychol</v>
      </c>
      <c r="G8" s="25">
        <f>COUNT(B14:B23)</f>
        <v>10</v>
      </c>
      <c r="H8">
        <f>COUNT(C14:C23)</f>
        <v>10</v>
      </c>
      <c r="I8" s="26">
        <f>COUNT(D14:D23)</f>
        <v>10</v>
      </c>
      <c r="J8">
        <f>COUNT(B14:D23)</f>
        <v>30</v>
      </c>
      <c r="L8" t="s">
        <v>50</v>
      </c>
      <c r="M8">
        <f>DEVSQ(G17:I17)*G10</f>
        <v>225.35555555555558</v>
      </c>
      <c r="N8">
        <f>COUNT(G17:I17)-1</f>
        <v>2</v>
      </c>
      <c r="O8">
        <f>M8/N8</f>
        <v>112.67777777777779</v>
      </c>
      <c r="P8">
        <f>O8/O10</f>
        <v>0.52677174897986268</v>
      </c>
      <c r="Q8">
        <f>FDIST(P8,N8,N10)</f>
        <v>0.59251719577672746</v>
      </c>
      <c r="R8" s="6">
        <f>M8/(M8+M10)</f>
        <v>1.2839707501308851E-2</v>
      </c>
    </row>
    <row r="9" spans="1:18" x14ac:dyDescent="0.35">
      <c r="A9" s="21"/>
      <c r="B9" s="14">
        <v>48</v>
      </c>
      <c r="C9">
        <v>73</v>
      </c>
      <c r="D9" s="15">
        <v>53</v>
      </c>
      <c r="F9" t="str">
        <f>A24</f>
        <v>Negot</v>
      </c>
      <c r="G9" s="27">
        <f>COUNT(B24:B33)</f>
        <v>10</v>
      </c>
      <c r="H9" s="28">
        <f>COUNT(C24:C33)</f>
        <v>10</v>
      </c>
      <c r="I9" s="29">
        <f>COUNT(D24:D33)</f>
        <v>10</v>
      </c>
      <c r="J9">
        <f>COUNT(B24:D33)</f>
        <v>30</v>
      </c>
      <c r="L9" t="s">
        <v>51</v>
      </c>
      <c r="M9">
        <f>M11-M7-M8-M10</f>
        <v>3911.7777777777701</v>
      </c>
      <c r="N9">
        <f>N8*N7</f>
        <v>4</v>
      </c>
      <c r="O9">
        <f>M9/N9</f>
        <v>977.94444444444252</v>
      </c>
      <c r="P9">
        <f>O9/O10</f>
        <v>4.571917511730847</v>
      </c>
      <c r="Q9">
        <f>FDIST(P9,N9,N10)</f>
        <v>2.2219531604923833E-3</v>
      </c>
      <c r="R9" s="6">
        <f>M9/(M9+M10)</f>
        <v>0.18418873197730021</v>
      </c>
    </row>
    <row r="10" spans="1:18" x14ac:dyDescent="0.35">
      <c r="A10" s="21"/>
      <c r="B10" s="14">
        <v>72</v>
      </c>
      <c r="C10">
        <v>68</v>
      </c>
      <c r="D10" s="15">
        <v>51</v>
      </c>
      <c r="G10">
        <f>COUNT(B4:B33)</f>
        <v>30</v>
      </c>
      <c r="H10">
        <f>COUNT(C4:C33)</f>
        <v>30</v>
      </c>
      <c r="I10">
        <f>COUNT(D4:D33)</f>
        <v>30</v>
      </c>
      <c r="J10">
        <f>COUNT(B4:D33)</f>
        <v>90</v>
      </c>
      <c r="L10" t="s">
        <v>52</v>
      </c>
      <c r="M10">
        <f>SUM(G21:I23)*(G7-1)</f>
        <v>17326.100000000002</v>
      </c>
      <c r="N10">
        <f>N11-N7-N8-N9</f>
        <v>81</v>
      </c>
      <c r="O10">
        <f>M10/N10</f>
        <v>213.90246913580251</v>
      </c>
    </row>
    <row r="11" spans="1:18" x14ac:dyDescent="0.35">
      <c r="A11" s="21"/>
      <c r="B11" s="14">
        <v>51</v>
      </c>
      <c r="C11">
        <v>71</v>
      </c>
      <c r="D11" s="15">
        <v>32</v>
      </c>
      <c r="L11" s="30" t="s">
        <v>39</v>
      </c>
      <c r="M11" s="30">
        <f>O11*N11</f>
        <v>23022.988888888882</v>
      </c>
      <c r="N11" s="30">
        <f>J10-1</f>
        <v>89</v>
      </c>
      <c r="O11" s="30">
        <f>J24</f>
        <v>258.68526841448181</v>
      </c>
      <c r="P11" s="30"/>
      <c r="Q11" s="30"/>
      <c r="R11" s="30"/>
    </row>
    <row r="12" spans="1:18" x14ac:dyDescent="0.35">
      <c r="A12" s="21"/>
      <c r="B12" s="14">
        <v>52</v>
      </c>
      <c r="C12">
        <v>59</v>
      </c>
      <c r="D12" s="15">
        <v>41</v>
      </c>
      <c r="F12" t="s">
        <v>53</v>
      </c>
    </row>
    <row r="13" spans="1:18" x14ac:dyDescent="0.35">
      <c r="A13" s="21"/>
      <c r="B13" s="17">
        <v>60</v>
      </c>
      <c r="C13" s="30">
        <v>80</v>
      </c>
      <c r="D13" s="19">
        <v>45</v>
      </c>
      <c r="G13" s="6" t="str">
        <f>B3</f>
        <v>Office A</v>
      </c>
      <c r="H13" s="6" t="str">
        <f>C3</f>
        <v>Office B</v>
      </c>
      <c r="I13" s="6" t="str">
        <f>D3</f>
        <v>Office C</v>
      </c>
      <c r="L13" t="s">
        <v>54</v>
      </c>
    </row>
    <row r="14" spans="1:18" x14ac:dyDescent="0.35">
      <c r="A14" s="20" t="s">
        <v>2</v>
      </c>
      <c r="B14" s="11">
        <v>46</v>
      </c>
      <c r="C14" s="12">
        <v>23</v>
      </c>
      <c r="D14" s="13">
        <v>75</v>
      </c>
      <c r="F14" t="str">
        <f>A4</f>
        <v>Conflict</v>
      </c>
      <c r="G14" s="22">
        <f>AVERAGE(B4:B13)</f>
        <v>57.9</v>
      </c>
      <c r="H14" s="23">
        <f>AVERAGE(C4:C13)</f>
        <v>61.2</v>
      </c>
      <c r="I14" s="24">
        <f>AVERAGE(D4:D13)</f>
        <v>46.2</v>
      </c>
      <c r="J14">
        <f>AVERAGE(B4:D13)</f>
        <v>55.1</v>
      </c>
    </row>
    <row r="15" spans="1:18" ht="15" thickBot="1" x14ac:dyDescent="0.4">
      <c r="A15" s="21"/>
      <c r="B15" s="14">
        <v>32</v>
      </c>
      <c r="C15">
        <v>56</v>
      </c>
      <c r="D15" s="15">
        <v>57</v>
      </c>
      <c r="F15" t="str">
        <f>A14</f>
        <v>Psychol</v>
      </c>
      <c r="G15" s="25">
        <f>AVERAGE(B14:B23)</f>
        <v>47.1</v>
      </c>
      <c r="H15">
        <f>AVERAGE(C14:C23)</f>
        <v>38.799999999999997</v>
      </c>
      <c r="I15" s="26">
        <f>AVERAGE(D14:D23)</f>
        <v>48.9</v>
      </c>
      <c r="J15">
        <f>AVERAGE(B14:D23)</f>
        <v>44.93333333333333</v>
      </c>
      <c r="L15" t="s">
        <v>28</v>
      </c>
      <c r="P15" s="6" t="s">
        <v>18</v>
      </c>
      <c r="Q15" s="6">
        <v>0.05</v>
      </c>
    </row>
    <row r="16" spans="1:18" ht="15" thickTop="1" x14ac:dyDescent="0.35">
      <c r="A16" s="21"/>
      <c r="B16" s="14">
        <v>56</v>
      </c>
      <c r="C16">
        <v>61</v>
      </c>
      <c r="D16" s="15">
        <v>63</v>
      </c>
      <c r="F16" t="str">
        <f>A24</f>
        <v>Negot</v>
      </c>
      <c r="G16" s="27">
        <f>AVERAGE(B24:B33)</f>
        <v>38.799999999999997</v>
      </c>
      <c r="H16" s="28">
        <f>AVERAGE(C24:C33)</f>
        <v>48.9</v>
      </c>
      <c r="I16" s="29">
        <f>AVERAGE(D24:D33)</f>
        <v>60.3</v>
      </c>
      <c r="J16">
        <f>AVERAGE(B24:D33)</f>
        <v>49.333333333333336</v>
      </c>
      <c r="L16" s="16"/>
      <c r="M16" s="16" t="s">
        <v>24</v>
      </c>
      <c r="N16" s="16" t="s">
        <v>30</v>
      </c>
      <c r="O16" s="16" t="s">
        <v>31</v>
      </c>
      <c r="P16" s="16" t="s">
        <v>32</v>
      </c>
      <c r="Q16" s="16" t="s">
        <v>47</v>
      </c>
      <c r="R16" s="16" t="s">
        <v>48</v>
      </c>
    </row>
    <row r="17" spans="1:18" x14ac:dyDescent="0.35">
      <c r="A17" s="21"/>
      <c r="B17" s="14">
        <v>52</v>
      </c>
      <c r="C17">
        <v>34</v>
      </c>
      <c r="D17" s="15">
        <v>25</v>
      </c>
      <c r="G17">
        <f>AVERAGE(B4:B33)</f>
        <v>47.93333333333333</v>
      </c>
      <c r="H17">
        <f>AVERAGE(C4:C33)</f>
        <v>49.633333333333333</v>
      </c>
      <c r="I17">
        <f>AVERAGE(D4:D33)</f>
        <v>51.8</v>
      </c>
      <c r="J17">
        <f>AVERAGE(B4:D33)</f>
        <v>49.788888888888891</v>
      </c>
      <c r="L17" t="s">
        <v>49</v>
      </c>
      <c r="M17">
        <f>M7</f>
        <v>1559.7555555555568</v>
      </c>
      <c r="N17">
        <f>N7</f>
        <v>2</v>
      </c>
      <c r="O17">
        <f>M17/N17</f>
        <v>779.87777777777842</v>
      </c>
      <c r="P17">
        <f>O17/O18</f>
        <v>1.1310408173131183</v>
      </c>
      <c r="Q17">
        <f>FDIST(P17,N17,N18)</f>
        <v>0.38298812278184158</v>
      </c>
      <c r="R17" s="6">
        <f>M17/(M17+M18)</f>
        <v>0.27379076298954647</v>
      </c>
    </row>
    <row r="18" spans="1:18" x14ac:dyDescent="0.35">
      <c r="A18" s="21"/>
      <c r="B18" s="14">
        <v>79</v>
      </c>
      <c r="C18">
        <v>28</v>
      </c>
      <c r="D18" s="15">
        <v>60</v>
      </c>
      <c r="L18" t="s">
        <v>55</v>
      </c>
      <c r="M18">
        <f>M8+M9</f>
        <v>4137.1333333333259</v>
      </c>
      <c r="N18">
        <f>N8+N9</f>
        <v>6</v>
      </c>
      <c r="O18">
        <f>M18/N18</f>
        <v>689.52222222222099</v>
      </c>
      <c r="P18">
        <f>O18/O19</f>
        <v>3.2235355908138525</v>
      </c>
      <c r="Q18">
        <f>FDIST(P18,N18,N19)</f>
        <v>6.8567138371657876E-3</v>
      </c>
      <c r="R18" s="6">
        <f>M18/(M18+M19)</f>
        <v>0.19275443122114219</v>
      </c>
    </row>
    <row r="19" spans="1:18" x14ac:dyDescent="0.35">
      <c r="A19" s="21"/>
      <c r="B19" s="14">
        <v>28</v>
      </c>
      <c r="C19">
        <v>35</v>
      </c>
      <c r="D19" s="15">
        <v>52</v>
      </c>
      <c r="F19" t="s">
        <v>56</v>
      </c>
      <c r="L19" t="s">
        <v>52</v>
      </c>
      <c r="M19">
        <f>M10</f>
        <v>17326.100000000002</v>
      </c>
      <c r="N19">
        <f>N10</f>
        <v>81</v>
      </c>
      <c r="O19">
        <f>M19/N19</f>
        <v>213.90246913580251</v>
      </c>
    </row>
    <row r="20" spans="1:18" x14ac:dyDescent="0.35">
      <c r="A20" s="21"/>
      <c r="B20" s="14">
        <v>36</v>
      </c>
      <c r="C20">
        <v>30</v>
      </c>
      <c r="D20" s="15">
        <v>45</v>
      </c>
      <c r="G20" s="6" t="str">
        <f>B3</f>
        <v>Office A</v>
      </c>
      <c r="H20" s="6" t="str">
        <f>C3</f>
        <v>Office B</v>
      </c>
      <c r="I20" s="6" t="str">
        <f>D3</f>
        <v>Office C</v>
      </c>
      <c r="L20" s="30" t="s">
        <v>39</v>
      </c>
      <c r="M20" s="30">
        <f>M11</f>
        <v>23022.988888888882</v>
      </c>
      <c r="N20" s="30">
        <f>N11</f>
        <v>89</v>
      </c>
      <c r="O20" s="30">
        <f>M20/N20</f>
        <v>258.68526841448181</v>
      </c>
      <c r="P20" s="30"/>
      <c r="Q20" s="30"/>
      <c r="R20" s="30"/>
    </row>
    <row r="21" spans="1:18" x14ac:dyDescent="0.35">
      <c r="A21" s="21"/>
      <c r="B21" s="14">
        <v>41</v>
      </c>
      <c r="C21">
        <v>46</v>
      </c>
      <c r="D21" s="15">
        <v>48</v>
      </c>
      <c r="F21" t="str">
        <f>A4</f>
        <v>Conflict</v>
      </c>
      <c r="G21" s="22">
        <f>VAR(B4:B13)</f>
        <v>161.65555555555571</v>
      </c>
      <c r="H21" s="23">
        <f>VAR(C4:C13)</f>
        <v>297.73333333333318</v>
      </c>
      <c r="I21" s="24">
        <f>VAR(D4:D13)</f>
        <v>228.62222222222206</v>
      </c>
      <c r="J21">
        <f>VAR(B4:D13)</f>
        <v>256.36896551724129</v>
      </c>
    </row>
    <row r="22" spans="1:18" x14ac:dyDescent="0.35">
      <c r="A22" s="21"/>
      <c r="B22" s="14">
        <v>64</v>
      </c>
      <c r="C22">
        <v>41</v>
      </c>
      <c r="D22" s="15">
        <v>38</v>
      </c>
      <c r="F22" t="str">
        <f>A14</f>
        <v>Psychol</v>
      </c>
      <c r="G22" s="25">
        <f>VAR(B14:B23)</f>
        <v>251.43333333333351</v>
      </c>
      <c r="H22">
        <f>VAR(C14:C23)</f>
        <v>149.95555555555561</v>
      </c>
      <c r="I22" s="26">
        <f>VAR(D14:D23)</f>
        <v>256.54444444444459</v>
      </c>
      <c r="J22">
        <f>VAR(B14:D23)</f>
        <v>224.20229885057478</v>
      </c>
    </row>
    <row r="23" spans="1:18" x14ac:dyDescent="0.35">
      <c r="A23" s="31"/>
      <c r="B23" s="17">
        <v>37</v>
      </c>
      <c r="C23" s="30">
        <v>34</v>
      </c>
      <c r="D23" s="19">
        <v>26</v>
      </c>
      <c r="F23" t="str">
        <f>A24</f>
        <v>Negot</v>
      </c>
      <c r="G23" s="27">
        <f>VAR(B24:B33)</f>
        <v>149.95555555555561</v>
      </c>
      <c r="H23" s="28">
        <f>VAR(C24:C33)</f>
        <v>256.54444444444459</v>
      </c>
      <c r="I23" s="29">
        <f>VAR(D24:D33)</f>
        <v>172.67777777777761</v>
      </c>
      <c r="J23">
        <f>VAR(B24:D33)</f>
        <v>259.54022988505761</v>
      </c>
    </row>
    <row r="24" spans="1:18" x14ac:dyDescent="0.35">
      <c r="A24" s="21" t="s">
        <v>57</v>
      </c>
      <c r="B24" s="14">
        <v>23</v>
      </c>
      <c r="C24">
        <v>75</v>
      </c>
      <c r="D24" s="15">
        <v>55</v>
      </c>
      <c r="G24">
        <f>VAR(B4:B33)</f>
        <v>237.99540229885065</v>
      </c>
      <c r="H24">
        <f>VAR(C4:C33)</f>
        <v>305.3436781609193</v>
      </c>
      <c r="I24">
        <f>VAR(D4:D33)</f>
        <v>242.78620689655182</v>
      </c>
      <c r="J24">
        <f>VAR(B4:D33)</f>
        <v>258.68526841448181</v>
      </c>
    </row>
    <row r="25" spans="1:18" x14ac:dyDescent="0.35">
      <c r="A25" s="21"/>
      <c r="B25" s="14">
        <v>56</v>
      </c>
      <c r="C25">
        <v>57</v>
      </c>
      <c r="D25" s="15">
        <v>73</v>
      </c>
    </row>
    <row r="26" spans="1:18" x14ac:dyDescent="0.35">
      <c r="A26" s="21"/>
      <c r="B26" s="14">
        <v>61</v>
      </c>
      <c r="C26">
        <v>63</v>
      </c>
      <c r="D26" s="15">
        <v>69</v>
      </c>
    </row>
    <row r="27" spans="1:18" x14ac:dyDescent="0.35">
      <c r="A27" s="21"/>
      <c r="B27" s="14">
        <v>34</v>
      </c>
      <c r="C27">
        <v>25</v>
      </c>
      <c r="D27" s="15">
        <v>64</v>
      </c>
    </row>
    <row r="28" spans="1:18" x14ac:dyDescent="0.35">
      <c r="A28" s="21"/>
      <c r="B28" s="14">
        <v>28</v>
      </c>
      <c r="C28">
        <v>60</v>
      </c>
      <c r="D28" s="15">
        <v>59</v>
      </c>
    </row>
    <row r="29" spans="1:18" x14ac:dyDescent="0.35">
      <c r="A29" s="21"/>
      <c r="B29" s="14">
        <v>35</v>
      </c>
      <c r="C29">
        <v>52</v>
      </c>
      <c r="D29" s="15">
        <v>62</v>
      </c>
    </row>
    <row r="30" spans="1:18" x14ac:dyDescent="0.35">
      <c r="A30" s="21"/>
      <c r="B30" s="14">
        <v>30</v>
      </c>
      <c r="C30">
        <v>45</v>
      </c>
      <c r="D30" s="15">
        <v>67</v>
      </c>
    </row>
    <row r="31" spans="1:18" x14ac:dyDescent="0.35">
      <c r="A31" s="21"/>
      <c r="B31" s="14">
        <v>46</v>
      </c>
      <c r="C31">
        <v>48</v>
      </c>
      <c r="D31" s="15">
        <v>31</v>
      </c>
    </row>
    <row r="32" spans="1:18" x14ac:dyDescent="0.35">
      <c r="A32" s="21"/>
      <c r="B32" s="14">
        <v>41</v>
      </c>
      <c r="C32">
        <v>38</v>
      </c>
      <c r="D32" s="15">
        <v>48</v>
      </c>
    </row>
    <row r="33" spans="1:4" x14ac:dyDescent="0.35">
      <c r="A33" s="31"/>
      <c r="B33" s="17">
        <v>34</v>
      </c>
      <c r="C33" s="30">
        <v>26</v>
      </c>
      <c r="D33" s="19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5497-5A4F-4558-8348-AF1639469619}">
  <sheetPr codeName="Sheet378"/>
  <dimension ref="A1:R33"/>
  <sheetViews>
    <sheetView workbookViewId="0"/>
  </sheetViews>
  <sheetFormatPr defaultRowHeight="14.5" x14ac:dyDescent="0.35"/>
  <cols>
    <col min="12" max="12" width="13.54296875" customWidth="1"/>
  </cols>
  <sheetData>
    <row r="1" spans="1:18" x14ac:dyDescent="0.35">
      <c r="A1" s="1" t="s">
        <v>58</v>
      </c>
    </row>
    <row r="3" spans="1:18" x14ac:dyDescent="0.35">
      <c r="B3" s="8" t="s">
        <v>41</v>
      </c>
      <c r="C3" s="32" t="s">
        <v>42</v>
      </c>
      <c r="D3" s="10" t="s">
        <v>43</v>
      </c>
      <c r="F3" t="s">
        <v>44</v>
      </c>
      <c r="L3" t="s">
        <v>54</v>
      </c>
    </row>
    <row r="4" spans="1:18" x14ac:dyDescent="0.35">
      <c r="A4" s="20" t="s">
        <v>1</v>
      </c>
      <c r="B4" s="11">
        <v>34</v>
      </c>
      <c r="C4" s="12">
        <v>45</v>
      </c>
      <c r="D4" s="13">
        <v>40</v>
      </c>
    </row>
    <row r="5" spans="1:18" ht="15" thickBot="1" x14ac:dyDescent="0.4">
      <c r="A5" s="21"/>
      <c r="B5" s="14">
        <v>56</v>
      </c>
      <c r="C5">
        <v>76</v>
      </c>
      <c r="D5" s="15">
        <v>39</v>
      </c>
      <c r="F5" t="s">
        <v>46</v>
      </c>
      <c r="G5" t="str">
        <f>IF(COUNTIF(G7:I9,G7)=COUNT(G7:I9),"balanced","unbalanced")</f>
        <v>balanced</v>
      </c>
      <c r="L5" t="s">
        <v>28</v>
      </c>
      <c r="P5" s="6" t="s">
        <v>18</v>
      </c>
      <c r="Q5" s="6">
        <v>0.05</v>
      </c>
    </row>
    <row r="6" spans="1:18" ht="15" thickTop="1" x14ac:dyDescent="0.35">
      <c r="A6" s="21"/>
      <c r="B6" s="14">
        <v>78</v>
      </c>
      <c r="C6">
        <v>65</v>
      </c>
      <c r="D6" s="15">
        <v>78</v>
      </c>
      <c r="G6" s="6" t="str">
        <f>B3</f>
        <v>Office A</v>
      </c>
      <c r="H6" s="6" t="str">
        <f>C3</f>
        <v>Office B</v>
      </c>
      <c r="I6" s="6" t="str">
        <f>D3</f>
        <v>Office C</v>
      </c>
      <c r="L6" s="16"/>
      <c r="M6" s="16" t="s">
        <v>24</v>
      </c>
      <c r="N6" s="16" t="s">
        <v>30</v>
      </c>
      <c r="O6" s="16" t="s">
        <v>31</v>
      </c>
      <c r="P6" s="16" t="s">
        <v>32</v>
      </c>
      <c r="Q6" s="16" t="s">
        <v>47</v>
      </c>
      <c r="R6" s="16" t="s">
        <v>48</v>
      </c>
    </row>
    <row r="7" spans="1:18" x14ac:dyDescent="0.35">
      <c r="A7" s="21"/>
      <c r="B7" s="14">
        <v>67</v>
      </c>
      <c r="C7">
        <v>52</v>
      </c>
      <c r="D7" s="15">
        <v>24</v>
      </c>
      <c r="F7" t="str">
        <f>A4</f>
        <v>Conflict</v>
      </c>
      <c r="G7" s="22">
        <f>COUNT(B4:B13)</f>
        <v>10</v>
      </c>
      <c r="H7" s="23">
        <f>COUNT(C4:C13)</f>
        <v>10</v>
      </c>
      <c r="I7" s="24">
        <f>COUNT(D4:D13)</f>
        <v>10</v>
      </c>
      <c r="J7">
        <f>COUNT(B4:D13)</f>
        <v>30</v>
      </c>
      <c r="L7" t="s">
        <v>49</v>
      </c>
      <c r="M7">
        <f>DEVSQ(J14:J16)*J7</f>
        <v>1559.7555555555568</v>
      </c>
      <c r="N7">
        <f>COUNT(J14:J16)-1</f>
        <v>2</v>
      </c>
      <c r="O7">
        <f>M7/N7</f>
        <v>779.87777777777842</v>
      </c>
      <c r="P7">
        <f>O7/O8</f>
        <v>1.1310408173131188</v>
      </c>
      <c r="Q7">
        <f>FDIST(P7,N7,N8)</f>
        <v>0.38298812278184119</v>
      </c>
      <c r="R7" s="6">
        <f>M7/(M7+M8)</f>
        <v>0.27379076298954652</v>
      </c>
    </row>
    <row r="8" spans="1:18" x14ac:dyDescent="0.35">
      <c r="A8" s="21"/>
      <c r="B8" s="14">
        <v>61</v>
      </c>
      <c r="C8">
        <v>23</v>
      </c>
      <c r="D8" s="15">
        <v>59</v>
      </c>
      <c r="F8" t="str">
        <f>A14</f>
        <v>Psychol</v>
      </c>
      <c r="G8" s="25">
        <f>COUNT(B14:B23)</f>
        <v>10</v>
      </c>
      <c r="H8">
        <f>COUNT(C14:C23)</f>
        <v>10</v>
      </c>
      <c r="I8" s="26">
        <f>COUNT(D14:D23)</f>
        <v>10</v>
      </c>
      <c r="J8">
        <f>COUNT(B14:D23)</f>
        <v>30</v>
      </c>
      <c r="L8" t="s">
        <v>55</v>
      </c>
      <c r="M8">
        <f>M10-M7-M9</f>
        <v>4137.1333333333241</v>
      </c>
      <c r="N8">
        <f>(COUNT(G17:I17)-1)*(N7+1)</f>
        <v>6</v>
      </c>
      <c r="O8">
        <f>M8/N8</f>
        <v>689.52222222222065</v>
      </c>
      <c r="P8">
        <f>O8/O9</f>
        <v>3.2235355908138508</v>
      </c>
      <c r="Q8">
        <f>FDIST(P8,N8,N9)</f>
        <v>6.8567138371658093E-3</v>
      </c>
      <c r="R8" s="6">
        <f>M8/(M8+M9)</f>
        <v>0.19275443122114214</v>
      </c>
    </row>
    <row r="9" spans="1:18" x14ac:dyDescent="0.35">
      <c r="A9" s="21"/>
      <c r="B9" s="14">
        <v>48</v>
      </c>
      <c r="C9">
        <v>73</v>
      </c>
      <c r="D9" s="15">
        <v>53</v>
      </c>
      <c r="F9" t="str">
        <f>A24</f>
        <v>Negot</v>
      </c>
      <c r="G9" s="27">
        <f>COUNT(B24:B33)</f>
        <v>10</v>
      </c>
      <c r="H9" s="28">
        <f>COUNT(C24:C33)</f>
        <v>10</v>
      </c>
      <c r="I9" s="29">
        <f>COUNT(D24:D33)</f>
        <v>10</v>
      </c>
      <c r="J9">
        <f>COUNT(B24:D33)</f>
        <v>30</v>
      </c>
      <c r="L9" t="s">
        <v>52</v>
      </c>
      <c r="M9">
        <f>SUM(G21:I23)*(G7-1)</f>
        <v>17326.100000000002</v>
      </c>
      <c r="N9">
        <f>N10-N7-N8</f>
        <v>81</v>
      </c>
      <c r="O9">
        <f>M9/N9</f>
        <v>213.90246913580251</v>
      </c>
    </row>
    <row r="10" spans="1:18" x14ac:dyDescent="0.35">
      <c r="A10" s="21"/>
      <c r="B10" s="14">
        <v>72</v>
      </c>
      <c r="C10">
        <v>68</v>
      </c>
      <c r="D10" s="15">
        <v>51</v>
      </c>
      <c r="G10">
        <f>COUNT(B4:B33)</f>
        <v>30</v>
      </c>
      <c r="H10">
        <f>COUNT(C4:C33)</f>
        <v>30</v>
      </c>
      <c r="I10">
        <f>COUNT(D4:D33)</f>
        <v>30</v>
      </c>
      <c r="J10">
        <f>COUNT(B4:D33)</f>
        <v>90</v>
      </c>
      <c r="L10" s="30" t="s">
        <v>39</v>
      </c>
      <c r="M10" s="30">
        <f>O10*N10</f>
        <v>23022.988888888882</v>
      </c>
      <c r="N10" s="30">
        <f>J10-1</f>
        <v>89</v>
      </c>
      <c r="O10" s="30">
        <f>J24</f>
        <v>258.68526841448181</v>
      </c>
      <c r="P10" s="30"/>
      <c r="Q10" s="30"/>
      <c r="R10" s="30"/>
    </row>
    <row r="11" spans="1:18" x14ac:dyDescent="0.35">
      <c r="A11" s="21"/>
      <c r="B11" s="14">
        <v>51</v>
      </c>
      <c r="C11">
        <v>71</v>
      </c>
      <c r="D11" s="15">
        <v>32</v>
      </c>
    </row>
    <row r="12" spans="1:18" x14ac:dyDescent="0.35">
      <c r="A12" s="21"/>
      <c r="B12" s="14">
        <v>52</v>
      </c>
      <c r="C12">
        <v>59</v>
      </c>
      <c r="D12" s="15">
        <v>41</v>
      </c>
      <c r="F12" t="s">
        <v>53</v>
      </c>
    </row>
    <row r="13" spans="1:18" x14ac:dyDescent="0.35">
      <c r="A13" s="21"/>
      <c r="B13" s="17">
        <v>60</v>
      </c>
      <c r="C13" s="30">
        <v>80</v>
      </c>
      <c r="D13" s="19">
        <v>45</v>
      </c>
      <c r="G13" s="6" t="str">
        <f>B3</f>
        <v>Office A</v>
      </c>
      <c r="H13" s="6" t="str">
        <f>C3</f>
        <v>Office B</v>
      </c>
      <c r="I13" s="6" t="str">
        <f>D3</f>
        <v>Office C</v>
      </c>
    </row>
    <row r="14" spans="1:18" x14ac:dyDescent="0.35">
      <c r="A14" s="33" t="s">
        <v>2</v>
      </c>
      <c r="B14" s="34">
        <v>46</v>
      </c>
      <c r="C14" s="35">
        <v>23</v>
      </c>
      <c r="D14" s="36">
        <v>75</v>
      </c>
      <c r="F14" t="str">
        <f>A4</f>
        <v>Conflict</v>
      </c>
      <c r="G14" s="37">
        <f>AVERAGE(B4:B13)</f>
        <v>57.9</v>
      </c>
      <c r="H14" s="38">
        <f>AVERAGE(C4:C13)</f>
        <v>61.2</v>
      </c>
      <c r="I14" s="39">
        <f>AVERAGE(D4:D13)</f>
        <v>46.2</v>
      </c>
      <c r="J14">
        <f>AVERAGE(B4:D13)</f>
        <v>55.1</v>
      </c>
    </row>
    <row r="15" spans="1:18" x14ac:dyDescent="0.35">
      <c r="A15" s="21"/>
      <c r="B15" s="14">
        <v>32</v>
      </c>
      <c r="C15">
        <v>56</v>
      </c>
      <c r="D15" s="15">
        <v>57</v>
      </c>
      <c r="F15" t="str">
        <f>A14</f>
        <v>Psychol</v>
      </c>
      <c r="G15" s="25">
        <f>AVERAGE(B14:B23)</f>
        <v>47.1</v>
      </c>
      <c r="H15">
        <f>AVERAGE(C14:C23)</f>
        <v>38.799999999999997</v>
      </c>
      <c r="I15" s="26">
        <f>AVERAGE(D14:D23)</f>
        <v>48.9</v>
      </c>
      <c r="J15">
        <f>AVERAGE(B14:D23)</f>
        <v>44.93333333333333</v>
      </c>
    </row>
    <row r="16" spans="1:18" x14ac:dyDescent="0.35">
      <c r="A16" s="21"/>
      <c r="B16" s="14">
        <v>56</v>
      </c>
      <c r="C16">
        <v>61</v>
      </c>
      <c r="D16" s="15">
        <v>63</v>
      </c>
      <c r="F16" t="str">
        <f>A24</f>
        <v>Negot</v>
      </c>
      <c r="G16" s="27">
        <f>AVERAGE(B24:B33)</f>
        <v>38.799999999999997</v>
      </c>
      <c r="H16" s="28">
        <f>AVERAGE(C24:C33)</f>
        <v>48.9</v>
      </c>
      <c r="I16" s="29">
        <f>AVERAGE(D24:D33)</f>
        <v>60.3</v>
      </c>
      <c r="J16">
        <f>AVERAGE(B24:D33)</f>
        <v>49.333333333333336</v>
      </c>
    </row>
    <row r="17" spans="1:10" x14ac:dyDescent="0.35">
      <c r="A17" s="21"/>
      <c r="B17" s="14">
        <v>52</v>
      </c>
      <c r="C17">
        <v>34</v>
      </c>
      <c r="D17" s="15">
        <v>25</v>
      </c>
      <c r="G17">
        <f>AVERAGE(B4:B33)</f>
        <v>47.93333333333333</v>
      </c>
      <c r="H17">
        <f>AVERAGE(C4:C33)</f>
        <v>49.633333333333333</v>
      </c>
      <c r="I17">
        <f>AVERAGE(D4:D33)</f>
        <v>51.8</v>
      </c>
      <c r="J17">
        <f>AVERAGE(B4:D33)</f>
        <v>49.788888888888891</v>
      </c>
    </row>
    <row r="18" spans="1:10" x14ac:dyDescent="0.35">
      <c r="A18" s="21"/>
      <c r="B18" s="14">
        <v>79</v>
      </c>
      <c r="C18">
        <v>28</v>
      </c>
      <c r="D18" s="15">
        <v>60</v>
      </c>
    </row>
    <row r="19" spans="1:10" x14ac:dyDescent="0.35">
      <c r="A19" s="21"/>
      <c r="B19" s="14">
        <v>28</v>
      </c>
      <c r="C19">
        <v>35</v>
      </c>
      <c r="D19" s="15">
        <v>52</v>
      </c>
      <c r="F19" t="s">
        <v>56</v>
      </c>
    </row>
    <row r="20" spans="1:10" x14ac:dyDescent="0.35">
      <c r="A20" s="21"/>
      <c r="B20" s="14">
        <v>36</v>
      </c>
      <c r="C20">
        <v>30</v>
      </c>
      <c r="D20" s="15">
        <v>45</v>
      </c>
      <c r="G20" s="6" t="str">
        <f>B3</f>
        <v>Office A</v>
      </c>
      <c r="H20" s="6" t="str">
        <f>C3</f>
        <v>Office B</v>
      </c>
      <c r="I20" s="6" t="str">
        <f>D3</f>
        <v>Office C</v>
      </c>
    </row>
    <row r="21" spans="1:10" x14ac:dyDescent="0.35">
      <c r="A21" s="21"/>
      <c r="B21" s="14">
        <v>41</v>
      </c>
      <c r="C21">
        <v>46</v>
      </c>
      <c r="D21" s="15">
        <v>48</v>
      </c>
      <c r="F21" t="str">
        <f>A4</f>
        <v>Conflict</v>
      </c>
      <c r="G21" s="37">
        <f>VAR(B4:B13)</f>
        <v>161.65555555555571</v>
      </c>
      <c r="H21" s="38">
        <f>VAR(C4:C13)</f>
        <v>297.73333333333318</v>
      </c>
      <c r="I21" s="39">
        <f>VAR(D4:D13)</f>
        <v>228.62222222222206</v>
      </c>
      <c r="J21">
        <f>VAR(B4:D13)</f>
        <v>256.36896551724129</v>
      </c>
    </row>
    <row r="22" spans="1:10" x14ac:dyDescent="0.35">
      <c r="A22" s="21"/>
      <c r="B22" s="14">
        <v>64</v>
      </c>
      <c r="C22">
        <v>41</v>
      </c>
      <c r="D22" s="15">
        <v>38</v>
      </c>
      <c r="F22" t="str">
        <f>A14</f>
        <v>Psychol</v>
      </c>
      <c r="G22" s="25">
        <f>VAR(B14:B23)</f>
        <v>251.43333333333351</v>
      </c>
      <c r="H22">
        <f>VAR(C14:C23)</f>
        <v>149.95555555555561</v>
      </c>
      <c r="I22" s="26">
        <f>VAR(D14:D23)</f>
        <v>256.54444444444459</v>
      </c>
      <c r="J22">
        <f>VAR(B14:D23)</f>
        <v>224.20229885057478</v>
      </c>
    </row>
    <row r="23" spans="1:10" x14ac:dyDescent="0.35">
      <c r="A23" s="31"/>
      <c r="B23" s="17">
        <v>37</v>
      </c>
      <c r="C23" s="30">
        <v>34</v>
      </c>
      <c r="D23" s="19">
        <v>26</v>
      </c>
      <c r="F23" t="str">
        <f>A24</f>
        <v>Negot</v>
      </c>
      <c r="G23" s="27">
        <f>VAR(B24:B33)</f>
        <v>149.95555555555561</v>
      </c>
      <c r="H23" s="28">
        <f>VAR(C24:C33)</f>
        <v>256.54444444444459</v>
      </c>
      <c r="I23" s="29">
        <f>VAR(D24:D33)</f>
        <v>172.67777777777761</v>
      </c>
      <c r="J23">
        <f>VAR(B24:D33)</f>
        <v>259.54022988505761</v>
      </c>
    </row>
    <row r="24" spans="1:10" x14ac:dyDescent="0.35">
      <c r="A24" s="21" t="s">
        <v>57</v>
      </c>
      <c r="B24" s="14">
        <v>23</v>
      </c>
      <c r="C24">
        <v>75</v>
      </c>
      <c r="D24" s="15">
        <v>55</v>
      </c>
      <c r="G24">
        <f>VAR(B4:B33)</f>
        <v>237.99540229885065</v>
      </c>
      <c r="H24">
        <f>VAR(C4:C33)</f>
        <v>305.3436781609193</v>
      </c>
      <c r="I24">
        <f>VAR(D4:D33)</f>
        <v>242.78620689655182</v>
      </c>
      <c r="J24">
        <f>VAR(B4:D33)</f>
        <v>258.68526841448181</v>
      </c>
    </row>
    <row r="25" spans="1:10" x14ac:dyDescent="0.35">
      <c r="A25" s="21"/>
      <c r="B25" s="14">
        <v>56</v>
      </c>
      <c r="C25">
        <v>57</v>
      </c>
      <c r="D25" s="15">
        <v>73</v>
      </c>
    </row>
    <row r="26" spans="1:10" x14ac:dyDescent="0.35">
      <c r="A26" s="21"/>
      <c r="B26" s="14">
        <v>61</v>
      </c>
      <c r="C26">
        <v>63</v>
      </c>
      <c r="D26" s="15">
        <v>69</v>
      </c>
    </row>
    <row r="27" spans="1:10" x14ac:dyDescent="0.35">
      <c r="A27" s="21"/>
      <c r="B27" s="14">
        <v>34</v>
      </c>
      <c r="C27">
        <v>25</v>
      </c>
      <c r="D27" s="15">
        <v>64</v>
      </c>
    </row>
    <row r="28" spans="1:10" x14ac:dyDescent="0.35">
      <c r="A28" s="21"/>
      <c r="B28" s="14">
        <v>28</v>
      </c>
      <c r="C28">
        <v>60</v>
      </c>
      <c r="D28" s="15">
        <v>59</v>
      </c>
    </row>
    <row r="29" spans="1:10" x14ac:dyDescent="0.35">
      <c r="A29" s="21"/>
      <c r="B29" s="14">
        <v>35</v>
      </c>
      <c r="C29">
        <v>52</v>
      </c>
      <c r="D29" s="15">
        <v>62</v>
      </c>
    </row>
    <row r="30" spans="1:10" x14ac:dyDescent="0.35">
      <c r="A30" s="21"/>
      <c r="B30" s="14">
        <v>30</v>
      </c>
      <c r="C30">
        <v>45</v>
      </c>
      <c r="D30" s="15">
        <v>67</v>
      </c>
    </row>
    <row r="31" spans="1:10" x14ac:dyDescent="0.35">
      <c r="A31" s="21"/>
      <c r="B31" s="14">
        <v>46</v>
      </c>
      <c r="C31">
        <v>48</v>
      </c>
      <c r="D31" s="15">
        <v>31</v>
      </c>
    </row>
    <row r="32" spans="1:10" x14ac:dyDescent="0.35">
      <c r="A32" s="21"/>
      <c r="B32" s="14">
        <v>41</v>
      </c>
      <c r="C32">
        <v>38</v>
      </c>
      <c r="D32" s="15">
        <v>48</v>
      </c>
    </row>
    <row r="33" spans="1:4" x14ac:dyDescent="0.35">
      <c r="A33" s="31"/>
      <c r="B33" s="17">
        <v>34</v>
      </c>
      <c r="C33" s="30">
        <v>26</v>
      </c>
      <c r="D33" s="19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B26D-9E9C-4C8D-A0AC-4EF683ACF155}">
  <sheetPr codeName="Sheet376"/>
  <dimension ref="A1:V47"/>
  <sheetViews>
    <sheetView workbookViewId="0"/>
  </sheetViews>
  <sheetFormatPr defaultRowHeight="14.5" x14ac:dyDescent="0.35"/>
  <cols>
    <col min="3" max="3" width="5.81640625" customWidth="1"/>
    <col min="4" max="4" width="2.1796875" customWidth="1"/>
    <col min="5" max="5" width="7.36328125" customWidth="1"/>
    <col min="6" max="8" width="6.453125" customWidth="1"/>
    <col min="9" max="9" width="3.7265625" customWidth="1"/>
    <col min="15" max="15" width="3.6328125" customWidth="1"/>
    <col min="18" max="18" width="5.7265625" customWidth="1"/>
  </cols>
  <sheetData>
    <row r="1" spans="1:22" x14ac:dyDescent="0.35">
      <c r="A1" s="1" t="s">
        <v>59</v>
      </c>
    </row>
    <row r="3" spans="1:22" x14ac:dyDescent="0.35">
      <c r="A3" s="34" t="s">
        <v>1</v>
      </c>
      <c r="B3" s="35" t="s">
        <v>8</v>
      </c>
      <c r="C3" s="36">
        <v>34</v>
      </c>
      <c r="E3" t="s">
        <v>60</v>
      </c>
      <c r="J3" t="s">
        <v>44</v>
      </c>
      <c r="P3" t="s">
        <v>54</v>
      </c>
    </row>
    <row r="4" spans="1:22" x14ac:dyDescent="0.35">
      <c r="A4" s="14" t="s">
        <v>1</v>
      </c>
      <c r="B4" t="s">
        <v>8</v>
      </c>
      <c r="C4" s="15">
        <v>56</v>
      </c>
    </row>
    <row r="5" spans="1:22" ht="15" thickBot="1" x14ac:dyDescent="0.4">
      <c r="A5" s="14" t="s">
        <v>1</v>
      </c>
      <c r="B5" t="s">
        <v>8</v>
      </c>
      <c r="C5" s="15">
        <v>78</v>
      </c>
      <c r="E5" s="40" t="e">
        <f t="array" aca="1" ref="E5:H20" ca="1">StdNested(A3:C47)</f>
        <v>#NAME?</v>
      </c>
      <c r="F5" s="40" t="e">
        <f ca="1"/>
        <v>#NAME?</v>
      </c>
      <c r="G5" s="40" t="e">
        <f ca="1"/>
        <v>#NAME?</v>
      </c>
      <c r="H5" s="40" t="e">
        <f ca="1"/>
        <v>#NAME?</v>
      </c>
      <c r="J5" t="s">
        <v>46</v>
      </c>
      <c r="K5" t="str">
        <f ca="1">IF(COUNTIF(K7:M9,K7)=COUNT(K7:M9),"balanced","unbalanced")</f>
        <v>balanced</v>
      </c>
      <c r="P5" t="s">
        <v>28</v>
      </c>
      <c r="T5" s="6" t="s">
        <v>18</v>
      </c>
      <c r="U5" s="6">
        <v>0.05</v>
      </c>
    </row>
    <row r="6" spans="1:22" ht="15" thickTop="1" x14ac:dyDescent="0.35">
      <c r="A6" s="14" t="s">
        <v>1</v>
      </c>
      <c r="B6" t="s">
        <v>8</v>
      </c>
      <c r="C6" s="15">
        <v>67</v>
      </c>
      <c r="E6" s="40" t="e">
        <f ca="1"/>
        <v>#NAME?</v>
      </c>
      <c r="F6" s="40" t="e">
        <f ca="1"/>
        <v>#NAME?</v>
      </c>
      <c r="G6" s="40" t="e">
        <f ca="1"/>
        <v>#NAME?</v>
      </c>
      <c r="H6" s="40" t="e">
        <f ca="1"/>
        <v>#NAME?</v>
      </c>
      <c r="K6" s="6" t="e">
        <f ca="1">F5</f>
        <v>#NAME?</v>
      </c>
      <c r="L6" s="6" t="e">
        <f ca="1">G5</f>
        <v>#NAME?</v>
      </c>
      <c r="M6" s="6" t="e">
        <f ca="1">H5</f>
        <v>#NAME?</v>
      </c>
      <c r="P6" s="16"/>
      <c r="Q6" s="16" t="s">
        <v>24</v>
      </c>
      <c r="R6" s="16" t="s">
        <v>30</v>
      </c>
      <c r="S6" s="16" t="s">
        <v>31</v>
      </c>
      <c r="T6" s="16" t="s">
        <v>32</v>
      </c>
      <c r="U6" s="16" t="s">
        <v>47</v>
      </c>
      <c r="V6" s="16" t="s">
        <v>48</v>
      </c>
    </row>
    <row r="7" spans="1:22" x14ac:dyDescent="0.35">
      <c r="A7" s="14" t="s">
        <v>1</v>
      </c>
      <c r="B7" t="s">
        <v>8</v>
      </c>
      <c r="C7" s="15">
        <v>61</v>
      </c>
      <c r="E7" s="41" t="e">
        <f ca="1"/>
        <v>#NAME?</v>
      </c>
      <c r="F7" s="41" t="e">
        <f ca="1"/>
        <v>#NAME?</v>
      </c>
      <c r="G7" s="41" t="e">
        <f ca="1"/>
        <v>#NAME?</v>
      </c>
      <c r="H7" s="41" t="e">
        <f ca="1"/>
        <v>#NAME?</v>
      </c>
      <c r="J7" t="e">
        <f ca="1">E6</f>
        <v>#NAME?</v>
      </c>
      <c r="K7" s="37">
        <f ca="1">COUNT(F6:F10)</f>
        <v>0</v>
      </c>
      <c r="L7" s="38">
        <f ca="1">COUNT(G6:G10)</f>
        <v>0</v>
      </c>
      <c r="M7" s="39">
        <f ca="1">COUNT(H6:H10)</f>
        <v>0</v>
      </c>
      <c r="N7">
        <f ca="1">COUNT(F6:H10)</f>
        <v>0</v>
      </c>
      <c r="P7" t="s">
        <v>49</v>
      </c>
      <c r="Q7" t="e">
        <f ca="1">DEVSQ(N14:N16)*N7</f>
        <v>#NAME?</v>
      </c>
      <c r="R7">
        <f ca="1">COUNT(N14:N16)-1</f>
        <v>-1</v>
      </c>
      <c r="S7" t="e">
        <f ca="1">Q7/R7</f>
        <v>#NAME?</v>
      </c>
      <c r="T7" t="e">
        <f ca="1">S7/S8</f>
        <v>#NAME?</v>
      </c>
      <c r="U7" t="e">
        <f ca="1">FDIST(T7,R7,R8)</f>
        <v>#NAME?</v>
      </c>
      <c r="V7" s="6" t="e">
        <f ca="1">Q7/(Q7+Q8)</f>
        <v>#NAME?</v>
      </c>
    </row>
    <row r="8" spans="1:22" x14ac:dyDescent="0.35">
      <c r="A8" s="14" t="s">
        <v>1</v>
      </c>
      <c r="B8" t="s">
        <v>9</v>
      </c>
      <c r="C8" s="15">
        <v>45</v>
      </c>
      <c r="E8" s="41" t="e">
        <f ca="1"/>
        <v>#NAME?</v>
      </c>
      <c r="F8" s="41" t="e">
        <f ca="1"/>
        <v>#NAME?</v>
      </c>
      <c r="G8" s="41" t="e">
        <f ca="1"/>
        <v>#NAME?</v>
      </c>
      <c r="H8" s="41" t="e">
        <f ca="1"/>
        <v>#NAME?</v>
      </c>
      <c r="J8" t="e">
        <f ca="1">E11</f>
        <v>#NAME?</v>
      </c>
      <c r="K8" s="25">
        <f ca="1">COUNT(F11:F15)</f>
        <v>0</v>
      </c>
      <c r="L8">
        <f ca="1">COUNT(G11:G15)</f>
        <v>0</v>
      </c>
      <c r="M8" s="26">
        <f ca="1">COUNT(H11:H15)</f>
        <v>0</v>
      </c>
      <c r="N8">
        <f ca="1">COUNT(F11:H15)</f>
        <v>0</v>
      </c>
      <c r="P8" t="s">
        <v>55</v>
      </c>
      <c r="Q8" t="e">
        <f ca="1">Q10-Q7-Q9</f>
        <v>#NAME?</v>
      </c>
      <c r="R8">
        <f ca="1">(COUNT(K17:M17)-1)*(R7+1)</f>
        <v>0</v>
      </c>
      <c r="S8" t="e">
        <f ca="1">Q8/R8</f>
        <v>#NAME?</v>
      </c>
      <c r="T8" t="e">
        <f ca="1">S8/S9</f>
        <v>#NAME?</v>
      </c>
      <c r="U8" t="e">
        <f ca="1">FDIST(T8,R8,R9)</f>
        <v>#NAME?</v>
      </c>
      <c r="V8" s="6" t="e">
        <f ca="1">Q8/(Q8+Q9)</f>
        <v>#NAME?</v>
      </c>
    </row>
    <row r="9" spans="1:22" x14ac:dyDescent="0.35">
      <c r="A9" s="14" t="s">
        <v>1</v>
      </c>
      <c r="B9" t="s">
        <v>9</v>
      </c>
      <c r="C9" s="15">
        <v>76</v>
      </c>
      <c r="E9" s="41" t="e">
        <f ca="1"/>
        <v>#NAME?</v>
      </c>
      <c r="F9" s="41" t="e">
        <f ca="1"/>
        <v>#NAME?</v>
      </c>
      <c r="G9" s="41" t="e">
        <f ca="1"/>
        <v>#NAME?</v>
      </c>
      <c r="H9" s="41" t="e">
        <f ca="1"/>
        <v>#NAME?</v>
      </c>
      <c r="J9" t="e">
        <f ca="1">E16</f>
        <v>#NAME?</v>
      </c>
      <c r="K9" s="27">
        <f ca="1">COUNT(F16:F20)</f>
        <v>0</v>
      </c>
      <c r="L9" s="28">
        <f ca="1">COUNT(G16:G20)</f>
        <v>0</v>
      </c>
      <c r="M9" s="29">
        <f ca="1">COUNT(H16:H20)</f>
        <v>0</v>
      </c>
      <c r="N9">
        <f ca="1">COUNT(F16:H20)</f>
        <v>0</v>
      </c>
      <c r="P9" t="s">
        <v>52</v>
      </c>
      <c r="Q9" t="e">
        <f ca="1">SUM(K21:M23)*(K7-1)</f>
        <v>#NAME?</v>
      </c>
      <c r="R9">
        <f ca="1">R10-R7-R8</f>
        <v>0</v>
      </c>
      <c r="S9" t="e">
        <f ca="1">Q9/R9</f>
        <v>#NAME?</v>
      </c>
    </row>
    <row r="10" spans="1:22" x14ac:dyDescent="0.35">
      <c r="A10" s="14" t="s">
        <v>1</v>
      </c>
      <c r="B10" t="s">
        <v>9</v>
      </c>
      <c r="C10" s="15">
        <v>65</v>
      </c>
      <c r="E10" s="42" t="e">
        <f ca="1"/>
        <v>#NAME?</v>
      </c>
      <c r="F10" s="42" t="e">
        <f ca="1"/>
        <v>#NAME?</v>
      </c>
      <c r="G10" s="42" t="e">
        <f ca="1"/>
        <v>#NAME?</v>
      </c>
      <c r="H10" s="42" t="e">
        <f ca="1"/>
        <v>#NAME?</v>
      </c>
      <c r="K10">
        <f ca="1">COUNT(F6:F20)</f>
        <v>0</v>
      </c>
      <c r="L10">
        <f ca="1">COUNT(G6:G20)</f>
        <v>0</v>
      </c>
      <c r="M10">
        <f ca="1">COUNT(H6:H20)</f>
        <v>0</v>
      </c>
      <c r="N10">
        <f ca="1">COUNT(F6:H20)</f>
        <v>0</v>
      </c>
      <c r="P10" s="30" t="s">
        <v>39</v>
      </c>
      <c r="Q10" s="30" t="e">
        <f ca="1">S10*R10</f>
        <v>#NAME?</v>
      </c>
      <c r="R10" s="30">
        <f ca="1">N10-1</f>
        <v>-1</v>
      </c>
      <c r="S10" s="30" t="e">
        <f ca="1">N24</f>
        <v>#NAME?</v>
      </c>
      <c r="T10" s="30"/>
      <c r="U10" s="30"/>
      <c r="V10" s="30"/>
    </row>
    <row r="11" spans="1:22" x14ac:dyDescent="0.35">
      <c r="A11" s="14" t="s">
        <v>1</v>
      </c>
      <c r="B11" t="s">
        <v>9</v>
      </c>
      <c r="C11" s="15">
        <v>52</v>
      </c>
      <c r="E11" s="40" t="e">
        <f ca="1"/>
        <v>#NAME?</v>
      </c>
      <c r="F11" s="40" t="e">
        <f ca="1"/>
        <v>#NAME?</v>
      </c>
      <c r="G11" s="40" t="e">
        <f ca="1"/>
        <v>#NAME?</v>
      </c>
      <c r="H11" s="40" t="e">
        <f ca="1"/>
        <v>#NAME?</v>
      </c>
    </row>
    <row r="12" spans="1:22" x14ac:dyDescent="0.35">
      <c r="A12" s="14" t="s">
        <v>1</v>
      </c>
      <c r="B12" t="s">
        <v>9</v>
      </c>
      <c r="C12" s="15">
        <v>23</v>
      </c>
      <c r="E12" s="41" t="e">
        <f ca="1"/>
        <v>#NAME?</v>
      </c>
      <c r="F12" s="41" t="e">
        <f ca="1"/>
        <v>#NAME?</v>
      </c>
      <c r="G12" s="41" t="e">
        <f ca="1"/>
        <v>#NAME?</v>
      </c>
      <c r="H12" s="41" t="e">
        <f ca="1"/>
        <v>#NAME?</v>
      </c>
      <c r="J12" t="s">
        <v>53</v>
      </c>
    </row>
    <row r="13" spans="1:22" x14ac:dyDescent="0.35">
      <c r="A13" s="14" t="s">
        <v>1</v>
      </c>
      <c r="B13" t="s">
        <v>10</v>
      </c>
      <c r="C13" s="15">
        <v>40</v>
      </c>
      <c r="E13" s="41" t="e">
        <f ca="1"/>
        <v>#NAME?</v>
      </c>
      <c r="F13" s="41" t="e">
        <f ca="1"/>
        <v>#NAME?</v>
      </c>
      <c r="G13" s="41" t="e">
        <f ca="1"/>
        <v>#NAME?</v>
      </c>
      <c r="H13" s="41" t="e">
        <f ca="1"/>
        <v>#NAME?</v>
      </c>
      <c r="K13" s="6" t="e">
        <f ca="1">F5</f>
        <v>#NAME?</v>
      </c>
      <c r="L13" s="6" t="e">
        <f ca="1">G5</f>
        <v>#NAME?</v>
      </c>
      <c r="M13" s="6" t="e">
        <f ca="1">H5</f>
        <v>#NAME?</v>
      </c>
    </row>
    <row r="14" spans="1:22" x14ac:dyDescent="0.35">
      <c r="A14" s="14" t="s">
        <v>1</v>
      </c>
      <c r="B14" t="s">
        <v>10</v>
      </c>
      <c r="C14" s="15">
        <v>39</v>
      </c>
      <c r="E14" s="41" t="e">
        <f ca="1"/>
        <v>#NAME?</v>
      </c>
      <c r="F14" s="41" t="e">
        <f ca="1"/>
        <v>#NAME?</v>
      </c>
      <c r="G14" s="41" t="e">
        <f ca="1"/>
        <v>#NAME?</v>
      </c>
      <c r="H14" s="41" t="e">
        <f ca="1"/>
        <v>#NAME?</v>
      </c>
      <c r="J14" t="e">
        <f ca="1">E6</f>
        <v>#NAME?</v>
      </c>
      <c r="K14" s="37" t="e">
        <f ca="1">AVERAGE(F6:F10)</f>
        <v>#NAME?</v>
      </c>
      <c r="L14" s="38" t="e">
        <f ca="1">AVERAGE(G6:G10)</f>
        <v>#NAME?</v>
      </c>
      <c r="M14" s="39" t="e">
        <f ca="1">AVERAGE(H6:H10)</f>
        <v>#NAME?</v>
      </c>
      <c r="N14" t="e">
        <f ca="1">AVERAGE(F6:H10)</f>
        <v>#NAME?</v>
      </c>
    </row>
    <row r="15" spans="1:22" x14ac:dyDescent="0.35">
      <c r="A15" s="14" t="s">
        <v>1</v>
      </c>
      <c r="B15" t="s">
        <v>10</v>
      </c>
      <c r="C15" s="15">
        <v>78</v>
      </c>
      <c r="E15" s="42" t="e">
        <f ca="1"/>
        <v>#NAME?</v>
      </c>
      <c r="F15" s="42" t="e">
        <f ca="1"/>
        <v>#NAME?</v>
      </c>
      <c r="G15" s="42" t="e">
        <f ca="1"/>
        <v>#NAME?</v>
      </c>
      <c r="H15" s="42" t="e">
        <f ca="1"/>
        <v>#NAME?</v>
      </c>
      <c r="J15" t="e">
        <f ca="1">E11</f>
        <v>#NAME?</v>
      </c>
      <c r="K15" s="25" t="e">
        <f ca="1">AVERAGE(F11:F15)</f>
        <v>#NAME?</v>
      </c>
      <c r="L15" t="e">
        <f ca="1">AVERAGE(G11:G15)</f>
        <v>#NAME?</v>
      </c>
      <c r="M15" s="26" t="e">
        <f ca="1">AVERAGE(H11:H15)</f>
        <v>#NAME?</v>
      </c>
      <c r="N15" t="e">
        <f ca="1">AVERAGE(F11:H15)</f>
        <v>#NAME?</v>
      </c>
    </row>
    <row r="16" spans="1:22" x14ac:dyDescent="0.35">
      <c r="A16" s="14" t="s">
        <v>1</v>
      </c>
      <c r="B16" t="s">
        <v>10</v>
      </c>
      <c r="C16" s="15">
        <v>24</v>
      </c>
      <c r="E16" s="40" t="e">
        <f ca="1"/>
        <v>#NAME?</v>
      </c>
      <c r="F16" s="40" t="e">
        <f ca="1"/>
        <v>#NAME?</v>
      </c>
      <c r="G16" s="40" t="e">
        <f ca="1"/>
        <v>#NAME?</v>
      </c>
      <c r="H16" s="40" t="e">
        <f ca="1"/>
        <v>#NAME?</v>
      </c>
      <c r="J16" t="e">
        <f ca="1">E16</f>
        <v>#NAME?</v>
      </c>
      <c r="K16" s="27" t="e">
        <f ca="1">AVERAGE(F16:F20)</f>
        <v>#NAME?</v>
      </c>
      <c r="L16" s="28" t="e">
        <f ca="1">AVERAGE(G16:G20)</f>
        <v>#NAME?</v>
      </c>
      <c r="M16" s="29" t="e">
        <f ca="1">AVERAGE(H16:H20)</f>
        <v>#NAME?</v>
      </c>
      <c r="N16" t="e">
        <f ca="1">AVERAGE(F16:H20)</f>
        <v>#NAME?</v>
      </c>
    </row>
    <row r="17" spans="1:14" x14ac:dyDescent="0.35">
      <c r="A17" s="14" t="s">
        <v>1</v>
      </c>
      <c r="B17" t="s">
        <v>10</v>
      </c>
      <c r="C17" s="15">
        <v>59</v>
      </c>
      <c r="E17" s="41" t="e">
        <f ca="1"/>
        <v>#NAME?</v>
      </c>
      <c r="F17" s="41" t="e">
        <f ca="1"/>
        <v>#NAME?</v>
      </c>
      <c r="G17" s="41" t="e">
        <f ca="1"/>
        <v>#NAME?</v>
      </c>
      <c r="H17" s="41" t="e">
        <f ca="1"/>
        <v>#NAME?</v>
      </c>
      <c r="K17" t="e">
        <f ca="1">AVERAGE(F6:F20)</f>
        <v>#NAME?</v>
      </c>
      <c r="L17" t="e">
        <f ca="1">AVERAGE(G6:G20)</f>
        <v>#NAME?</v>
      </c>
      <c r="M17" t="e">
        <f ca="1">AVERAGE(H6:H20)</f>
        <v>#NAME?</v>
      </c>
      <c r="N17" t="e">
        <f ca="1">AVERAGE(F6:H20)</f>
        <v>#NAME?</v>
      </c>
    </row>
    <row r="18" spans="1:14" x14ac:dyDescent="0.35">
      <c r="A18" s="14" t="s">
        <v>2</v>
      </c>
      <c r="B18" t="s">
        <v>11</v>
      </c>
      <c r="C18" s="15">
        <v>46</v>
      </c>
      <c r="E18" s="41" t="e">
        <f ca="1"/>
        <v>#NAME?</v>
      </c>
      <c r="F18" s="41" t="e">
        <f ca="1"/>
        <v>#NAME?</v>
      </c>
      <c r="G18" s="41" t="e">
        <f ca="1"/>
        <v>#NAME?</v>
      </c>
      <c r="H18" s="41" t="e">
        <f ca="1"/>
        <v>#NAME?</v>
      </c>
    </row>
    <row r="19" spans="1:14" x14ac:dyDescent="0.35">
      <c r="A19" s="14" t="s">
        <v>2</v>
      </c>
      <c r="B19" t="s">
        <v>11</v>
      </c>
      <c r="C19" s="15">
        <v>32</v>
      </c>
      <c r="E19" s="41" t="e">
        <f ca="1"/>
        <v>#NAME?</v>
      </c>
      <c r="F19" s="41" t="e">
        <f ca="1"/>
        <v>#NAME?</v>
      </c>
      <c r="G19" s="41" t="e">
        <f ca="1"/>
        <v>#NAME?</v>
      </c>
      <c r="H19" s="41" t="e">
        <f ca="1"/>
        <v>#NAME?</v>
      </c>
      <c r="J19" t="s">
        <v>56</v>
      </c>
    </row>
    <row r="20" spans="1:14" x14ac:dyDescent="0.35">
      <c r="A20" s="14" t="s">
        <v>2</v>
      </c>
      <c r="B20" t="s">
        <v>11</v>
      </c>
      <c r="C20" s="15">
        <v>56</v>
      </c>
      <c r="E20" s="42" t="e">
        <f ca="1"/>
        <v>#NAME?</v>
      </c>
      <c r="F20" s="42" t="e">
        <f ca="1"/>
        <v>#NAME?</v>
      </c>
      <c r="G20" s="42" t="e">
        <f ca="1"/>
        <v>#NAME?</v>
      </c>
      <c r="H20" s="42" t="e">
        <f ca="1"/>
        <v>#NAME?</v>
      </c>
      <c r="K20" s="6" t="e">
        <f ca="1">F5</f>
        <v>#NAME?</v>
      </c>
      <c r="L20" s="6" t="e">
        <f ca="1">G5</f>
        <v>#NAME?</v>
      </c>
      <c r="M20" s="6" t="e">
        <f ca="1">H5</f>
        <v>#NAME?</v>
      </c>
    </row>
    <row r="21" spans="1:14" x14ac:dyDescent="0.35">
      <c r="A21" s="14" t="s">
        <v>2</v>
      </c>
      <c r="B21" t="s">
        <v>11</v>
      </c>
      <c r="C21" s="15">
        <v>52</v>
      </c>
      <c r="J21" t="e">
        <f ca="1">E6</f>
        <v>#NAME?</v>
      </c>
      <c r="K21" s="37" t="e">
        <f ca="1">VAR(F6:F10)</f>
        <v>#NAME?</v>
      </c>
      <c r="L21" s="38" t="e">
        <f ca="1">VAR(G6:G10)</f>
        <v>#NAME?</v>
      </c>
      <c r="M21" s="39" t="e">
        <f ca="1">VAR(H6:H10)</f>
        <v>#NAME?</v>
      </c>
      <c r="N21" t="e">
        <f ca="1">VAR(F6:H10)</f>
        <v>#NAME?</v>
      </c>
    </row>
    <row r="22" spans="1:14" x14ac:dyDescent="0.35">
      <c r="A22" s="14" t="s">
        <v>2</v>
      </c>
      <c r="B22" t="s">
        <v>11</v>
      </c>
      <c r="C22" s="15">
        <v>79</v>
      </c>
      <c r="J22" t="e">
        <f ca="1">E11</f>
        <v>#NAME?</v>
      </c>
      <c r="K22" s="25" t="e">
        <f ca="1">VAR(F11:F15)</f>
        <v>#NAME?</v>
      </c>
      <c r="L22" t="e">
        <f ca="1">VAR(G11:G15)</f>
        <v>#NAME?</v>
      </c>
      <c r="M22" s="26" t="e">
        <f ca="1">VAR(H11:H15)</f>
        <v>#NAME?</v>
      </c>
      <c r="N22" t="e">
        <f ca="1">VAR(F11:H15)</f>
        <v>#NAME?</v>
      </c>
    </row>
    <row r="23" spans="1:14" x14ac:dyDescent="0.35">
      <c r="A23" s="14" t="s">
        <v>2</v>
      </c>
      <c r="B23" t="s">
        <v>12</v>
      </c>
      <c r="C23" s="15">
        <v>23</v>
      </c>
      <c r="J23" t="e">
        <f ca="1">E16</f>
        <v>#NAME?</v>
      </c>
      <c r="K23" s="27" t="e">
        <f ca="1">VAR(F16:F20)</f>
        <v>#NAME?</v>
      </c>
      <c r="L23" s="28" t="e">
        <f ca="1">VAR(G16:G20)</f>
        <v>#NAME?</v>
      </c>
      <c r="M23" s="29" t="e">
        <f ca="1">VAR(H16:H20)</f>
        <v>#NAME?</v>
      </c>
      <c r="N23" t="e">
        <f ca="1">VAR(F16:H20)</f>
        <v>#NAME?</v>
      </c>
    </row>
    <row r="24" spans="1:14" x14ac:dyDescent="0.35">
      <c r="A24" s="14" t="s">
        <v>2</v>
      </c>
      <c r="B24" t="s">
        <v>12</v>
      </c>
      <c r="C24" s="15">
        <v>56</v>
      </c>
      <c r="K24" t="e">
        <f ca="1">VAR(F6:F20)</f>
        <v>#NAME?</v>
      </c>
      <c r="L24" t="e">
        <f ca="1">VAR(G6:G20)</f>
        <v>#NAME?</v>
      </c>
      <c r="M24" t="e">
        <f ca="1">VAR(H6:H20)</f>
        <v>#NAME?</v>
      </c>
      <c r="N24" t="e">
        <f ca="1">VAR(F6:H20)</f>
        <v>#NAME?</v>
      </c>
    </row>
    <row r="25" spans="1:14" x14ac:dyDescent="0.35">
      <c r="A25" s="14" t="s">
        <v>2</v>
      </c>
      <c r="B25" t="s">
        <v>12</v>
      </c>
      <c r="C25" s="15">
        <v>61</v>
      </c>
    </row>
    <row r="26" spans="1:14" x14ac:dyDescent="0.35">
      <c r="A26" s="14" t="s">
        <v>2</v>
      </c>
      <c r="B26" t="s">
        <v>12</v>
      </c>
      <c r="C26" s="15">
        <v>34</v>
      </c>
    </row>
    <row r="27" spans="1:14" x14ac:dyDescent="0.35">
      <c r="A27" s="14" t="s">
        <v>2</v>
      </c>
      <c r="B27" t="s">
        <v>12</v>
      </c>
      <c r="C27" s="15">
        <v>28</v>
      </c>
    </row>
    <row r="28" spans="1:14" x14ac:dyDescent="0.35">
      <c r="A28" s="14" t="s">
        <v>2</v>
      </c>
      <c r="B28" t="s">
        <v>13</v>
      </c>
      <c r="C28" s="15">
        <v>75</v>
      </c>
    </row>
    <row r="29" spans="1:14" x14ac:dyDescent="0.35">
      <c r="A29" s="14" t="s">
        <v>2</v>
      </c>
      <c r="B29" t="s">
        <v>13</v>
      </c>
      <c r="C29" s="15">
        <v>57</v>
      </c>
    </row>
    <row r="30" spans="1:14" x14ac:dyDescent="0.35">
      <c r="A30" s="14" t="s">
        <v>2</v>
      </c>
      <c r="B30" t="s">
        <v>13</v>
      </c>
      <c r="C30" s="15">
        <v>63</v>
      </c>
    </row>
    <row r="31" spans="1:14" x14ac:dyDescent="0.35">
      <c r="A31" s="14" t="s">
        <v>2</v>
      </c>
      <c r="B31" t="s">
        <v>13</v>
      </c>
      <c r="C31" s="15">
        <v>25</v>
      </c>
    </row>
    <row r="32" spans="1:14" x14ac:dyDescent="0.35">
      <c r="A32" s="14" t="s">
        <v>2</v>
      </c>
      <c r="B32" t="s">
        <v>13</v>
      </c>
      <c r="C32" s="15">
        <v>60</v>
      </c>
    </row>
    <row r="33" spans="1:3" x14ac:dyDescent="0.35">
      <c r="A33" s="14" t="s">
        <v>57</v>
      </c>
      <c r="B33" t="s">
        <v>14</v>
      </c>
      <c r="C33" s="15">
        <v>23</v>
      </c>
    </row>
    <row r="34" spans="1:3" x14ac:dyDescent="0.35">
      <c r="A34" s="14" t="s">
        <v>57</v>
      </c>
      <c r="B34" t="s">
        <v>14</v>
      </c>
      <c r="C34" s="15">
        <v>56</v>
      </c>
    </row>
    <row r="35" spans="1:3" x14ac:dyDescent="0.35">
      <c r="A35" s="14" t="s">
        <v>57</v>
      </c>
      <c r="B35" t="s">
        <v>14</v>
      </c>
      <c r="C35" s="15">
        <v>61</v>
      </c>
    </row>
    <row r="36" spans="1:3" x14ac:dyDescent="0.35">
      <c r="A36" s="14" t="s">
        <v>57</v>
      </c>
      <c r="B36" t="s">
        <v>14</v>
      </c>
      <c r="C36" s="15">
        <v>34</v>
      </c>
    </row>
    <row r="37" spans="1:3" x14ac:dyDescent="0.35">
      <c r="A37" s="14" t="s">
        <v>57</v>
      </c>
      <c r="B37" t="s">
        <v>14</v>
      </c>
      <c r="C37" s="15">
        <v>28</v>
      </c>
    </row>
    <row r="38" spans="1:3" x14ac:dyDescent="0.35">
      <c r="A38" s="14" t="s">
        <v>57</v>
      </c>
      <c r="B38" t="s">
        <v>15</v>
      </c>
      <c r="C38" s="15">
        <v>75</v>
      </c>
    </row>
    <row r="39" spans="1:3" x14ac:dyDescent="0.35">
      <c r="A39" s="14" t="s">
        <v>57</v>
      </c>
      <c r="B39" t="s">
        <v>15</v>
      </c>
      <c r="C39" s="15">
        <v>57</v>
      </c>
    </row>
    <row r="40" spans="1:3" x14ac:dyDescent="0.35">
      <c r="A40" s="14" t="s">
        <v>57</v>
      </c>
      <c r="B40" t="s">
        <v>15</v>
      </c>
      <c r="C40" s="15">
        <v>63</v>
      </c>
    </row>
    <row r="41" spans="1:3" x14ac:dyDescent="0.35">
      <c r="A41" s="14" t="s">
        <v>57</v>
      </c>
      <c r="B41" t="s">
        <v>15</v>
      </c>
      <c r="C41" s="15">
        <v>25</v>
      </c>
    </row>
    <row r="42" spans="1:3" x14ac:dyDescent="0.35">
      <c r="A42" s="14" t="s">
        <v>57</v>
      </c>
      <c r="B42" t="s">
        <v>15</v>
      </c>
      <c r="C42" s="15">
        <v>60</v>
      </c>
    </row>
    <row r="43" spans="1:3" x14ac:dyDescent="0.35">
      <c r="A43" s="14" t="s">
        <v>57</v>
      </c>
      <c r="B43" t="s">
        <v>16</v>
      </c>
      <c r="C43" s="15">
        <v>55</v>
      </c>
    </row>
    <row r="44" spans="1:3" x14ac:dyDescent="0.35">
      <c r="A44" s="14" t="s">
        <v>57</v>
      </c>
      <c r="B44" t="s">
        <v>16</v>
      </c>
      <c r="C44" s="15">
        <v>73</v>
      </c>
    </row>
    <row r="45" spans="1:3" x14ac:dyDescent="0.35">
      <c r="A45" s="14" t="s">
        <v>57</v>
      </c>
      <c r="B45" t="s">
        <v>16</v>
      </c>
      <c r="C45" s="15">
        <v>69</v>
      </c>
    </row>
    <row r="46" spans="1:3" x14ac:dyDescent="0.35">
      <c r="A46" s="14" t="s">
        <v>57</v>
      </c>
      <c r="B46" t="s">
        <v>16</v>
      </c>
      <c r="C46" s="15">
        <v>64</v>
      </c>
    </row>
    <row r="47" spans="1:3" x14ac:dyDescent="0.35">
      <c r="A47" s="17" t="s">
        <v>57</v>
      </c>
      <c r="B47" s="30" t="s">
        <v>16</v>
      </c>
      <c r="C47" s="19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Nested</vt:lpstr>
      <vt:lpstr>Nested 1 </vt:lpstr>
      <vt:lpstr>Nested 1a</vt:lpstr>
      <vt:lpstr>Nested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2025-03-16T16:59:37Z</dcterms:created>
  <dcterms:modified xsi:type="dcterms:W3CDTF">2025-03-16T17:43:28Z</dcterms:modified>
</cp:coreProperties>
</file>