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3F70705-9C21-42AB-B3BE-40005D475CB9}" xr6:coauthVersionLast="47" xr6:coauthVersionMax="47" xr10:uidLastSave="{00000000-0000-0000-0000-000000000000}"/>
  <bookViews>
    <workbookView xWindow="-110" yWindow="-110" windowWidth="19420" windowHeight="10300" xr2:uid="{1B948E8C-BD6C-41FE-9945-90E5A7DCEFD2}"/>
  </bookViews>
  <sheets>
    <sheet name="Title" sheetId="4" r:id="rId1"/>
    <sheet name="KM 1" sheetId="1" r:id="rId2"/>
    <sheet name="KM 2" sheetId="2" r:id="rId3"/>
    <sheet name="KM 2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3" l="1"/>
  <c r="W10" i="3"/>
  <c r="V10" i="3"/>
  <c r="U8" i="3" a="1"/>
  <c r="W12" i="3" s="1"/>
  <c r="E8" i="3" a="1"/>
  <c r="E11" i="3" s="1"/>
  <c r="W8" i="2" a="1"/>
  <c r="X10" i="2" s="1"/>
  <c r="G18" i="2"/>
  <c r="G8" i="2" a="1"/>
  <c r="G16" i="2" s="1"/>
  <c r="D6" i="1" a="1"/>
  <c r="D11" i="1" s="1"/>
  <c r="G7" i="3"/>
  <c r="N7" i="3" s="1"/>
  <c r="P7" i="2"/>
  <c r="I7" i="2"/>
  <c r="F5" i="1"/>
  <c r="E15" i="3" l="1"/>
  <c r="E17" i="3"/>
  <c r="E18" i="3"/>
  <c r="G8" i="2"/>
  <c r="G9" i="2"/>
  <c r="U10" i="3"/>
  <c r="E16" i="3"/>
  <c r="G11" i="2"/>
  <c r="I11" i="2" s="1"/>
  <c r="J11" i="2" s="1"/>
  <c r="G10" i="2"/>
  <c r="P10" i="2" s="1"/>
  <c r="G12" i="2"/>
  <c r="X8" i="2"/>
  <c r="D6" i="1"/>
  <c r="D7" i="1"/>
  <c r="E19" i="3"/>
  <c r="V11" i="3"/>
  <c r="D8" i="1"/>
  <c r="F8" i="1" s="1"/>
  <c r="G13" i="2"/>
  <c r="X9" i="2"/>
  <c r="E8" i="3"/>
  <c r="W11" i="3"/>
  <c r="D9" i="1"/>
  <c r="G14" i="2"/>
  <c r="Y9" i="2"/>
  <c r="E9" i="3"/>
  <c r="N9" i="3" s="1"/>
  <c r="U12" i="3"/>
  <c r="D10" i="1"/>
  <c r="G15" i="2"/>
  <c r="P15" i="2" s="1"/>
  <c r="W10" i="2"/>
  <c r="E10" i="3"/>
  <c r="V8" i="3"/>
  <c r="D12" i="1"/>
  <c r="G17" i="2"/>
  <c r="Y10" i="2"/>
  <c r="E12" i="3"/>
  <c r="G12" i="3" s="1"/>
  <c r="U9" i="3"/>
  <c r="Y11" i="2"/>
  <c r="W12" i="2"/>
  <c r="Y12" i="2"/>
  <c r="D13" i="1"/>
  <c r="W11" i="2"/>
  <c r="E13" i="3"/>
  <c r="G13" i="3" s="1"/>
  <c r="H13" i="3" s="1"/>
  <c r="V9" i="3"/>
  <c r="W8" i="2"/>
  <c r="X12" i="2"/>
  <c r="Y8" i="2"/>
  <c r="W9" i="2"/>
  <c r="G19" i="2"/>
  <c r="P19" i="2" s="1"/>
  <c r="X11" i="2"/>
  <c r="E14" i="3"/>
  <c r="W9" i="3"/>
  <c r="U8" i="3"/>
  <c r="V12" i="3"/>
  <c r="W8" i="3"/>
  <c r="H9" i="2"/>
  <c r="M15" i="3"/>
  <c r="F16" i="3"/>
  <c r="N17" i="3"/>
  <c r="M14" i="3"/>
  <c r="P9" i="2"/>
  <c r="Q9" i="2" s="1"/>
  <c r="P11" i="2"/>
  <c r="O11" i="2"/>
  <c r="N14" i="3"/>
  <c r="O14" i="3" s="1"/>
  <c r="M13" i="3"/>
  <c r="O9" i="2"/>
  <c r="F14" i="3"/>
  <c r="O15" i="2"/>
  <c r="F17" i="3"/>
  <c r="G14" i="3"/>
  <c r="H14" i="3" s="1"/>
  <c r="H11" i="2" l="1"/>
  <c r="H19" i="2"/>
  <c r="N12" i="3"/>
  <c r="I19" i="2"/>
  <c r="J19" i="2" s="1"/>
  <c r="O19" i="2"/>
  <c r="E8" i="1"/>
  <c r="F12" i="3"/>
  <c r="N13" i="3"/>
  <c r="F13" i="3"/>
  <c r="M16" i="3"/>
  <c r="N10" i="3"/>
  <c r="M10" i="3"/>
  <c r="G10" i="3"/>
  <c r="F10" i="3"/>
  <c r="P8" i="2"/>
  <c r="O8" i="2"/>
  <c r="O9" i="3"/>
  <c r="Q11" i="2"/>
  <c r="Q19" i="2"/>
  <c r="N16" i="3"/>
  <c r="O16" i="3" s="1"/>
  <c r="N11" i="3"/>
  <c r="O11" i="3" s="1"/>
  <c r="M11" i="3"/>
  <c r="O13" i="3"/>
  <c r="P12" i="2"/>
  <c r="I12" i="2"/>
  <c r="H12" i="2"/>
  <c r="F11" i="3"/>
  <c r="G11" i="3"/>
  <c r="H11" i="3" s="1"/>
  <c r="G17" i="3"/>
  <c r="H17" i="3" s="1"/>
  <c r="O10" i="2"/>
  <c r="Q10" i="2" s="1"/>
  <c r="M12" i="3"/>
  <c r="I9" i="2"/>
  <c r="J9" i="2" s="1"/>
  <c r="I8" i="2"/>
  <c r="M18" i="3"/>
  <c r="G18" i="3"/>
  <c r="N18" i="3"/>
  <c r="O18" i="3" s="1"/>
  <c r="F18" i="3"/>
  <c r="F15" i="3"/>
  <c r="G15" i="3"/>
  <c r="H15" i="3" s="1"/>
  <c r="H12" i="3"/>
  <c r="O12" i="2"/>
  <c r="I10" i="2"/>
  <c r="J10" i="2" s="1"/>
  <c r="Q15" i="2"/>
  <c r="G8" i="3"/>
  <c r="H8" i="3" s="1"/>
  <c r="I8" i="3" s="1"/>
  <c r="J8" i="3" s="1"/>
  <c r="N8" i="3"/>
  <c r="O8" i="3" s="1"/>
  <c r="P8" i="3" s="1"/>
  <c r="M8" i="3"/>
  <c r="F8" i="3"/>
  <c r="H15" i="2"/>
  <c r="I15" i="2"/>
  <c r="J15" i="2" s="1"/>
  <c r="N15" i="3"/>
  <c r="O15" i="3" s="1"/>
  <c r="H10" i="2"/>
  <c r="H8" i="2"/>
  <c r="O17" i="3"/>
  <c r="G16" i="3"/>
  <c r="H16" i="3" s="1"/>
  <c r="M17" i="3"/>
  <c r="G9" i="3"/>
  <c r="F9" i="3"/>
  <c r="M9" i="3"/>
  <c r="F10" i="1"/>
  <c r="E10" i="1"/>
  <c r="P18" i="2"/>
  <c r="Q18" i="2" s="1"/>
  <c r="H18" i="2"/>
  <c r="O18" i="2"/>
  <c r="I18" i="2"/>
  <c r="F6" i="1"/>
  <c r="E6" i="1"/>
  <c r="E7" i="1"/>
  <c r="F7" i="1"/>
  <c r="H16" i="2"/>
  <c r="I16" i="2"/>
  <c r="J16" i="2" s="1"/>
  <c r="O16" i="2"/>
  <c r="P16" i="2"/>
  <c r="E9" i="1"/>
  <c r="F9" i="1"/>
  <c r="E11" i="1"/>
  <c r="F11" i="1"/>
  <c r="G19" i="3"/>
  <c r="F19" i="3"/>
  <c r="N19" i="3"/>
  <c r="M19" i="3"/>
  <c r="G8" i="1"/>
  <c r="P13" i="2"/>
  <c r="Q13" i="2" s="1"/>
  <c r="O13" i="2"/>
  <c r="I13" i="2"/>
  <c r="H13" i="2"/>
  <c r="I14" i="2"/>
  <c r="H14" i="2"/>
  <c r="P14" i="2"/>
  <c r="O14" i="2"/>
  <c r="H17" i="2"/>
  <c r="P17" i="2"/>
  <c r="Q17" i="2" s="1"/>
  <c r="O17" i="2"/>
  <c r="I17" i="2"/>
  <c r="F13" i="1"/>
  <c r="E13" i="1"/>
  <c r="F12" i="1"/>
  <c r="E12" i="1"/>
  <c r="O12" i="3" l="1"/>
  <c r="G10" i="1"/>
  <c r="G6" i="1"/>
  <c r="H6" i="1" s="1"/>
  <c r="I6" i="1" s="1"/>
  <c r="L8" i="3"/>
  <c r="K8" i="3"/>
  <c r="O19" i="3"/>
  <c r="Q14" i="2"/>
  <c r="H19" i="3"/>
  <c r="J14" i="2"/>
  <c r="Q8" i="2"/>
  <c r="R8" i="2" s="1"/>
  <c r="J12" i="2"/>
  <c r="Q12" i="2"/>
  <c r="H10" i="3"/>
  <c r="J17" i="2"/>
  <c r="H18" i="3"/>
  <c r="J13" i="2"/>
  <c r="Q16" i="2"/>
  <c r="J18" i="2"/>
  <c r="H9" i="3"/>
  <c r="I9" i="3" s="1"/>
  <c r="O10" i="3"/>
  <c r="Q8" i="3"/>
  <c r="P9" i="3"/>
  <c r="J8" i="2"/>
  <c r="K8" i="2" s="1"/>
  <c r="G9" i="1"/>
  <c r="G12" i="1"/>
  <c r="G7" i="1"/>
  <c r="G13" i="1"/>
  <c r="G11" i="1"/>
  <c r="H7" i="1" l="1"/>
  <c r="H8" i="1" s="1"/>
  <c r="K9" i="2"/>
  <c r="L8" i="2"/>
  <c r="P10" i="3"/>
  <c r="Q9" i="3"/>
  <c r="S8" i="2"/>
  <c r="R9" i="2"/>
  <c r="R8" i="3"/>
  <c r="S8" i="3"/>
  <c r="J9" i="3"/>
  <c r="I10" i="3"/>
  <c r="J6" i="1"/>
  <c r="K6" i="1"/>
  <c r="I7" i="1" l="1"/>
  <c r="K7" i="1" s="1"/>
  <c r="L9" i="2"/>
  <c r="K10" i="2"/>
  <c r="I11" i="3"/>
  <c r="J10" i="3"/>
  <c r="R10" i="2"/>
  <c r="S9" i="2"/>
  <c r="T8" i="2"/>
  <c r="U8" i="2"/>
  <c r="K9" i="3"/>
  <c r="L9" i="3"/>
  <c r="R9" i="3"/>
  <c r="S9" i="3"/>
  <c r="Q10" i="3"/>
  <c r="P11" i="3"/>
  <c r="N8" i="2"/>
  <c r="M8" i="2"/>
  <c r="I8" i="1"/>
  <c r="H9" i="1"/>
  <c r="J7" i="1" l="1"/>
  <c r="S10" i="3"/>
  <c r="R10" i="3"/>
  <c r="R11" i="2"/>
  <c r="S10" i="2"/>
  <c r="I12" i="3"/>
  <c r="J11" i="3"/>
  <c r="M9" i="2"/>
  <c r="N9" i="2"/>
  <c r="T9" i="2"/>
  <c r="U9" i="2"/>
  <c r="K10" i="3"/>
  <c r="L10" i="3"/>
  <c r="P12" i="3"/>
  <c r="Q11" i="3"/>
  <c r="L10" i="2"/>
  <c r="K11" i="2"/>
  <c r="J8" i="1"/>
  <c r="K8" i="1"/>
  <c r="H10" i="1"/>
  <c r="I9" i="1"/>
  <c r="Q12" i="3" l="1"/>
  <c r="P13" i="3"/>
  <c r="K11" i="3"/>
  <c r="L11" i="3"/>
  <c r="J12" i="3"/>
  <c r="I13" i="3"/>
  <c r="L11" i="2"/>
  <c r="K12" i="2"/>
  <c r="T10" i="2"/>
  <c r="U10" i="2"/>
  <c r="M10" i="2"/>
  <c r="N10" i="2"/>
  <c r="S11" i="2"/>
  <c r="R12" i="2"/>
  <c r="R11" i="3"/>
  <c r="S11" i="3"/>
  <c r="K9" i="1"/>
  <c r="J9" i="1"/>
  <c r="I10" i="1"/>
  <c r="H11" i="1"/>
  <c r="L12" i="2" l="1"/>
  <c r="K13" i="2"/>
  <c r="N11" i="2"/>
  <c r="M11" i="2"/>
  <c r="J13" i="3"/>
  <c r="I14" i="3"/>
  <c r="K12" i="3"/>
  <c r="L12" i="3"/>
  <c r="R13" i="2"/>
  <c r="S12" i="2"/>
  <c r="P14" i="3"/>
  <c r="Q13" i="3"/>
  <c r="U11" i="2"/>
  <c r="T11" i="2"/>
  <c r="S12" i="3"/>
  <c r="R12" i="3"/>
  <c r="H12" i="1"/>
  <c r="I11" i="1"/>
  <c r="J10" i="1"/>
  <c r="K10" i="1"/>
  <c r="Q14" i="3" l="1"/>
  <c r="P15" i="3"/>
  <c r="T12" i="2"/>
  <c r="U12" i="2"/>
  <c r="J14" i="3"/>
  <c r="I15" i="3"/>
  <c r="L13" i="3"/>
  <c r="K13" i="3"/>
  <c r="S13" i="3"/>
  <c r="R13" i="3"/>
  <c r="K14" i="2"/>
  <c r="L13" i="2"/>
  <c r="S13" i="2"/>
  <c r="R14" i="2"/>
  <c r="N12" i="2"/>
  <c r="M12" i="2"/>
  <c r="K11" i="1"/>
  <c r="J11" i="1"/>
  <c r="H13" i="1"/>
  <c r="I12" i="1"/>
  <c r="R14" i="3" l="1"/>
  <c r="S14" i="3"/>
  <c r="I13" i="1"/>
  <c r="K13" i="1" s="1"/>
  <c r="I16" i="3"/>
  <c r="J15" i="3"/>
  <c r="K14" i="3"/>
  <c r="L14" i="3"/>
  <c r="M13" i="2"/>
  <c r="N13" i="2"/>
  <c r="U13" i="2"/>
  <c r="T13" i="2"/>
  <c r="L14" i="2"/>
  <c r="K15" i="2"/>
  <c r="S14" i="2"/>
  <c r="R15" i="2"/>
  <c r="Q15" i="3"/>
  <c r="P16" i="3"/>
  <c r="J12" i="1"/>
  <c r="K12" i="1"/>
  <c r="J13" i="1" l="1"/>
  <c r="L15" i="3"/>
  <c r="K15" i="3"/>
  <c r="J16" i="3"/>
  <c r="I17" i="3"/>
  <c r="N14" i="2"/>
  <c r="M14" i="2"/>
  <c r="Q16" i="3"/>
  <c r="P17" i="3"/>
  <c r="S15" i="3"/>
  <c r="R15" i="3"/>
  <c r="R16" i="2"/>
  <c r="S15" i="2"/>
  <c r="U14" i="2"/>
  <c r="T14" i="2"/>
  <c r="L15" i="2"/>
  <c r="K16" i="2"/>
  <c r="R17" i="2" l="1"/>
  <c r="S16" i="2"/>
  <c r="P18" i="3"/>
  <c r="Q17" i="3"/>
  <c r="S16" i="3"/>
  <c r="R16" i="3"/>
  <c r="T15" i="2"/>
  <c r="U15" i="2"/>
  <c r="L16" i="2"/>
  <c r="K17" i="2"/>
  <c r="N15" i="2"/>
  <c r="M15" i="2"/>
  <c r="L16" i="3"/>
  <c r="K16" i="3"/>
  <c r="I18" i="3"/>
  <c r="J17" i="3"/>
  <c r="S17" i="3" l="1"/>
  <c r="R17" i="3"/>
  <c r="K18" i="2"/>
  <c r="L17" i="2"/>
  <c r="L17" i="3"/>
  <c r="K17" i="3"/>
  <c r="I19" i="3"/>
  <c r="J18" i="3"/>
  <c r="Q18" i="3"/>
  <c r="P19" i="3"/>
  <c r="T16" i="2"/>
  <c r="U16" i="2"/>
  <c r="N16" i="2"/>
  <c r="M16" i="2"/>
  <c r="S17" i="2"/>
  <c r="R18" i="2"/>
  <c r="Q19" i="3" l="1"/>
  <c r="L18" i="3"/>
  <c r="K18" i="3"/>
  <c r="J19" i="3"/>
  <c r="S18" i="3"/>
  <c r="R18" i="3"/>
  <c r="S18" i="2"/>
  <c r="R19" i="2"/>
  <c r="S19" i="2" s="1"/>
  <c r="N17" i="2"/>
  <c r="M17" i="2"/>
  <c r="T17" i="2"/>
  <c r="U17" i="2"/>
  <c r="K19" i="2"/>
  <c r="L18" i="2"/>
  <c r="U19" i="2" l="1"/>
  <c r="T19" i="2"/>
  <c r="U18" i="2"/>
  <c r="T18" i="2"/>
  <c r="K19" i="3"/>
  <c r="L19" i="3"/>
  <c r="N18" i="2"/>
  <c r="M18" i="2"/>
  <c r="L19" i="2"/>
  <c r="S19" i="3"/>
  <c r="R19" i="3"/>
  <c r="N19" i="2" l="1"/>
  <c r="M19" i="2"/>
</calcChain>
</file>

<file path=xl/sharedStrings.xml><?xml version="1.0" encoding="utf-8"?>
<sst xmlns="http://schemas.openxmlformats.org/spreadsheetml/2006/main" count="68" uniqueCount="24">
  <si>
    <t>Kaplan-Meier</t>
  </si>
  <si>
    <t>Kaplan-Meier Method</t>
  </si>
  <si>
    <t>Alpha</t>
  </si>
  <si>
    <t>Yrs in Trial</t>
  </si>
  <si>
    <t>Died</t>
  </si>
  <si>
    <t>t</t>
  </si>
  <si>
    <t>d</t>
  </si>
  <si>
    <t>n</t>
  </si>
  <si>
    <t>1-d/n</t>
  </si>
  <si>
    <t>S(t)</t>
  </si>
  <si>
    <t>s.e.</t>
  </si>
  <si>
    <t>lower</t>
  </si>
  <si>
    <t>upper</t>
  </si>
  <si>
    <t>Kaplan-Meier (two samples)</t>
  </si>
  <si>
    <t>Trial A</t>
  </si>
  <si>
    <t>Trial B</t>
  </si>
  <si>
    <t>Group A</t>
  </si>
  <si>
    <t>Group B</t>
  </si>
  <si>
    <t>Hypothesis Testing</t>
  </si>
  <si>
    <t>Sample</t>
  </si>
  <si>
    <t>Real Statistics Using Excel</t>
  </si>
  <si>
    <t>Updated</t>
  </si>
  <si>
    <t>Copyright © 2013 - 2025 Charles Zaiontz</t>
  </si>
  <si>
    <t>Real Statistics Capabilities for Kaplan-Meier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</si>
</sst>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Survival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Lit>
              <c:formatCode>General</c:formatCode>
              <c:ptCount val="17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5</c:v>
              </c:pt>
              <c:pt idx="6">
                <c:v>5</c:v>
              </c:pt>
              <c:pt idx="7">
                <c:v>8</c:v>
              </c:pt>
              <c:pt idx="8">
                <c:v>8</c:v>
              </c:pt>
              <c:pt idx="9">
                <c:v>9</c:v>
              </c:pt>
              <c:pt idx="10">
                <c:v>9</c:v>
              </c:pt>
              <c:pt idx="11">
                <c:v>10</c:v>
              </c:pt>
              <c:pt idx="12">
                <c:v>10</c:v>
              </c:pt>
              <c:pt idx="13">
                <c:v>11</c:v>
              </c:pt>
              <c:pt idx="14">
                <c:v>11</c:v>
              </c:pt>
              <c:pt idx="15">
                <c:v>12</c:v>
              </c:pt>
              <c:pt idx="16">
                <c:v>12</c:v>
              </c:pt>
            </c:numLit>
          </c:xVal>
          <c:yVal>
            <c:numLit>
              <c:formatCode>General</c:formatCode>
              <c:ptCount val="17"/>
              <c:pt idx="0">
                <c:v>1</c:v>
              </c:pt>
              <c:pt idx="1">
                <c:v>1</c:v>
              </c:pt>
              <c:pt idx="2">
                <c:v>0.94444444444444442</c:v>
              </c:pt>
              <c:pt idx="3">
                <c:v>0.94444444444444442</c:v>
              </c:pt>
              <c:pt idx="4">
                <c:v>0.88888888888888884</c:v>
              </c:pt>
              <c:pt idx="5">
                <c:v>0.88888888888888884</c:v>
              </c:pt>
              <c:pt idx="6">
                <c:v>0.72222222222222221</c:v>
              </c:pt>
              <c:pt idx="7">
                <c:v>0.72222222222222221</c:v>
              </c:pt>
              <c:pt idx="8">
                <c:v>0.54166666666666663</c:v>
              </c:pt>
              <c:pt idx="9">
                <c:v>0.54166666666666663</c:v>
              </c:pt>
              <c:pt idx="10">
                <c:v>0.54166666666666663</c:v>
              </c:pt>
              <c:pt idx="11">
                <c:v>0.54166666666666663</c:v>
              </c:pt>
              <c:pt idx="12">
                <c:v>0.54166666666666663</c:v>
              </c:pt>
              <c:pt idx="13">
                <c:v>0.54166666666666663</c:v>
              </c:pt>
              <c:pt idx="14">
                <c:v>0.3611111111111111</c:v>
              </c:pt>
              <c:pt idx="15">
                <c:v>0.3611111111111111</c:v>
              </c:pt>
              <c:pt idx="16">
                <c:v>0.18055555555555555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0B7-4B90-826C-FD7D60D3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369768"/>
        <c:axId val="749362712"/>
      </c:scatterChart>
      <c:valAx>
        <c:axId val="74936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62712"/>
        <c:crosses val="autoZero"/>
        <c:crossBetween val="midCat"/>
      </c:valAx>
      <c:valAx>
        <c:axId val="749362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S(t)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69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Survival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xVal>
            <c:numLit>
              <c:formatCode>General</c:formatCode>
              <c:ptCount val="25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4</c:v>
              </c:pt>
              <c:pt idx="8">
                <c:v>4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  <c:pt idx="13">
                <c:v>8</c:v>
              </c:pt>
              <c:pt idx="14">
                <c:v>8</c:v>
              </c:pt>
              <c:pt idx="15">
                <c:v>9</c:v>
              </c:pt>
              <c:pt idx="16">
                <c:v>9</c:v>
              </c:pt>
              <c:pt idx="17">
                <c:v>10</c:v>
              </c:pt>
              <c:pt idx="18">
                <c:v>10</c:v>
              </c:pt>
              <c:pt idx="19">
                <c:v>11</c:v>
              </c:pt>
              <c:pt idx="20">
                <c:v>11</c:v>
              </c:pt>
              <c:pt idx="21">
                <c:v>12</c:v>
              </c:pt>
              <c:pt idx="22">
                <c:v>12</c:v>
              </c:pt>
              <c:pt idx="23">
                <c:v>13</c:v>
              </c:pt>
              <c:pt idx="24">
                <c:v>13</c:v>
              </c:pt>
            </c:numLit>
          </c:xVal>
          <c:y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0.94444444444444442</c:v>
              </c:pt>
              <c:pt idx="5">
                <c:v>0.94444444444444442</c:v>
              </c:pt>
              <c:pt idx="6">
                <c:v>0.88888888888888884</c:v>
              </c:pt>
              <c:pt idx="7">
                <c:v>0.88888888888888884</c:v>
              </c:pt>
              <c:pt idx="8">
                <c:v>0.88888888888888884</c:v>
              </c:pt>
              <c:pt idx="9">
                <c:v>0.88888888888888884</c:v>
              </c:pt>
              <c:pt idx="10">
                <c:v>0.72222222222222221</c:v>
              </c:pt>
              <c:pt idx="11">
                <c:v>0.72222222222222221</c:v>
              </c:pt>
              <c:pt idx="12">
                <c:v>0.72222222222222221</c:v>
              </c:pt>
              <c:pt idx="13">
                <c:v>0.72222222222222221</c:v>
              </c:pt>
              <c:pt idx="14">
                <c:v>0.54166666666666663</c:v>
              </c:pt>
              <c:pt idx="15">
                <c:v>0.54166666666666663</c:v>
              </c:pt>
              <c:pt idx="16">
                <c:v>0.54166666666666663</c:v>
              </c:pt>
              <c:pt idx="17">
                <c:v>0.54166666666666663</c:v>
              </c:pt>
              <c:pt idx="18">
                <c:v>0.54166666666666663</c:v>
              </c:pt>
              <c:pt idx="19">
                <c:v>0.54166666666666663</c:v>
              </c:pt>
              <c:pt idx="20">
                <c:v>0.3611111111111111</c:v>
              </c:pt>
              <c:pt idx="21">
                <c:v>0.3611111111111111</c:v>
              </c:pt>
              <c:pt idx="22">
                <c:v>0.18055555555555555</c:v>
              </c:pt>
              <c:pt idx="23">
                <c:v>0.18055555555555555</c:v>
              </c:pt>
              <c:pt idx="24">
                <c:v>0.18055555555555555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328-40E5-8688-5DBD4EC6E384}"/>
            </c:ext>
          </c:extLst>
        </c:ser>
        <c:ser>
          <c:idx val="1"/>
          <c:order val="1"/>
          <c:tx>
            <c:v>B</c:v>
          </c:tx>
          <c:xVal>
            <c:numLit>
              <c:formatCode>General</c:formatCode>
              <c:ptCount val="25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4</c:v>
              </c:pt>
              <c:pt idx="8">
                <c:v>4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  <c:pt idx="13">
                <c:v>8</c:v>
              </c:pt>
              <c:pt idx="14">
                <c:v>8</c:v>
              </c:pt>
              <c:pt idx="15">
                <c:v>9</c:v>
              </c:pt>
              <c:pt idx="16">
                <c:v>9</c:v>
              </c:pt>
              <c:pt idx="17">
                <c:v>10</c:v>
              </c:pt>
              <c:pt idx="18">
                <c:v>10</c:v>
              </c:pt>
              <c:pt idx="19">
                <c:v>11</c:v>
              </c:pt>
              <c:pt idx="20">
                <c:v>11</c:v>
              </c:pt>
              <c:pt idx="21">
                <c:v>12</c:v>
              </c:pt>
              <c:pt idx="22">
                <c:v>12</c:v>
              </c:pt>
              <c:pt idx="23">
                <c:v>13</c:v>
              </c:pt>
              <c:pt idx="24">
                <c:v>13</c:v>
              </c:pt>
            </c:numLit>
          </c:xVal>
          <c:y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0.94444444444444442</c:v>
              </c:pt>
              <c:pt idx="3">
                <c:v>0.94444444444444442</c:v>
              </c:pt>
              <c:pt idx="4">
                <c:v>0.94444444444444442</c:v>
              </c:pt>
              <c:pt idx="5">
                <c:v>0.94444444444444442</c:v>
              </c:pt>
              <c:pt idx="6">
                <c:v>0.88888888888888884</c:v>
              </c:pt>
              <c:pt idx="7">
                <c:v>0.88888888888888884</c:v>
              </c:pt>
              <c:pt idx="8">
                <c:v>0.83333333333333326</c:v>
              </c:pt>
              <c:pt idx="9">
                <c:v>0.83333333333333326</c:v>
              </c:pt>
              <c:pt idx="10">
                <c:v>0.83333333333333326</c:v>
              </c:pt>
              <c:pt idx="11">
                <c:v>0.83333333333333326</c:v>
              </c:pt>
              <c:pt idx="12">
                <c:v>0.77777777777777768</c:v>
              </c:pt>
              <c:pt idx="13">
                <c:v>0.77777777777777768</c:v>
              </c:pt>
              <c:pt idx="14">
                <c:v>0.7129629629629628</c:v>
              </c:pt>
              <c:pt idx="15">
                <c:v>0.7129629629629628</c:v>
              </c:pt>
              <c:pt idx="16">
                <c:v>0.7129629629629628</c:v>
              </c:pt>
              <c:pt idx="17">
                <c:v>0.7129629629629628</c:v>
              </c:pt>
              <c:pt idx="18">
                <c:v>0.55452674897119325</c:v>
              </c:pt>
              <c:pt idx="19">
                <c:v>0.55452674897119325</c:v>
              </c:pt>
              <c:pt idx="20">
                <c:v>0.55452674897119325</c:v>
              </c:pt>
              <c:pt idx="21">
                <c:v>0.55452674897119325</c:v>
              </c:pt>
              <c:pt idx="22">
                <c:v>0.55452674897119325</c:v>
              </c:pt>
              <c:pt idx="23">
                <c:v>0.55452674897119325</c:v>
              </c:pt>
              <c:pt idx="24">
                <c:v>0.36968449931412889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328-40E5-8688-5DBD4EC6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359968"/>
        <c:axId val="749362320"/>
      </c:scatterChart>
      <c:valAx>
        <c:axId val="74935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62320"/>
        <c:crosses val="autoZero"/>
        <c:crossBetween val="midCat"/>
      </c:valAx>
      <c:valAx>
        <c:axId val="749362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S(t)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59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Survival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xVal>
            <c:numLit>
              <c:formatCode>General</c:formatCode>
              <c:ptCount val="25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4</c:v>
              </c:pt>
              <c:pt idx="8">
                <c:v>4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  <c:pt idx="13">
                <c:v>8</c:v>
              </c:pt>
              <c:pt idx="14">
                <c:v>8</c:v>
              </c:pt>
              <c:pt idx="15">
                <c:v>9</c:v>
              </c:pt>
              <c:pt idx="16">
                <c:v>9</c:v>
              </c:pt>
              <c:pt idx="17">
                <c:v>10</c:v>
              </c:pt>
              <c:pt idx="18">
                <c:v>10</c:v>
              </c:pt>
              <c:pt idx="19">
                <c:v>11</c:v>
              </c:pt>
              <c:pt idx="20">
                <c:v>11</c:v>
              </c:pt>
              <c:pt idx="21">
                <c:v>12</c:v>
              </c:pt>
              <c:pt idx="22">
                <c:v>12</c:v>
              </c:pt>
              <c:pt idx="23">
                <c:v>13</c:v>
              </c:pt>
              <c:pt idx="24">
                <c:v>13</c:v>
              </c:pt>
            </c:numLit>
          </c:xVal>
          <c:y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0.94444444444444442</c:v>
              </c:pt>
              <c:pt idx="5">
                <c:v>0.94444444444444442</c:v>
              </c:pt>
              <c:pt idx="6">
                <c:v>0.88888888888888884</c:v>
              </c:pt>
              <c:pt idx="7">
                <c:v>0.88888888888888884</c:v>
              </c:pt>
              <c:pt idx="8">
                <c:v>0.88888888888888884</c:v>
              </c:pt>
              <c:pt idx="9">
                <c:v>0.88888888888888884</c:v>
              </c:pt>
              <c:pt idx="10">
                <c:v>0.72222222222222221</c:v>
              </c:pt>
              <c:pt idx="11">
                <c:v>0.72222222222222221</c:v>
              </c:pt>
              <c:pt idx="12">
                <c:v>0.72222222222222221</c:v>
              </c:pt>
              <c:pt idx="13">
                <c:v>0.72222222222222221</c:v>
              </c:pt>
              <c:pt idx="14">
                <c:v>0.54166666666666663</c:v>
              </c:pt>
              <c:pt idx="15">
                <c:v>0.54166666666666663</c:v>
              </c:pt>
              <c:pt idx="16">
                <c:v>0.54166666666666663</c:v>
              </c:pt>
              <c:pt idx="17">
                <c:v>0.54166666666666663</c:v>
              </c:pt>
              <c:pt idx="18">
                <c:v>0.54166666666666663</c:v>
              </c:pt>
              <c:pt idx="19">
                <c:v>0.54166666666666663</c:v>
              </c:pt>
              <c:pt idx="20">
                <c:v>0.3611111111111111</c:v>
              </c:pt>
              <c:pt idx="21">
                <c:v>0.3611111111111111</c:v>
              </c:pt>
              <c:pt idx="22">
                <c:v>0.18055555555555555</c:v>
              </c:pt>
              <c:pt idx="23">
                <c:v>0.18055555555555555</c:v>
              </c:pt>
              <c:pt idx="24">
                <c:v>0.18055555555555555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C4C-46E4-900B-7A69F7B049B5}"/>
            </c:ext>
          </c:extLst>
        </c:ser>
        <c:ser>
          <c:idx val="1"/>
          <c:order val="1"/>
          <c:tx>
            <c:v>B</c:v>
          </c:tx>
          <c:xVal>
            <c:numLit>
              <c:formatCode>General</c:formatCode>
              <c:ptCount val="25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4</c:v>
              </c:pt>
              <c:pt idx="8">
                <c:v>4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  <c:pt idx="13">
                <c:v>8</c:v>
              </c:pt>
              <c:pt idx="14">
                <c:v>8</c:v>
              </c:pt>
              <c:pt idx="15">
                <c:v>9</c:v>
              </c:pt>
              <c:pt idx="16">
                <c:v>9</c:v>
              </c:pt>
              <c:pt idx="17">
                <c:v>10</c:v>
              </c:pt>
              <c:pt idx="18">
                <c:v>10</c:v>
              </c:pt>
              <c:pt idx="19">
                <c:v>11</c:v>
              </c:pt>
              <c:pt idx="20">
                <c:v>11</c:v>
              </c:pt>
              <c:pt idx="21">
                <c:v>12</c:v>
              </c:pt>
              <c:pt idx="22">
                <c:v>12</c:v>
              </c:pt>
              <c:pt idx="23">
                <c:v>13</c:v>
              </c:pt>
              <c:pt idx="24">
                <c:v>13</c:v>
              </c:pt>
            </c:numLit>
          </c:xVal>
          <c:y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0.94444444444444442</c:v>
              </c:pt>
              <c:pt idx="3">
                <c:v>0.94444444444444442</c:v>
              </c:pt>
              <c:pt idx="4">
                <c:v>0.94444444444444442</c:v>
              </c:pt>
              <c:pt idx="5">
                <c:v>0.94444444444444442</c:v>
              </c:pt>
              <c:pt idx="6">
                <c:v>0.88888888888888884</c:v>
              </c:pt>
              <c:pt idx="7">
                <c:v>0.88888888888888884</c:v>
              </c:pt>
              <c:pt idx="8">
                <c:v>0.83333333333333326</c:v>
              </c:pt>
              <c:pt idx="9">
                <c:v>0.83333333333333326</c:v>
              </c:pt>
              <c:pt idx="10">
                <c:v>0.83333333333333326</c:v>
              </c:pt>
              <c:pt idx="11">
                <c:v>0.83333333333333326</c:v>
              </c:pt>
              <c:pt idx="12">
                <c:v>0.77777777777777768</c:v>
              </c:pt>
              <c:pt idx="13">
                <c:v>0.77777777777777768</c:v>
              </c:pt>
              <c:pt idx="14">
                <c:v>0.7129629629629628</c:v>
              </c:pt>
              <c:pt idx="15">
                <c:v>0.7129629629629628</c:v>
              </c:pt>
              <c:pt idx="16">
                <c:v>0.7129629629629628</c:v>
              </c:pt>
              <c:pt idx="17">
                <c:v>0.7129629629629628</c:v>
              </c:pt>
              <c:pt idx="18">
                <c:v>0.55452674897119325</c:v>
              </c:pt>
              <c:pt idx="19">
                <c:v>0.55452674897119325</c:v>
              </c:pt>
              <c:pt idx="20">
                <c:v>0.55452674897119325</c:v>
              </c:pt>
              <c:pt idx="21">
                <c:v>0.55452674897119325</c:v>
              </c:pt>
              <c:pt idx="22">
                <c:v>0.55452674897119325</c:v>
              </c:pt>
              <c:pt idx="23">
                <c:v>0.55452674897119325</c:v>
              </c:pt>
              <c:pt idx="24">
                <c:v>0.36968449931412889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C4C-46E4-900B-7A69F7B04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367024"/>
        <c:axId val="749361144"/>
      </c:scatterChart>
      <c:valAx>
        <c:axId val="74936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61144"/>
        <c:crosses val="autoZero"/>
        <c:crossBetween val="midCat"/>
      </c:valAx>
      <c:valAx>
        <c:axId val="749361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S(t)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67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1</xdr:row>
      <xdr:rowOff>52387</xdr:rowOff>
    </xdr:from>
    <xdr:to>
      <xdr:col>18</xdr:col>
      <xdr:colOff>466725</xdr:colOff>
      <xdr:row>15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C2FEAB-9057-4EE9-BF1F-CE218A4B1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19</xdr:row>
      <xdr:rowOff>119062</xdr:rowOff>
    </xdr:from>
    <xdr:to>
      <xdr:col>16</xdr:col>
      <xdr:colOff>485775</xdr:colOff>
      <xdr:row>34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C8E253-535B-4DD7-9649-102A2726B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20</xdr:row>
      <xdr:rowOff>80962</xdr:rowOff>
    </xdr:from>
    <xdr:to>
      <xdr:col>15</xdr:col>
      <xdr:colOff>561975</xdr:colOff>
      <xdr:row>34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4A2222-D0A1-44D1-8FB8-93F9E123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0FEF-BE00-4C50-B9E3-DBB2C10F145F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20">
        <v>45703</v>
      </c>
    </row>
    <row r="6" spans="1:2" x14ac:dyDescent="0.35">
      <c r="A6" s="2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06FB-A5C5-4BB9-A128-F2E4A120F097}">
  <dimension ref="A1:K21"/>
  <sheetViews>
    <sheetView workbookViewId="0"/>
  </sheetViews>
  <sheetFormatPr defaultRowHeight="14.5" x14ac:dyDescent="0.35"/>
  <cols>
    <col min="1" max="1" width="10" customWidth="1"/>
    <col min="2" max="2" width="7" customWidth="1"/>
    <col min="3" max="3" width="3.26953125" customWidth="1"/>
    <col min="4" max="6" width="4.54296875" customWidth="1"/>
  </cols>
  <sheetData>
    <row r="1" spans="1:11" x14ac:dyDescent="0.35">
      <c r="A1" s="1" t="s">
        <v>0</v>
      </c>
    </row>
    <row r="2" spans="1:11" x14ac:dyDescent="0.35">
      <c r="D2" t="s">
        <v>1</v>
      </c>
      <c r="I2" t="s">
        <v>2</v>
      </c>
      <c r="J2">
        <v>0.05</v>
      </c>
    </row>
    <row r="3" spans="1:11" ht="15" thickBot="1" x14ac:dyDescent="0.4">
      <c r="A3" s="2" t="s">
        <v>3</v>
      </c>
      <c r="B3" s="2" t="s">
        <v>4</v>
      </c>
    </row>
    <row r="4" spans="1:11" ht="15" thickTop="1" x14ac:dyDescent="0.35">
      <c r="A4" s="3">
        <v>3</v>
      </c>
      <c r="B4" s="3">
        <v>1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x14ac:dyDescent="0.35">
      <c r="A5" s="3">
        <v>5</v>
      </c>
      <c r="B5" s="3">
        <v>1</v>
      </c>
      <c r="D5">
        <v>0</v>
      </c>
      <c r="F5">
        <f>COUNT(A4:A21)</f>
        <v>18</v>
      </c>
      <c r="H5">
        <v>1</v>
      </c>
    </row>
    <row r="6" spans="1:11" x14ac:dyDescent="0.35">
      <c r="A6" s="3">
        <v>8</v>
      </c>
      <c r="B6" s="3">
        <v>1</v>
      </c>
      <c r="D6" t="e">
        <f t="array" aca="1" ref="D6:D13" ca="1">SortUnique(A4:A21)</f>
        <v>#NAME?</v>
      </c>
      <c r="E6">
        <f ca="1">COUNTIFS($A$4:$A$21,D6,$B$4:$B$21,1)</f>
        <v>0</v>
      </c>
      <c r="F6">
        <f ca="1">COUNTIF($A$4:$A$21,"&gt;"&amp;D6-1)</f>
        <v>0</v>
      </c>
      <c r="G6" t="e">
        <f ca="1">1-E6/F6</f>
        <v>#DIV/0!</v>
      </c>
      <c r="H6" t="e">
        <f ca="1">H5*G6</f>
        <v>#DIV/0!</v>
      </c>
      <c r="I6" t="e">
        <f ca="1">IF(H6&gt;0,H6*SQRT(E6/(F6*(F6-E6))+(I5/H5)^2),0)</f>
        <v>#DIV/0!</v>
      </c>
      <c r="J6" t="e">
        <f ca="1">IF(I6&gt;0,H6^EXP(NORMSINV($J$2/2)/LN(H6)*I6/H6),"")</f>
        <v>#DIV/0!</v>
      </c>
      <c r="K6" t="e">
        <f ca="1">IF(I6&gt;0,H6^EXP(-NORMSINV($J$2/2)/LN(H6)*I6/H6),"")</f>
        <v>#DIV/0!</v>
      </c>
    </row>
    <row r="7" spans="1:11" x14ac:dyDescent="0.35">
      <c r="A7" s="3">
        <v>10</v>
      </c>
      <c r="B7" s="3">
        <v>0</v>
      </c>
      <c r="D7" t="e">
        <f ca="1"/>
        <v>#NAME?</v>
      </c>
      <c r="E7">
        <f t="shared" ref="E7:E13" ca="1" si="0">COUNTIFS($A$4:$A$21,D7,$B$4:$B$21,1)</f>
        <v>0</v>
      </c>
      <c r="F7">
        <f t="shared" ref="F7:F13" ca="1" si="1">COUNTIF($A$4:$A$21,"&gt;"&amp;D7-1)</f>
        <v>0</v>
      </c>
      <c r="G7" t="e">
        <f t="shared" ref="G7:G13" ca="1" si="2">1-E7/F7</f>
        <v>#DIV/0!</v>
      </c>
      <c r="H7" t="e">
        <f t="shared" ref="H7:H13" ca="1" si="3">H6*G7</f>
        <v>#DIV/0!</v>
      </c>
      <c r="I7" t="e">
        <f t="shared" ref="I7:I13" ca="1" si="4">IF(H7&gt;0,H7*SQRT(E7/(F7*(F7-E7))+(I6/H6)^2),0)</f>
        <v>#DIV/0!</v>
      </c>
      <c r="J7" t="e">
        <f t="shared" ref="J7:J13" ca="1" si="5">IF(I7&gt;0,H7^EXP(NORMSINV($J$2/2)/LN(H7)*I7/H7),"")</f>
        <v>#DIV/0!</v>
      </c>
      <c r="K7" t="e">
        <f t="shared" ref="K7:K13" ca="1" si="6">IF(I7&gt;0,H7^EXP(-NORMSINV($J$2/2)/LN(H7)*I7/H7),"")</f>
        <v>#DIV/0!</v>
      </c>
    </row>
    <row r="8" spans="1:11" x14ac:dyDescent="0.35">
      <c r="A8" s="3">
        <v>5</v>
      </c>
      <c r="B8" s="3">
        <v>1</v>
      </c>
      <c r="D8" t="e">
        <f ca="1"/>
        <v>#NAME?</v>
      </c>
      <c r="E8">
        <f t="shared" ca="1" si="0"/>
        <v>0</v>
      </c>
      <c r="F8">
        <f t="shared" ca="1" si="1"/>
        <v>0</v>
      </c>
      <c r="G8" t="e">
        <f t="shared" ca="1" si="2"/>
        <v>#DIV/0!</v>
      </c>
      <c r="H8" t="e">
        <f t="shared" ca="1" si="3"/>
        <v>#DIV/0!</v>
      </c>
      <c r="I8" t="e">
        <f t="shared" ca="1" si="4"/>
        <v>#DIV/0!</v>
      </c>
      <c r="J8" t="e">
        <f t="shared" ca="1" si="5"/>
        <v>#DIV/0!</v>
      </c>
      <c r="K8" t="e">
        <f t="shared" ca="1" si="6"/>
        <v>#DIV/0!</v>
      </c>
    </row>
    <row r="9" spans="1:11" x14ac:dyDescent="0.35">
      <c r="A9" s="3">
        <v>5</v>
      </c>
      <c r="B9" s="3">
        <v>0</v>
      </c>
      <c r="D9" t="e">
        <f ca="1"/>
        <v>#NAME?</v>
      </c>
      <c r="E9">
        <f t="shared" ca="1" si="0"/>
        <v>0</v>
      </c>
      <c r="F9">
        <f t="shared" ca="1" si="1"/>
        <v>0</v>
      </c>
      <c r="G9" t="e">
        <f t="shared" ca="1" si="2"/>
        <v>#DIV/0!</v>
      </c>
      <c r="H9" t="e">
        <f t="shared" ca="1" si="3"/>
        <v>#DIV/0!</v>
      </c>
      <c r="I9" t="e">
        <f t="shared" ca="1" si="4"/>
        <v>#DIV/0!</v>
      </c>
      <c r="J9" t="e">
        <f t="shared" ca="1" si="5"/>
        <v>#DIV/0!</v>
      </c>
      <c r="K9" t="e">
        <f t="shared" ca="1" si="6"/>
        <v>#DIV/0!</v>
      </c>
    </row>
    <row r="10" spans="1:11" x14ac:dyDescent="0.35">
      <c r="A10" s="3">
        <v>8</v>
      </c>
      <c r="B10" s="3">
        <v>1</v>
      </c>
      <c r="D10" t="e">
        <f ca="1"/>
        <v>#NAME?</v>
      </c>
      <c r="E10">
        <f t="shared" ca="1" si="0"/>
        <v>0</v>
      </c>
      <c r="F10">
        <f t="shared" ca="1" si="1"/>
        <v>0</v>
      </c>
      <c r="G10" t="e">
        <f t="shared" ca="1" si="2"/>
        <v>#DIV/0!</v>
      </c>
      <c r="H10" t="e">
        <f t="shared" ca="1" si="3"/>
        <v>#DIV/0!</v>
      </c>
      <c r="I10" t="e">
        <f t="shared" ca="1" si="4"/>
        <v>#DIV/0!</v>
      </c>
      <c r="J10" t="e">
        <f t="shared" ca="1" si="5"/>
        <v>#DIV/0!</v>
      </c>
      <c r="K10" t="e">
        <f t="shared" ca="1" si="6"/>
        <v>#DIV/0!</v>
      </c>
    </row>
    <row r="11" spans="1:11" x14ac:dyDescent="0.35">
      <c r="A11" s="3">
        <v>12</v>
      </c>
      <c r="B11" s="3">
        <v>1</v>
      </c>
      <c r="D11" t="e">
        <f ca="1"/>
        <v>#NAME?</v>
      </c>
      <c r="E11">
        <f t="shared" ca="1" si="0"/>
        <v>0</v>
      </c>
      <c r="F11">
        <f t="shared" ca="1" si="1"/>
        <v>0</v>
      </c>
      <c r="G11" t="e">
        <f t="shared" ca="1" si="2"/>
        <v>#DIV/0!</v>
      </c>
      <c r="H11" t="e">
        <f t="shared" ca="1" si="3"/>
        <v>#DIV/0!</v>
      </c>
      <c r="I11" t="e">
        <f t="shared" ca="1" si="4"/>
        <v>#DIV/0!</v>
      </c>
      <c r="J11" t="e">
        <f t="shared" ca="1" si="5"/>
        <v>#DIV/0!</v>
      </c>
      <c r="K11" t="e">
        <f t="shared" ca="1" si="6"/>
        <v>#DIV/0!</v>
      </c>
    </row>
    <row r="12" spans="1:11" x14ac:dyDescent="0.35">
      <c r="A12" s="3">
        <v>15</v>
      </c>
      <c r="B12" s="3">
        <v>0</v>
      </c>
      <c r="D12" t="e">
        <f ca="1"/>
        <v>#NAME?</v>
      </c>
      <c r="E12">
        <f t="shared" ca="1" si="0"/>
        <v>0</v>
      </c>
      <c r="F12">
        <f t="shared" ca="1" si="1"/>
        <v>0</v>
      </c>
      <c r="G12" t="e">
        <f t="shared" ca="1" si="2"/>
        <v>#DIV/0!</v>
      </c>
      <c r="H12" t="e">
        <f t="shared" ca="1" si="3"/>
        <v>#DIV/0!</v>
      </c>
      <c r="I12" t="e">
        <f t="shared" ca="1" si="4"/>
        <v>#DIV/0!</v>
      </c>
      <c r="J12" t="e">
        <f t="shared" ca="1" si="5"/>
        <v>#DIV/0!</v>
      </c>
      <c r="K12" t="e">
        <f t="shared" ca="1" si="6"/>
        <v>#DIV/0!</v>
      </c>
    </row>
    <row r="13" spans="1:11" x14ac:dyDescent="0.35">
      <c r="A13" s="3">
        <v>14</v>
      </c>
      <c r="B13" s="3">
        <v>0</v>
      </c>
      <c r="D13" t="e">
        <f ca="1"/>
        <v>#NAME?</v>
      </c>
      <c r="E13">
        <f t="shared" ca="1" si="0"/>
        <v>0</v>
      </c>
      <c r="F13">
        <f t="shared" ca="1" si="1"/>
        <v>0</v>
      </c>
      <c r="G13" t="e">
        <f t="shared" ca="1" si="2"/>
        <v>#DIV/0!</v>
      </c>
      <c r="H13" t="e">
        <f t="shared" ca="1" si="3"/>
        <v>#DIV/0!</v>
      </c>
      <c r="I13" t="e">
        <f t="shared" ca="1" si="4"/>
        <v>#DIV/0!</v>
      </c>
      <c r="J13" t="e">
        <f t="shared" ca="1" si="5"/>
        <v>#DIV/0!</v>
      </c>
      <c r="K13" t="e">
        <f t="shared" ca="1" si="6"/>
        <v>#DIV/0!</v>
      </c>
    </row>
    <row r="14" spans="1:11" x14ac:dyDescent="0.35">
      <c r="A14" s="3">
        <v>2</v>
      </c>
      <c r="B14" s="3">
        <v>1</v>
      </c>
      <c r="D14" s="5"/>
      <c r="E14" s="5"/>
      <c r="F14" s="5"/>
      <c r="G14" s="5"/>
      <c r="H14" s="5"/>
      <c r="I14" s="5"/>
      <c r="J14" s="5"/>
      <c r="K14" s="5"/>
    </row>
    <row r="15" spans="1:11" x14ac:dyDescent="0.35">
      <c r="A15" s="3">
        <v>11</v>
      </c>
      <c r="B15" s="3">
        <v>1</v>
      </c>
    </row>
    <row r="16" spans="1:11" x14ac:dyDescent="0.35">
      <c r="A16" s="3">
        <v>10</v>
      </c>
      <c r="B16" s="3">
        <v>0</v>
      </c>
    </row>
    <row r="17" spans="1:2" x14ac:dyDescent="0.35">
      <c r="A17" s="3">
        <v>9</v>
      </c>
      <c r="B17" s="3">
        <v>0</v>
      </c>
    </row>
    <row r="18" spans="1:2" x14ac:dyDescent="0.35">
      <c r="A18" s="3">
        <v>12</v>
      </c>
      <c r="B18" s="3">
        <v>1</v>
      </c>
    </row>
    <row r="19" spans="1:2" x14ac:dyDescent="0.35">
      <c r="A19" s="3">
        <v>5</v>
      </c>
      <c r="B19" s="3">
        <v>1</v>
      </c>
    </row>
    <row r="20" spans="1:2" x14ac:dyDescent="0.35">
      <c r="A20" s="3">
        <v>8</v>
      </c>
      <c r="B20" s="3">
        <v>1</v>
      </c>
    </row>
    <row r="21" spans="1:2" x14ac:dyDescent="0.35">
      <c r="A21" s="6">
        <v>11</v>
      </c>
      <c r="B21" s="6"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AC6C-2F1B-471D-8404-3BFD78F23208}">
  <dimension ref="A1:Y23"/>
  <sheetViews>
    <sheetView workbookViewId="0"/>
  </sheetViews>
  <sheetFormatPr defaultRowHeight="14.5" x14ac:dyDescent="0.35"/>
  <cols>
    <col min="1" max="1" width="10.453125" customWidth="1"/>
    <col min="2" max="2" width="6.7265625" customWidth="1"/>
    <col min="3" max="3" width="4.26953125" customWidth="1"/>
    <col min="4" max="4" width="10.453125" customWidth="1"/>
    <col min="5" max="5" width="6.7265625" customWidth="1"/>
    <col min="6" max="6" width="4.54296875" customWidth="1"/>
    <col min="7" max="7" width="9.1796875" customWidth="1"/>
    <col min="9" max="9" width="9.1796875" customWidth="1"/>
    <col min="22" max="22" width="9.1796875" customWidth="1"/>
    <col min="23" max="23" width="13.81640625" customWidth="1"/>
  </cols>
  <sheetData>
    <row r="1" spans="1:25" x14ac:dyDescent="0.35">
      <c r="A1" s="1" t="s">
        <v>13</v>
      </c>
    </row>
    <row r="3" spans="1:25" x14ac:dyDescent="0.35">
      <c r="A3" s="7" t="s">
        <v>14</v>
      </c>
      <c r="B3" s="7"/>
      <c r="D3" s="7" t="s">
        <v>15</v>
      </c>
      <c r="E3" s="7"/>
      <c r="G3" t="s">
        <v>1</v>
      </c>
      <c r="L3" t="s">
        <v>2</v>
      </c>
      <c r="M3">
        <v>0.05</v>
      </c>
    </row>
    <row r="5" spans="1:25" ht="15" thickBot="1" x14ac:dyDescent="0.4">
      <c r="A5" s="2" t="s">
        <v>3</v>
      </c>
      <c r="B5" s="2" t="s">
        <v>4</v>
      </c>
      <c r="C5" s="3"/>
      <c r="D5" s="2" t="s">
        <v>3</v>
      </c>
      <c r="E5" s="2" t="s">
        <v>4</v>
      </c>
      <c r="H5" t="s">
        <v>16</v>
      </c>
      <c r="O5" t="s">
        <v>17</v>
      </c>
    </row>
    <row r="6" spans="1:25" ht="15" thickTop="1" x14ac:dyDescent="0.35">
      <c r="A6" s="3">
        <v>3</v>
      </c>
      <c r="B6" s="3">
        <v>1</v>
      </c>
      <c r="C6" s="3"/>
      <c r="D6" s="3">
        <v>1</v>
      </c>
      <c r="E6" s="3">
        <v>1</v>
      </c>
      <c r="G6" s="8" t="s">
        <v>5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10" t="s">
        <v>12</v>
      </c>
      <c r="O6" s="9" t="s">
        <v>6</v>
      </c>
      <c r="P6" s="9" t="s">
        <v>7</v>
      </c>
      <c r="Q6" s="9" t="s">
        <v>8</v>
      </c>
      <c r="R6" s="9" t="s">
        <v>9</v>
      </c>
      <c r="S6" s="9" t="s">
        <v>10</v>
      </c>
      <c r="T6" s="9" t="s">
        <v>11</v>
      </c>
      <c r="U6" s="10" t="s">
        <v>12</v>
      </c>
      <c r="W6" t="s">
        <v>18</v>
      </c>
    </row>
    <row r="7" spans="1:25" x14ac:dyDescent="0.35">
      <c r="A7" s="3">
        <v>5</v>
      </c>
      <c r="B7" s="3">
        <v>1</v>
      </c>
      <c r="C7" s="3"/>
      <c r="D7" s="3">
        <v>4</v>
      </c>
      <c r="E7" s="3">
        <v>1</v>
      </c>
      <c r="G7" s="11">
        <v>0</v>
      </c>
      <c r="H7" s="11"/>
      <c r="I7">
        <f>COUNT(A6:A23)</f>
        <v>18</v>
      </c>
      <c r="K7">
        <v>1</v>
      </c>
      <c r="N7" s="12"/>
      <c r="P7">
        <f>COUNT(D6:D23)</f>
        <v>18</v>
      </c>
      <c r="R7">
        <v>1</v>
      </c>
      <c r="U7" s="12"/>
    </row>
    <row r="8" spans="1:25" x14ac:dyDescent="0.35">
      <c r="A8" s="3">
        <v>8</v>
      </c>
      <c r="B8" s="3">
        <v>1</v>
      </c>
      <c r="C8" s="3"/>
      <c r="D8" s="3">
        <v>9</v>
      </c>
      <c r="E8" s="3">
        <v>0</v>
      </c>
      <c r="G8" s="11" t="e">
        <f t="array" aca="1" ref="G8:G19" ca="1">SortUnique(MERGE(A6:A23,D6:D23))</f>
        <v>#NAME?</v>
      </c>
      <c r="H8" s="11">
        <f ca="1">COUNTIFS($A$6:$A$23,G8,$B$6:$B$23,1)</f>
        <v>0</v>
      </c>
      <c r="I8">
        <f ca="1">COUNTIF($A$6:$A$23,"&gt;"&amp;G8-1)</f>
        <v>0</v>
      </c>
      <c r="J8">
        <f ca="1">IF(I8&gt;0,1-H8/I8,0)</f>
        <v>0</v>
      </c>
      <c r="K8">
        <f ca="1">K7*J8</f>
        <v>0</v>
      </c>
      <c r="L8">
        <f ca="1">IF(K8&gt;0,K8*SQRT(H8/(I8*(I8-H8))+(L7/K7)^2),0)</f>
        <v>0</v>
      </c>
      <c r="M8">
        <f ca="1">IF(L8&gt;0,K8^EXP(NORMSINV($M$3/2)/LN(K8)*L8/K8),K8)</f>
        <v>0</v>
      </c>
      <c r="N8" s="12" t="str">
        <f ca="1">IF(L8&gt;0,K8^EXP(-NORMSINV($M$3/2)/LN(K8)*L8),"")</f>
        <v/>
      </c>
      <c r="O8">
        <f ca="1">COUNTIFS($D$6:$D$23,G8,$E$6:$E$23,1)</f>
        <v>0</v>
      </c>
      <c r="P8">
        <f ca="1">COUNTIF($D$6:$D$23,"&gt;"&amp;G8-1)</f>
        <v>0</v>
      </c>
      <c r="Q8">
        <f ca="1">IF(P8&gt;0,1-O8/P8,0)</f>
        <v>0</v>
      </c>
      <c r="R8">
        <f ca="1">R7*Q8</f>
        <v>0</v>
      </c>
      <c r="S8">
        <f ca="1">IF(R8&gt;0,R8*SQRT(O8/(P8*(P8-O8))+(S7/R7)^2),0)</f>
        <v>0</v>
      </c>
      <c r="T8" t="str">
        <f ca="1">IF(S8&gt;0,R8^EXP(NORMSINV($M$3/2)/LN(R8)*S8/R8),"")</f>
        <v/>
      </c>
      <c r="U8" s="12" t="str">
        <f ca="1">IF(S8&gt;0,R8^EXP(-NORMSINV($M$3/2)/LN(R8)*S8/R8),"")</f>
        <v/>
      </c>
      <c r="W8" t="e">
        <f t="array" aca="1" ref="W8:Y12" ca="1">LOGRANK(H8:I19,O8:P19,TRUE)</f>
        <v>#NAME?</v>
      </c>
      <c r="X8" s="3" t="e">
        <f ca="1"/>
        <v>#NAME?</v>
      </c>
      <c r="Y8" s="3" t="e">
        <f ca="1"/>
        <v>#NAME?</v>
      </c>
    </row>
    <row r="9" spans="1:25" x14ac:dyDescent="0.35">
      <c r="A9" s="3">
        <v>10</v>
      </c>
      <c r="B9" s="3">
        <v>0</v>
      </c>
      <c r="C9" s="3"/>
      <c r="D9" s="3">
        <v>10</v>
      </c>
      <c r="E9" s="3">
        <v>0</v>
      </c>
      <c r="G9" s="11" t="e">
        <f ca="1"/>
        <v>#NAME?</v>
      </c>
      <c r="H9" s="11">
        <f t="shared" ref="H9:H19" ca="1" si="0">COUNTIFS($A$6:$A$23,G9,$B$6:$B$23,1)</f>
        <v>0</v>
      </c>
      <c r="I9">
        <f t="shared" ref="I9:I19" ca="1" si="1">COUNTIF($A$6:$A$23,"&gt;"&amp;G9-1)</f>
        <v>0</v>
      </c>
      <c r="J9">
        <f t="shared" ref="J9:J19" ca="1" si="2">IF(I9&gt;0,1-H9/I9,0)</f>
        <v>0</v>
      </c>
      <c r="K9">
        <f t="shared" ref="K9:K19" ca="1" si="3">K8*J9</f>
        <v>0</v>
      </c>
      <c r="L9">
        <f t="shared" ref="L9:L19" ca="1" si="4">IF(K9&gt;0,K9*SQRT(H9/(I9*(I9-H9))+(L8/K8)^2),0)</f>
        <v>0</v>
      </c>
      <c r="M9">
        <f t="shared" ref="M9:M19" ca="1" si="5">IF(L9&gt;0,K9^EXP(NORMSINV($M$3/2)/LN(K9)*L9/K9),K9)</f>
        <v>0</v>
      </c>
      <c r="N9" s="12" t="str">
        <f ca="1">IF(L9&gt;0,K9^EXP(-NORMSINV($M$3/2)/LN(K9)*L9/K9),"")</f>
        <v/>
      </c>
      <c r="O9">
        <f t="shared" ref="O9:O19" ca="1" si="6">COUNTIFS($D$6:$D$23,G9,$E$6:$E$23,1)</f>
        <v>0</v>
      </c>
      <c r="P9">
        <f t="shared" ref="P9:P19" ca="1" si="7">COUNTIF($D$6:$D$23,"&gt;"&amp;G9-1)</f>
        <v>0</v>
      </c>
      <c r="Q9">
        <f t="shared" ref="Q9:Q19" ca="1" si="8">IF(P9&gt;0,1-O9/P9,0)</f>
        <v>0</v>
      </c>
      <c r="R9">
        <f t="shared" ref="R9:R19" ca="1" si="9">R8*Q9</f>
        <v>0</v>
      </c>
      <c r="S9">
        <f t="shared" ref="S9:S19" ca="1" si="10">IF(R9&gt;0,R9*SQRT(O9/(P9*(P9-O9))+(S8/R8)^2),0)</f>
        <v>0</v>
      </c>
      <c r="T9" t="str">
        <f t="shared" ref="T9:T19" ca="1" si="11">IF(S9&gt;0,R9^EXP(NORMSINV($M$3/2)/LN(R9)*S9/R9),"")</f>
        <v/>
      </c>
      <c r="U9" s="12" t="str">
        <f t="shared" ref="U9:U19" ca="1" si="12">IF(S9&gt;0,R9^EXP(-NORMSINV($M$3/2)/LN(R9)*S9/R9),"")</f>
        <v/>
      </c>
      <c r="W9" t="e">
        <f ca="1"/>
        <v>#NAME?</v>
      </c>
      <c r="X9" s="14" t="e">
        <f ca="1"/>
        <v>#NAME?</v>
      </c>
      <c r="Y9" s="15" t="e">
        <f ca="1"/>
        <v>#NAME?</v>
      </c>
    </row>
    <row r="10" spans="1:25" x14ac:dyDescent="0.35">
      <c r="A10" s="3">
        <v>5</v>
      </c>
      <c r="B10" s="3">
        <v>1</v>
      </c>
      <c r="C10" s="3"/>
      <c r="D10" s="3">
        <v>6</v>
      </c>
      <c r="E10" s="3">
        <v>1</v>
      </c>
      <c r="G10" s="11" t="e">
        <f ca="1"/>
        <v>#NAME?</v>
      </c>
      <c r="H10" s="11">
        <f t="shared" ca="1" si="0"/>
        <v>0</v>
      </c>
      <c r="I10">
        <f t="shared" ca="1" si="1"/>
        <v>0</v>
      </c>
      <c r="J10">
        <f t="shared" ca="1" si="2"/>
        <v>0</v>
      </c>
      <c r="K10">
        <f t="shared" ca="1" si="3"/>
        <v>0</v>
      </c>
      <c r="L10">
        <f t="shared" ca="1" si="4"/>
        <v>0</v>
      </c>
      <c r="M10">
        <f t="shared" ca="1" si="5"/>
        <v>0</v>
      </c>
      <c r="N10" s="12" t="str">
        <f t="shared" ref="N10:N19" ca="1" si="13">IF(L10&gt;0,K10^EXP(-NORMSINV($M$3/2)/LN(K10)*L10/K10),"")</f>
        <v/>
      </c>
      <c r="O10">
        <f t="shared" ca="1" si="6"/>
        <v>0</v>
      </c>
      <c r="P10">
        <f t="shared" ca="1" si="7"/>
        <v>0</v>
      </c>
      <c r="Q10">
        <f t="shared" ca="1" si="8"/>
        <v>0</v>
      </c>
      <c r="R10">
        <f t="shared" ca="1" si="9"/>
        <v>0</v>
      </c>
      <c r="S10">
        <f t="shared" ca="1" si="10"/>
        <v>0</v>
      </c>
      <c r="T10" t="str">
        <f t="shared" ca="1" si="11"/>
        <v/>
      </c>
      <c r="U10" s="12" t="str">
        <f t="shared" ca="1" si="12"/>
        <v/>
      </c>
      <c r="W10" t="e">
        <f ca="1"/>
        <v>#NAME?</v>
      </c>
      <c r="X10" s="11" t="e">
        <f ca="1"/>
        <v>#NAME?</v>
      </c>
      <c r="Y10" s="12" t="e">
        <f ca="1"/>
        <v>#NAME?</v>
      </c>
    </row>
    <row r="11" spans="1:25" x14ac:dyDescent="0.35">
      <c r="A11" s="3">
        <v>5</v>
      </c>
      <c r="B11" s="3">
        <v>0</v>
      </c>
      <c r="C11" s="3"/>
      <c r="D11" s="3">
        <v>6</v>
      </c>
      <c r="E11" s="3">
        <v>0</v>
      </c>
      <c r="G11" s="11" t="e">
        <f ca="1"/>
        <v>#NAME?</v>
      </c>
      <c r="H11" s="11">
        <f t="shared" ca="1" si="0"/>
        <v>0</v>
      </c>
      <c r="I11">
        <f t="shared" ca="1" si="1"/>
        <v>0</v>
      </c>
      <c r="J11">
        <f t="shared" ca="1" si="2"/>
        <v>0</v>
      </c>
      <c r="K11">
        <f t="shared" ca="1" si="3"/>
        <v>0</v>
      </c>
      <c r="L11">
        <f t="shared" ca="1" si="4"/>
        <v>0</v>
      </c>
      <c r="M11">
        <f t="shared" ca="1" si="5"/>
        <v>0</v>
      </c>
      <c r="N11" s="12" t="str">
        <f t="shared" ca="1" si="13"/>
        <v/>
      </c>
      <c r="O11">
        <f t="shared" ca="1" si="6"/>
        <v>0</v>
      </c>
      <c r="P11">
        <f t="shared" ca="1" si="7"/>
        <v>0</v>
      </c>
      <c r="Q11">
        <f t="shared" ca="1" si="8"/>
        <v>0</v>
      </c>
      <c r="R11">
        <f t="shared" ca="1" si="9"/>
        <v>0</v>
      </c>
      <c r="S11">
        <f t="shared" ca="1" si="10"/>
        <v>0</v>
      </c>
      <c r="T11" t="str">
        <f t="shared" ca="1" si="11"/>
        <v/>
      </c>
      <c r="U11" s="12" t="str">
        <f t="shared" ca="1" si="12"/>
        <v/>
      </c>
      <c r="W11" t="e">
        <f ca="1"/>
        <v>#NAME?</v>
      </c>
      <c r="X11" s="11" t="e">
        <f ca="1"/>
        <v>#NAME?</v>
      </c>
      <c r="Y11" s="12" t="e">
        <f ca="1"/>
        <v>#NAME?</v>
      </c>
    </row>
    <row r="12" spans="1:25" x14ac:dyDescent="0.35">
      <c r="A12" s="3">
        <v>8</v>
      </c>
      <c r="B12" s="3">
        <v>1</v>
      </c>
      <c r="C12" s="3"/>
      <c r="D12" s="3">
        <v>10</v>
      </c>
      <c r="E12" s="3">
        <v>1</v>
      </c>
      <c r="G12" s="11" t="e">
        <f ca="1"/>
        <v>#NAME?</v>
      </c>
      <c r="H12" s="11">
        <f t="shared" ca="1" si="0"/>
        <v>0</v>
      </c>
      <c r="I12">
        <f t="shared" ca="1" si="1"/>
        <v>0</v>
      </c>
      <c r="J12">
        <f t="shared" ca="1" si="2"/>
        <v>0</v>
      </c>
      <c r="K12">
        <f t="shared" ca="1" si="3"/>
        <v>0</v>
      </c>
      <c r="L12">
        <f t="shared" ca="1" si="4"/>
        <v>0</v>
      </c>
      <c r="M12">
        <f t="shared" ca="1" si="5"/>
        <v>0</v>
      </c>
      <c r="N12" s="12" t="str">
        <f t="shared" ca="1" si="13"/>
        <v/>
      </c>
      <c r="O12">
        <f t="shared" ca="1" si="6"/>
        <v>0</v>
      </c>
      <c r="P12">
        <f t="shared" ca="1" si="7"/>
        <v>0</v>
      </c>
      <c r="Q12">
        <f t="shared" ca="1" si="8"/>
        <v>0</v>
      </c>
      <c r="R12">
        <f t="shared" ca="1" si="9"/>
        <v>0</v>
      </c>
      <c r="S12">
        <f t="shared" ca="1" si="10"/>
        <v>0</v>
      </c>
      <c r="T12" t="str">
        <f t="shared" ca="1" si="11"/>
        <v/>
      </c>
      <c r="U12" s="12" t="str">
        <f t="shared" ca="1" si="12"/>
        <v/>
      </c>
      <c r="W12" t="e">
        <f ca="1"/>
        <v>#NAME?</v>
      </c>
      <c r="X12" s="13" t="e">
        <f ca="1"/>
        <v>#NAME?</v>
      </c>
      <c r="Y12" s="16" t="e">
        <f ca="1"/>
        <v>#NAME?</v>
      </c>
    </row>
    <row r="13" spans="1:25" x14ac:dyDescent="0.35">
      <c r="A13" s="3">
        <v>12</v>
      </c>
      <c r="B13" s="3">
        <v>1</v>
      </c>
      <c r="C13" s="3"/>
      <c r="D13" s="3">
        <v>10</v>
      </c>
      <c r="E13" s="3">
        <v>1</v>
      </c>
      <c r="G13" s="11" t="e">
        <f ca="1"/>
        <v>#NAME?</v>
      </c>
      <c r="H13" s="11">
        <f t="shared" ca="1" si="0"/>
        <v>0</v>
      </c>
      <c r="I13">
        <f t="shared" ca="1" si="1"/>
        <v>0</v>
      </c>
      <c r="J13">
        <f t="shared" ca="1" si="2"/>
        <v>0</v>
      </c>
      <c r="K13">
        <f t="shared" ca="1" si="3"/>
        <v>0</v>
      </c>
      <c r="L13">
        <f t="shared" ca="1" si="4"/>
        <v>0</v>
      </c>
      <c r="M13">
        <f t="shared" ca="1" si="5"/>
        <v>0</v>
      </c>
      <c r="N13" s="12" t="str">
        <f t="shared" ca="1" si="13"/>
        <v/>
      </c>
      <c r="O13">
        <f t="shared" ca="1" si="6"/>
        <v>0</v>
      </c>
      <c r="P13">
        <f t="shared" ca="1" si="7"/>
        <v>0</v>
      </c>
      <c r="Q13">
        <f t="shared" ca="1" si="8"/>
        <v>0</v>
      </c>
      <c r="R13">
        <f t="shared" ca="1" si="9"/>
        <v>0</v>
      </c>
      <c r="S13">
        <f t="shared" ca="1" si="10"/>
        <v>0</v>
      </c>
      <c r="T13" t="str">
        <f t="shared" ca="1" si="11"/>
        <v/>
      </c>
      <c r="U13" s="12" t="str">
        <f t="shared" ca="1" si="12"/>
        <v/>
      </c>
    </row>
    <row r="14" spans="1:25" x14ac:dyDescent="0.35">
      <c r="A14" s="3">
        <v>15</v>
      </c>
      <c r="B14" s="3">
        <v>0</v>
      </c>
      <c r="C14" s="3"/>
      <c r="D14" s="3">
        <v>12</v>
      </c>
      <c r="E14" s="3">
        <v>0</v>
      </c>
      <c r="G14" s="11" t="e">
        <f ca="1"/>
        <v>#NAME?</v>
      </c>
      <c r="H14" s="11">
        <f t="shared" ca="1" si="0"/>
        <v>0</v>
      </c>
      <c r="I14">
        <f t="shared" ca="1" si="1"/>
        <v>0</v>
      </c>
      <c r="J14">
        <f t="shared" ca="1" si="2"/>
        <v>0</v>
      </c>
      <c r="K14">
        <f t="shared" ca="1" si="3"/>
        <v>0</v>
      </c>
      <c r="L14">
        <f t="shared" ca="1" si="4"/>
        <v>0</v>
      </c>
      <c r="M14">
        <f t="shared" ca="1" si="5"/>
        <v>0</v>
      </c>
      <c r="N14" s="12" t="str">
        <f t="shared" ca="1" si="13"/>
        <v/>
      </c>
      <c r="O14">
        <f t="shared" ca="1" si="6"/>
        <v>0</v>
      </c>
      <c r="P14">
        <f t="shared" ca="1" si="7"/>
        <v>0</v>
      </c>
      <c r="Q14">
        <f t="shared" ca="1" si="8"/>
        <v>0</v>
      </c>
      <c r="R14">
        <f t="shared" ca="1" si="9"/>
        <v>0</v>
      </c>
      <c r="S14">
        <f t="shared" ca="1" si="10"/>
        <v>0</v>
      </c>
      <c r="T14" t="str">
        <f t="shared" ca="1" si="11"/>
        <v/>
      </c>
      <c r="U14" s="12" t="str">
        <f t="shared" ca="1" si="12"/>
        <v/>
      </c>
    </row>
    <row r="15" spans="1:25" x14ac:dyDescent="0.35">
      <c r="A15" s="3">
        <v>14</v>
      </c>
      <c r="B15" s="3">
        <v>0</v>
      </c>
      <c r="C15" s="3"/>
      <c r="D15" s="3">
        <v>13</v>
      </c>
      <c r="E15" s="3">
        <v>0</v>
      </c>
      <c r="G15" s="11" t="e">
        <f ca="1"/>
        <v>#NAME?</v>
      </c>
      <c r="H15" s="11">
        <f t="shared" ca="1" si="0"/>
        <v>0</v>
      </c>
      <c r="I15">
        <f t="shared" ca="1" si="1"/>
        <v>0</v>
      </c>
      <c r="J15">
        <f t="shared" ca="1" si="2"/>
        <v>0</v>
      </c>
      <c r="K15">
        <f t="shared" ca="1" si="3"/>
        <v>0</v>
      </c>
      <c r="L15">
        <f t="shared" ca="1" si="4"/>
        <v>0</v>
      </c>
      <c r="M15">
        <f t="shared" ca="1" si="5"/>
        <v>0</v>
      </c>
      <c r="N15" s="12" t="str">
        <f t="shared" ca="1" si="13"/>
        <v/>
      </c>
      <c r="O15">
        <f t="shared" ca="1" si="6"/>
        <v>0</v>
      </c>
      <c r="P15">
        <f t="shared" ca="1" si="7"/>
        <v>0</v>
      </c>
      <c r="Q15">
        <f t="shared" ca="1" si="8"/>
        <v>0</v>
      </c>
      <c r="R15">
        <f t="shared" ca="1" si="9"/>
        <v>0</v>
      </c>
      <c r="S15">
        <f t="shared" ca="1" si="10"/>
        <v>0</v>
      </c>
      <c r="T15" t="str">
        <f t="shared" ca="1" si="11"/>
        <v/>
      </c>
      <c r="U15" s="12" t="str">
        <f t="shared" ca="1" si="12"/>
        <v/>
      </c>
    </row>
    <row r="16" spans="1:25" x14ac:dyDescent="0.35">
      <c r="A16" s="3">
        <v>2</v>
      </c>
      <c r="B16" s="3">
        <v>1</v>
      </c>
      <c r="C16" s="3"/>
      <c r="D16" s="3">
        <v>3</v>
      </c>
      <c r="E16" s="3">
        <v>1</v>
      </c>
      <c r="G16" s="11" t="e">
        <f ca="1"/>
        <v>#NAME?</v>
      </c>
      <c r="H16" s="11">
        <f t="shared" ca="1" si="0"/>
        <v>0</v>
      </c>
      <c r="I16">
        <f t="shared" ca="1" si="1"/>
        <v>0</v>
      </c>
      <c r="J16">
        <f t="shared" ca="1" si="2"/>
        <v>0</v>
      </c>
      <c r="K16">
        <f t="shared" ca="1" si="3"/>
        <v>0</v>
      </c>
      <c r="L16">
        <f t="shared" ca="1" si="4"/>
        <v>0</v>
      </c>
      <c r="M16">
        <f t="shared" ca="1" si="5"/>
        <v>0</v>
      </c>
      <c r="N16" s="12" t="str">
        <f t="shared" ca="1" si="13"/>
        <v/>
      </c>
      <c r="O16">
        <f t="shared" ca="1" si="6"/>
        <v>0</v>
      </c>
      <c r="P16">
        <f t="shared" ca="1" si="7"/>
        <v>0</v>
      </c>
      <c r="Q16">
        <f t="shared" ca="1" si="8"/>
        <v>0</v>
      </c>
      <c r="R16">
        <f t="shared" ca="1" si="9"/>
        <v>0</v>
      </c>
      <c r="S16">
        <f t="shared" ca="1" si="10"/>
        <v>0</v>
      </c>
      <c r="T16" t="str">
        <f t="shared" ca="1" si="11"/>
        <v/>
      </c>
      <c r="U16" s="12" t="str">
        <f t="shared" ca="1" si="12"/>
        <v/>
      </c>
    </row>
    <row r="17" spans="1:21" x14ac:dyDescent="0.35">
      <c r="A17" s="3">
        <v>11</v>
      </c>
      <c r="B17" s="3">
        <v>1</v>
      </c>
      <c r="C17" s="3"/>
      <c r="D17" s="3">
        <v>13</v>
      </c>
      <c r="E17" s="3">
        <v>0</v>
      </c>
      <c r="G17" s="11" t="e">
        <f ca="1"/>
        <v>#NAME?</v>
      </c>
      <c r="H17" s="11">
        <f t="shared" ca="1" si="0"/>
        <v>0</v>
      </c>
      <c r="I17">
        <f t="shared" ca="1" si="1"/>
        <v>0</v>
      </c>
      <c r="J17">
        <f t="shared" ca="1" si="2"/>
        <v>0</v>
      </c>
      <c r="K17">
        <f t="shared" ca="1" si="3"/>
        <v>0</v>
      </c>
      <c r="L17">
        <f t="shared" ca="1" si="4"/>
        <v>0</v>
      </c>
      <c r="M17">
        <f t="shared" ca="1" si="5"/>
        <v>0</v>
      </c>
      <c r="N17" s="12" t="str">
        <f t="shared" ca="1" si="13"/>
        <v/>
      </c>
      <c r="O17">
        <f t="shared" ca="1" si="6"/>
        <v>0</v>
      </c>
      <c r="P17">
        <f t="shared" ca="1" si="7"/>
        <v>0</v>
      </c>
      <c r="Q17">
        <f t="shared" ca="1" si="8"/>
        <v>0</v>
      </c>
      <c r="R17">
        <f t="shared" ca="1" si="9"/>
        <v>0</v>
      </c>
      <c r="S17">
        <f t="shared" ca="1" si="10"/>
        <v>0</v>
      </c>
      <c r="T17" t="str">
        <f t="shared" ca="1" si="11"/>
        <v/>
      </c>
      <c r="U17" s="12" t="str">
        <f t="shared" ca="1" si="12"/>
        <v/>
      </c>
    </row>
    <row r="18" spans="1:21" x14ac:dyDescent="0.35">
      <c r="A18" s="3">
        <v>10</v>
      </c>
      <c r="B18" s="3">
        <v>0</v>
      </c>
      <c r="C18" s="3"/>
      <c r="D18" s="3">
        <v>8</v>
      </c>
      <c r="E18" s="3">
        <v>0</v>
      </c>
      <c r="G18" s="11" t="e">
        <f ca="1"/>
        <v>#NAME?</v>
      </c>
      <c r="H18" s="11">
        <f t="shared" ca="1" si="0"/>
        <v>0</v>
      </c>
      <c r="I18">
        <f t="shared" ca="1" si="1"/>
        <v>0</v>
      </c>
      <c r="J18">
        <f t="shared" ca="1" si="2"/>
        <v>0</v>
      </c>
      <c r="K18">
        <f t="shared" ca="1" si="3"/>
        <v>0</v>
      </c>
      <c r="L18">
        <f t="shared" ca="1" si="4"/>
        <v>0</v>
      </c>
      <c r="M18">
        <f t="shared" ca="1" si="5"/>
        <v>0</v>
      </c>
      <c r="N18" s="12" t="str">
        <f t="shared" ca="1" si="13"/>
        <v/>
      </c>
      <c r="O18">
        <f t="shared" ca="1" si="6"/>
        <v>0</v>
      </c>
      <c r="P18">
        <f t="shared" ca="1" si="7"/>
        <v>0</v>
      </c>
      <c r="Q18">
        <f t="shared" ca="1" si="8"/>
        <v>0</v>
      </c>
      <c r="R18">
        <f t="shared" ca="1" si="9"/>
        <v>0</v>
      </c>
      <c r="S18">
        <f t="shared" ca="1" si="10"/>
        <v>0</v>
      </c>
      <c r="T18" t="str">
        <f t="shared" ca="1" si="11"/>
        <v/>
      </c>
      <c r="U18" s="12" t="str">
        <f t="shared" ca="1" si="12"/>
        <v/>
      </c>
    </row>
    <row r="19" spans="1:21" x14ac:dyDescent="0.35">
      <c r="A19" s="3">
        <v>9</v>
      </c>
      <c r="B19" s="3">
        <v>0</v>
      </c>
      <c r="C19" s="3"/>
      <c r="D19" s="3">
        <v>10</v>
      </c>
      <c r="E19" s="3">
        <v>0</v>
      </c>
      <c r="G19" s="13" t="e">
        <f ca="1"/>
        <v>#NAME?</v>
      </c>
      <c r="H19" s="13">
        <f t="shared" ca="1" si="0"/>
        <v>0</v>
      </c>
      <c r="I19" s="17">
        <f t="shared" ca="1" si="1"/>
        <v>0</v>
      </c>
      <c r="J19" s="17">
        <f t="shared" ca="1" si="2"/>
        <v>0</v>
      </c>
      <c r="K19" s="17">
        <f t="shared" ca="1" si="3"/>
        <v>0</v>
      </c>
      <c r="L19" s="18">
        <f t="shared" ca="1" si="4"/>
        <v>0</v>
      </c>
      <c r="M19" s="18">
        <f t="shared" ca="1" si="5"/>
        <v>0</v>
      </c>
      <c r="N19" s="19" t="str">
        <f t="shared" ca="1" si="13"/>
        <v/>
      </c>
      <c r="O19" s="17">
        <f t="shared" ca="1" si="6"/>
        <v>0</v>
      </c>
      <c r="P19" s="17">
        <f t="shared" ca="1" si="7"/>
        <v>0</v>
      </c>
      <c r="Q19" s="17">
        <f t="shared" ca="1" si="8"/>
        <v>0</v>
      </c>
      <c r="R19" s="17">
        <f t="shared" ca="1" si="9"/>
        <v>0</v>
      </c>
      <c r="S19" s="18">
        <f t="shared" ca="1" si="10"/>
        <v>0</v>
      </c>
      <c r="T19" s="18" t="str">
        <f t="shared" ca="1" si="11"/>
        <v/>
      </c>
      <c r="U19" s="19" t="str">
        <f t="shared" ca="1" si="12"/>
        <v/>
      </c>
    </row>
    <row r="20" spans="1:21" x14ac:dyDescent="0.35">
      <c r="A20" s="3">
        <v>12</v>
      </c>
      <c r="B20" s="3">
        <v>1</v>
      </c>
      <c r="C20" s="3"/>
      <c r="D20" s="3">
        <v>13</v>
      </c>
      <c r="E20" s="3">
        <v>1</v>
      </c>
    </row>
    <row r="21" spans="1:21" x14ac:dyDescent="0.35">
      <c r="A21" s="3">
        <v>5</v>
      </c>
      <c r="B21" s="3">
        <v>1</v>
      </c>
      <c r="C21" s="3"/>
      <c r="D21" s="3">
        <v>6</v>
      </c>
      <c r="E21" s="3">
        <v>0</v>
      </c>
    </row>
    <row r="22" spans="1:21" x14ac:dyDescent="0.35">
      <c r="A22" s="3">
        <v>8</v>
      </c>
      <c r="B22" s="3">
        <v>1</v>
      </c>
      <c r="C22" s="3"/>
      <c r="D22" s="3">
        <v>8</v>
      </c>
      <c r="E22" s="3">
        <v>1</v>
      </c>
    </row>
    <row r="23" spans="1:21" x14ac:dyDescent="0.35">
      <c r="A23" s="6">
        <v>11</v>
      </c>
      <c r="B23" s="6">
        <v>1</v>
      </c>
      <c r="C23" s="3"/>
      <c r="D23" s="6">
        <v>12</v>
      </c>
      <c r="E23" s="6">
        <v>0</v>
      </c>
    </row>
  </sheetData>
  <mergeCells count="2">
    <mergeCell ref="A3:B3"/>
    <mergeCell ref="D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1E3F-A888-48BF-B82C-2DE11FAB2769}">
  <dimension ref="A1:W39"/>
  <sheetViews>
    <sheetView workbookViewId="0"/>
  </sheetViews>
  <sheetFormatPr defaultRowHeight="14.5" x14ac:dyDescent="0.35"/>
  <cols>
    <col min="1" max="1" width="10.453125" customWidth="1"/>
    <col min="2" max="2" width="6.7265625" customWidth="1"/>
    <col min="3" max="3" width="8.7265625" style="3"/>
    <col min="21" max="21" width="12.7265625" customWidth="1"/>
  </cols>
  <sheetData>
    <row r="1" spans="1:23" x14ac:dyDescent="0.35">
      <c r="A1" s="1" t="s">
        <v>13</v>
      </c>
    </row>
    <row r="3" spans="1:23" x14ac:dyDescent="0.35">
      <c r="A3" s="2" t="s">
        <v>3</v>
      </c>
      <c r="B3" s="2" t="s">
        <v>4</v>
      </c>
      <c r="C3" s="2" t="s">
        <v>19</v>
      </c>
      <c r="E3" t="s">
        <v>1</v>
      </c>
      <c r="J3" t="s">
        <v>2</v>
      </c>
      <c r="K3">
        <v>0.05</v>
      </c>
    </row>
    <row r="4" spans="1:23" x14ac:dyDescent="0.35">
      <c r="A4" s="3">
        <v>3</v>
      </c>
      <c r="B4" s="3">
        <v>1</v>
      </c>
      <c r="C4" s="3">
        <v>0</v>
      </c>
    </row>
    <row r="5" spans="1:23" ht="15" thickBot="1" x14ac:dyDescent="0.4">
      <c r="A5" s="3">
        <v>5</v>
      </c>
      <c r="B5" s="3">
        <v>1</v>
      </c>
      <c r="C5" s="3">
        <v>0</v>
      </c>
      <c r="F5" t="s">
        <v>16</v>
      </c>
      <c r="M5" t="s">
        <v>17</v>
      </c>
    </row>
    <row r="6" spans="1:23" ht="15" thickTop="1" x14ac:dyDescent="0.35">
      <c r="A6" s="3">
        <v>8</v>
      </c>
      <c r="B6" s="3">
        <v>1</v>
      </c>
      <c r="C6" s="3">
        <v>0</v>
      </c>
      <c r="E6" s="8" t="s">
        <v>5</v>
      </c>
      <c r="F6" s="8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9" t="s">
        <v>6</v>
      </c>
      <c r="N6" s="9" t="s">
        <v>7</v>
      </c>
      <c r="O6" s="9" t="s">
        <v>8</v>
      </c>
      <c r="P6" s="9" t="s">
        <v>9</v>
      </c>
      <c r="Q6" s="9" t="s">
        <v>10</v>
      </c>
      <c r="R6" s="9" t="s">
        <v>11</v>
      </c>
      <c r="S6" s="10" t="s">
        <v>12</v>
      </c>
      <c r="U6" t="s">
        <v>18</v>
      </c>
    </row>
    <row r="7" spans="1:23" x14ac:dyDescent="0.35">
      <c r="A7" s="3">
        <v>10</v>
      </c>
      <c r="B7" s="3">
        <v>0</v>
      </c>
      <c r="C7" s="3">
        <v>0</v>
      </c>
      <c r="E7" s="11">
        <v>0</v>
      </c>
      <c r="F7" s="11"/>
      <c r="G7">
        <f>COUNTIF(C4:C39,$C$4)</f>
        <v>18</v>
      </c>
      <c r="I7">
        <v>1</v>
      </c>
      <c r="L7" s="12"/>
      <c r="N7">
        <f>COUNT(A4:A39)-G7</f>
        <v>18</v>
      </c>
      <c r="P7">
        <v>1</v>
      </c>
      <c r="S7" s="12"/>
    </row>
    <row r="8" spans="1:23" x14ac:dyDescent="0.35">
      <c r="A8" s="3">
        <v>5</v>
      </c>
      <c r="B8" s="3">
        <v>1</v>
      </c>
      <c r="C8" s="3">
        <v>0</v>
      </c>
      <c r="E8" s="11" t="e">
        <f t="array" aca="1" ref="E8:E19" ca="1">SortUnique(A4:A39)</f>
        <v>#NAME?</v>
      </c>
      <c r="F8" s="11">
        <f ca="1">COUNTIFS($A$4:$A$39,E8,$B$4:$B$39,1,$C$4:$C$39,$C$4)</f>
        <v>0</v>
      </c>
      <c r="G8">
        <f ca="1">COUNTIFS($A$4:$A$39,"&gt;"&amp;E8-1,$C$4:$C$39,$C$4)</f>
        <v>0</v>
      </c>
      <c r="H8">
        <f ca="1">IF(G8&gt;0,1-F8/G8,0)</f>
        <v>0</v>
      </c>
      <c r="I8">
        <f ca="1">I7*H8</f>
        <v>0</v>
      </c>
      <c r="J8">
        <f ca="1">IF(I8&gt;0,I8*SQRT(F8/(G8*(G8-F8))+(J7/I7)^2),0)</f>
        <v>0</v>
      </c>
      <c r="K8" t="str">
        <f ca="1">IF(J8&gt;0,I8^EXP(NORMSINV($K$3/2)/LN(I8)*J8),"")</f>
        <v/>
      </c>
      <c r="L8" s="12" t="str">
        <f ca="1">IF(J8&gt;0,I8^EXP(-NORMSINV($K$3/2)/LN(I8)*J8),"")</f>
        <v/>
      </c>
      <c r="M8">
        <f ca="1">COUNTIFS($A$4:$A$39,E8,$B$4:$B$39,1,$C$4:$C$39,"&lt;&gt;"&amp;$C$4)</f>
        <v>0</v>
      </c>
      <c r="N8">
        <f ca="1">COUNTIFS($A$4:$A$39,"&gt;"&amp;E8-1,$C$4:$C$39,"&lt;&gt;"&amp;$C$4)</f>
        <v>0</v>
      </c>
      <c r="O8">
        <f ca="1">IF(N8&gt;0,1-M8/N8,0)</f>
        <v>0</v>
      </c>
      <c r="P8">
        <f ca="1">P7*O8</f>
        <v>0</v>
      </c>
      <c r="Q8">
        <f ca="1">IF(P8&gt;0,P8*SQRT(M8/(N8*(N8-M8))+(Q7/P7)^2),0)</f>
        <v>0</v>
      </c>
      <c r="R8" t="str">
        <f ca="1">IF(Q8&gt;0,P8^EXP(NORMSINV($K$3/2)/LN(P8)*Q8/P8),"")</f>
        <v/>
      </c>
      <c r="S8" s="12" t="str">
        <f ca="1">IF(Q8&gt;0,P8^EXP(-NORMSINV($K$3/2)/LN(P8)*Q8/P8),"")</f>
        <v/>
      </c>
      <c r="U8" t="e">
        <f t="array" aca="1" ref="U8:W12" ca="1">LOGRANK(F8:G19,M8:N19,TRUE)</f>
        <v>#NAME?</v>
      </c>
      <c r="V8" s="3" t="e">
        <f ca="1"/>
        <v>#NAME?</v>
      </c>
      <c r="W8" s="3" t="e">
        <f ca="1"/>
        <v>#NAME?</v>
      </c>
    </row>
    <row r="9" spans="1:23" x14ac:dyDescent="0.35">
      <c r="A9" s="3">
        <v>5</v>
      </c>
      <c r="B9" s="3">
        <v>0</v>
      </c>
      <c r="C9" s="3">
        <v>0</v>
      </c>
      <c r="E9" s="11" t="e">
        <f ca="1"/>
        <v>#NAME?</v>
      </c>
      <c r="F9" s="11">
        <f t="shared" ref="F9:F19" ca="1" si="0">COUNTIFS($A$4:$A$39,E9,$B$4:$B$39,1,$C$4:$C$39,$C$4)</f>
        <v>0</v>
      </c>
      <c r="G9">
        <f t="shared" ref="G9:G19" ca="1" si="1">COUNTIFS($A$4:$A$39,"&gt;"&amp;E9-1,$C$4:$C$39,$C$4)</f>
        <v>0</v>
      </c>
      <c r="H9">
        <f t="shared" ref="H9:H19" ca="1" si="2">IF(G9&gt;0,1-F9/G9,0)</f>
        <v>0</v>
      </c>
      <c r="I9">
        <f t="shared" ref="I9:I19" ca="1" si="3">I8*H9</f>
        <v>0</v>
      </c>
      <c r="J9">
        <f t="shared" ref="J9:J19" ca="1" si="4">IF(I9&gt;0,I9*SQRT(F9/(G9*(G9-F9))+(J8/I8)^2),0)</f>
        <v>0</v>
      </c>
      <c r="K9" t="str">
        <f ca="1">IF(J9&gt;0,I9^EXP(NORMSINV($K$3/2)/LN(I9)*J9/I9),"")</f>
        <v/>
      </c>
      <c r="L9" s="12" t="str">
        <f ca="1">IF(J9&gt;0,I9^EXP(-NORMSINV($K$3/2)/LN(I9)*J9/I9),"")</f>
        <v/>
      </c>
      <c r="M9">
        <f t="shared" ref="M9:M19" ca="1" si="5">COUNTIFS($A$4:$A$39,E9,$B$4:$B$39,1,$C$4:$C$39,"&lt;&gt;"&amp;$C$4)</f>
        <v>0</v>
      </c>
      <c r="N9">
        <f t="shared" ref="N9:N19" ca="1" si="6">COUNTIFS($A$4:$A$39,"&gt;"&amp;E9-1,$C$4:$C$39,"&lt;&gt;"&amp;$C$4)</f>
        <v>0</v>
      </c>
      <c r="O9">
        <f t="shared" ref="O9:O19" ca="1" si="7">IF(N9&gt;0,1-M9/N9,0)</f>
        <v>0</v>
      </c>
      <c r="P9">
        <f t="shared" ref="P9:P19" ca="1" si="8">P8*O9</f>
        <v>0</v>
      </c>
      <c r="Q9">
        <f t="shared" ref="Q9:Q19" ca="1" si="9">IF(P9&gt;0,P9*SQRT(M9/(N9*(N9-M9))+(Q8/P8)^2),0)</f>
        <v>0</v>
      </c>
      <c r="R9" t="str">
        <f t="shared" ref="R9:R19" ca="1" si="10">IF(Q9&gt;0,P9^EXP(NORMSINV($K$3/2)/LN(P9)*Q9/P9),"")</f>
        <v/>
      </c>
      <c r="S9" s="12" t="str">
        <f t="shared" ref="S9:S19" ca="1" si="11">IF(Q9&gt;0,P9^EXP(-NORMSINV($K$3/2)/LN(P9)*Q9/P9),"")</f>
        <v/>
      </c>
      <c r="U9" t="e">
        <f ca="1"/>
        <v>#NAME?</v>
      </c>
      <c r="V9" s="14" t="e">
        <f ca="1"/>
        <v>#NAME?</v>
      </c>
      <c r="W9" s="15" t="e">
        <f ca="1"/>
        <v>#NAME?</v>
      </c>
    </row>
    <row r="10" spans="1:23" x14ac:dyDescent="0.35">
      <c r="A10" s="3">
        <v>8</v>
      </c>
      <c r="B10" s="3">
        <v>1</v>
      </c>
      <c r="C10" s="3">
        <v>0</v>
      </c>
      <c r="E10" s="11" t="e">
        <f ca="1"/>
        <v>#NAME?</v>
      </c>
      <c r="F10" s="11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 t="str">
        <f t="shared" ref="K10:K19" ca="1" si="12">IF(J10&gt;0,I10^EXP(NORMSINV($K$3/2)/LN(I10)*J10/I10),"")</f>
        <v/>
      </c>
      <c r="L10" s="12" t="str">
        <f t="shared" ref="L10:L19" ca="1" si="13">IF(J10&gt;0,I10^EXP(-NORMSINV($K$3/2)/LN(I10)*J10/I10),"")</f>
        <v/>
      </c>
      <c r="M10">
        <f t="shared" ca="1" si="5"/>
        <v>0</v>
      </c>
      <c r="N10">
        <f t="shared" ca="1" si="6"/>
        <v>0</v>
      </c>
      <c r="O10">
        <f t="shared" ca="1" si="7"/>
        <v>0</v>
      </c>
      <c r="P10">
        <f t="shared" ca="1" si="8"/>
        <v>0</v>
      </c>
      <c r="Q10">
        <f t="shared" ca="1" si="9"/>
        <v>0</v>
      </c>
      <c r="R10" t="str">
        <f t="shared" ca="1" si="10"/>
        <v/>
      </c>
      <c r="S10" s="12" t="str">
        <f t="shared" ca="1" si="11"/>
        <v/>
      </c>
      <c r="U10" t="e">
        <f ca="1"/>
        <v>#NAME?</v>
      </c>
      <c r="V10" s="11" t="e">
        <f ca="1"/>
        <v>#NAME?</v>
      </c>
      <c r="W10" s="12" t="e">
        <f ca="1"/>
        <v>#NAME?</v>
      </c>
    </row>
    <row r="11" spans="1:23" x14ac:dyDescent="0.35">
      <c r="A11" s="3">
        <v>12</v>
      </c>
      <c r="B11" s="3">
        <v>1</v>
      </c>
      <c r="C11" s="3">
        <v>0</v>
      </c>
      <c r="E11" s="11" t="e">
        <f ca="1"/>
        <v>#NAME?</v>
      </c>
      <c r="F11" s="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 t="str">
        <f t="shared" ca="1" si="12"/>
        <v/>
      </c>
      <c r="L11" s="12" t="str">
        <f t="shared" ca="1" si="13"/>
        <v/>
      </c>
      <c r="M11">
        <f t="shared" ca="1" si="5"/>
        <v>0</v>
      </c>
      <c r="N11">
        <f t="shared" ca="1" si="6"/>
        <v>0</v>
      </c>
      <c r="O11">
        <f t="shared" ca="1" si="7"/>
        <v>0</v>
      </c>
      <c r="P11">
        <f t="shared" ca="1" si="8"/>
        <v>0</v>
      </c>
      <c r="Q11">
        <f t="shared" ca="1" si="9"/>
        <v>0</v>
      </c>
      <c r="R11" t="str">
        <f t="shared" ca="1" si="10"/>
        <v/>
      </c>
      <c r="S11" s="12" t="str">
        <f t="shared" ca="1" si="11"/>
        <v/>
      </c>
      <c r="U11" t="e">
        <f ca="1"/>
        <v>#NAME?</v>
      </c>
      <c r="V11" s="11" t="e">
        <f ca="1"/>
        <v>#NAME?</v>
      </c>
      <c r="W11" s="12" t="e">
        <f ca="1"/>
        <v>#NAME?</v>
      </c>
    </row>
    <row r="12" spans="1:23" x14ac:dyDescent="0.35">
      <c r="A12" s="3">
        <v>15</v>
      </c>
      <c r="B12" s="3">
        <v>0</v>
      </c>
      <c r="C12" s="3">
        <v>0</v>
      </c>
      <c r="E12" s="11" t="e">
        <f ca="1"/>
        <v>#NAME?</v>
      </c>
      <c r="F12" s="11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 t="str">
        <f t="shared" ca="1" si="12"/>
        <v/>
      </c>
      <c r="L12" s="12" t="str">
        <f t="shared" ca="1" si="13"/>
        <v/>
      </c>
      <c r="M12">
        <f t="shared" ca="1" si="5"/>
        <v>0</v>
      </c>
      <c r="N12">
        <f t="shared" ca="1" si="6"/>
        <v>0</v>
      </c>
      <c r="O12">
        <f t="shared" ca="1" si="7"/>
        <v>0</v>
      </c>
      <c r="P12">
        <f t="shared" ca="1" si="8"/>
        <v>0</v>
      </c>
      <c r="Q12">
        <f t="shared" ca="1" si="9"/>
        <v>0</v>
      </c>
      <c r="R12" t="str">
        <f t="shared" ca="1" si="10"/>
        <v/>
      </c>
      <c r="S12" s="12" t="str">
        <f t="shared" ca="1" si="11"/>
        <v/>
      </c>
      <c r="U12" t="e">
        <f ca="1"/>
        <v>#NAME?</v>
      </c>
      <c r="V12" s="13" t="e">
        <f ca="1"/>
        <v>#NAME?</v>
      </c>
      <c r="W12" s="16" t="e">
        <f ca="1"/>
        <v>#NAME?</v>
      </c>
    </row>
    <row r="13" spans="1:23" x14ac:dyDescent="0.35">
      <c r="A13" s="3">
        <v>14</v>
      </c>
      <c r="B13" s="3">
        <v>0</v>
      </c>
      <c r="C13" s="3">
        <v>0</v>
      </c>
      <c r="E13" s="11" t="e">
        <f ca="1"/>
        <v>#NAME?</v>
      </c>
      <c r="F13" s="11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 t="str">
        <f t="shared" ca="1" si="12"/>
        <v/>
      </c>
      <c r="L13" s="12" t="str">
        <f t="shared" ca="1" si="13"/>
        <v/>
      </c>
      <c r="M13">
        <f t="shared" ca="1" si="5"/>
        <v>0</v>
      </c>
      <c r="N13">
        <f t="shared" ca="1" si="6"/>
        <v>0</v>
      </c>
      <c r="O13">
        <f t="shared" ca="1" si="7"/>
        <v>0</v>
      </c>
      <c r="P13">
        <f t="shared" ca="1" si="8"/>
        <v>0</v>
      </c>
      <c r="Q13">
        <f t="shared" ca="1" si="9"/>
        <v>0</v>
      </c>
      <c r="R13" t="str">
        <f t="shared" ca="1" si="10"/>
        <v/>
      </c>
      <c r="S13" s="12" t="str">
        <f t="shared" ca="1" si="11"/>
        <v/>
      </c>
    </row>
    <row r="14" spans="1:23" x14ac:dyDescent="0.35">
      <c r="A14" s="3">
        <v>2</v>
      </c>
      <c r="B14" s="3">
        <v>1</v>
      </c>
      <c r="C14" s="3">
        <v>0</v>
      </c>
      <c r="E14" s="11" t="e">
        <f ca="1"/>
        <v>#NAME?</v>
      </c>
      <c r="F14" s="11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 t="str">
        <f t="shared" ca="1" si="12"/>
        <v/>
      </c>
      <c r="L14" s="12" t="str">
        <f t="shared" ca="1" si="13"/>
        <v/>
      </c>
      <c r="M14">
        <f t="shared" ca="1" si="5"/>
        <v>0</v>
      </c>
      <c r="N14">
        <f t="shared" ca="1" si="6"/>
        <v>0</v>
      </c>
      <c r="O14">
        <f t="shared" ca="1" si="7"/>
        <v>0</v>
      </c>
      <c r="P14">
        <f t="shared" ca="1" si="8"/>
        <v>0</v>
      </c>
      <c r="Q14">
        <f t="shared" ca="1" si="9"/>
        <v>0</v>
      </c>
      <c r="R14" t="str">
        <f t="shared" ca="1" si="10"/>
        <v/>
      </c>
      <c r="S14" s="12" t="str">
        <f t="shared" ca="1" si="11"/>
        <v/>
      </c>
    </row>
    <row r="15" spans="1:23" x14ac:dyDescent="0.35">
      <c r="A15" s="3">
        <v>11</v>
      </c>
      <c r="B15" s="3">
        <v>1</v>
      </c>
      <c r="C15" s="3">
        <v>0</v>
      </c>
      <c r="E15" s="11" t="e">
        <f ca="1"/>
        <v>#NAME?</v>
      </c>
      <c r="F15" s="11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 t="str">
        <f t="shared" ca="1" si="12"/>
        <v/>
      </c>
      <c r="L15" s="12" t="str">
        <f t="shared" ca="1" si="13"/>
        <v/>
      </c>
      <c r="M15">
        <f t="shared" ca="1" si="5"/>
        <v>0</v>
      </c>
      <c r="N15">
        <f t="shared" ca="1" si="6"/>
        <v>0</v>
      </c>
      <c r="O15">
        <f t="shared" ca="1" si="7"/>
        <v>0</v>
      </c>
      <c r="P15">
        <f t="shared" ca="1" si="8"/>
        <v>0</v>
      </c>
      <c r="Q15">
        <f t="shared" ca="1" si="9"/>
        <v>0</v>
      </c>
      <c r="R15" t="str">
        <f t="shared" ca="1" si="10"/>
        <v/>
      </c>
      <c r="S15" s="12" t="str">
        <f t="shared" ca="1" si="11"/>
        <v/>
      </c>
    </row>
    <row r="16" spans="1:23" x14ac:dyDescent="0.35">
      <c r="A16" s="3">
        <v>10</v>
      </c>
      <c r="B16" s="3">
        <v>0</v>
      </c>
      <c r="C16" s="3">
        <v>0</v>
      </c>
      <c r="E16" s="11" t="e">
        <f ca="1"/>
        <v>#NAME?</v>
      </c>
      <c r="F16" s="11">
        <f t="shared" ca="1" si="0"/>
        <v>0</v>
      </c>
      <c r="G16">
        <f t="shared" ca="1" si="1"/>
        <v>0</v>
      </c>
      <c r="H16">
        <f t="shared" ca="1" si="2"/>
        <v>0</v>
      </c>
      <c r="I16">
        <f t="shared" ca="1" si="3"/>
        <v>0</v>
      </c>
      <c r="J16">
        <f t="shared" ca="1" si="4"/>
        <v>0</v>
      </c>
      <c r="K16" t="str">
        <f t="shared" ca="1" si="12"/>
        <v/>
      </c>
      <c r="L16" s="12" t="str">
        <f t="shared" ca="1" si="13"/>
        <v/>
      </c>
      <c r="M16">
        <f t="shared" ca="1" si="5"/>
        <v>0</v>
      </c>
      <c r="N16">
        <f t="shared" ca="1" si="6"/>
        <v>0</v>
      </c>
      <c r="O16">
        <f t="shared" ca="1" si="7"/>
        <v>0</v>
      </c>
      <c r="P16">
        <f t="shared" ca="1" si="8"/>
        <v>0</v>
      </c>
      <c r="Q16">
        <f t="shared" ca="1" si="9"/>
        <v>0</v>
      </c>
      <c r="R16" t="str">
        <f t="shared" ca="1" si="10"/>
        <v/>
      </c>
      <c r="S16" s="12" t="str">
        <f t="shared" ca="1" si="11"/>
        <v/>
      </c>
    </row>
    <row r="17" spans="1:19" x14ac:dyDescent="0.35">
      <c r="A17" s="3">
        <v>9</v>
      </c>
      <c r="B17" s="3">
        <v>0</v>
      </c>
      <c r="C17" s="3">
        <v>0</v>
      </c>
      <c r="E17" s="11" t="e">
        <f ca="1"/>
        <v>#NAME?</v>
      </c>
      <c r="F17" s="11">
        <f t="shared" ca="1" si="0"/>
        <v>0</v>
      </c>
      <c r="G17">
        <f t="shared" ca="1" si="1"/>
        <v>0</v>
      </c>
      <c r="H17">
        <f t="shared" ca="1" si="2"/>
        <v>0</v>
      </c>
      <c r="I17">
        <f t="shared" ca="1" si="3"/>
        <v>0</v>
      </c>
      <c r="J17">
        <f t="shared" ca="1" si="4"/>
        <v>0</v>
      </c>
      <c r="K17" t="str">
        <f t="shared" ca="1" si="12"/>
        <v/>
      </c>
      <c r="L17" s="12" t="str">
        <f t="shared" ca="1" si="13"/>
        <v/>
      </c>
      <c r="M17">
        <f t="shared" ca="1" si="5"/>
        <v>0</v>
      </c>
      <c r="N17">
        <f t="shared" ca="1" si="6"/>
        <v>0</v>
      </c>
      <c r="O17">
        <f t="shared" ca="1" si="7"/>
        <v>0</v>
      </c>
      <c r="P17">
        <f t="shared" ca="1" si="8"/>
        <v>0</v>
      </c>
      <c r="Q17">
        <f t="shared" ca="1" si="9"/>
        <v>0</v>
      </c>
      <c r="R17" t="str">
        <f t="shared" ca="1" si="10"/>
        <v/>
      </c>
      <c r="S17" s="12" t="str">
        <f t="shared" ca="1" si="11"/>
        <v/>
      </c>
    </row>
    <row r="18" spans="1:19" x14ac:dyDescent="0.35">
      <c r="A18" s="3">
        <v>12</v>
      </c>
      <c r="B18" s="3">
        <v>1</v>
      </c>
      <c r="C18" s="3">
        <v>0</v>
      </c>
      <c r="E18" s="11" t="e">
        <f ca="1"/>
        <v>#NAME?</v>
      </c>
      <c r="F18" s="11">
        <f t="shared" ca="1" si="0"/>
        <v>0</v>
      </c>
      <c r="G18">
        <f t="shared" ca="1" si="1"/>
        <v>0</v>
      </c>
      <c r="H18">
        <f t="shared" ca="1" si="2"/>
        <v>0</v>
      </c>
      <c r="I18">
        <f t="shared" ca="1" si="3"/>
        <v>0</v>
      </c>
      <c r="J18">
        <f t="shared" ca="1" si="4"/>
        <v>0</v>
      </c>
      <c r="K18" t="str">
        <f t="shared" ca="1" si="12"/>
        <v/>
      </c>
      <c r="L18" s="12" t="str">
        <f t="shared" ca="1" si="13"/>
        <v/>
      </c>
      <c r="M18">
        <f t="shared" ca="1" si="5"/>
        <v>0</v>
      </c>
      <c r="N18">
        <f t="shared" ca="1" si="6"/>
        <v>0</v>
      </c>
      <c r="O18">
        <f t="shared" ca="1" si="7"/>
        <v>0</v>
      </c>
      <c r="P18">
        <f t="shared" ca="1" si="8"/>
        <v>0</v>
      </c>
      <c r="Q18">
        <f t="shared" ca="1" si="9"/>
        <v>0</v>
      </c>
      <c r="R18" t="str">
        <f t="shared" ca="1" si="10"/>
        <v/>
      </c>
      <c r="S18" s="12" t="str">
        <f t="shared" ca="1" si="11"/>
        <v/>
      </c>
    </row>
    <row r="19" spans="1:19" x14ac:dyDescent="0.35">
      <c r="A19" s="3">
        <v>5</v>
      </c>
      <c r="B19" s="3">
        <v>1</v>
      </c>
      <c r="C19" s="3">
        <v>0</v>
      </c>
      <c r="E19" s="13" t="e">
        <f ca="1"/>
        <v>#NAME?</v>
      </c>
      <c r="F19" s="13">
        <f t="shared" ca="1" si="0"/>
        <v>0</v>
      </c>
      <c r="G19" s="17">
        <f t="shared" ca="1" si="1"/>
        <v>0</v>
      </c>
      <c r="H19" s="17">
        <f t="shared" ca="1" si="2"/>
        <v>0</v>
      </c>
      <c r="I19" s="17">
        <f t="shared" ca="1" si="3"/>
        <v>0</v>
      </c>
      <c r="J19" s="18">
        <f t="shared" ca="1" si="4"/>
        <v>0</v>
      </c>
      <c r="K19" s="18" t="str">
        <f t="shared" ca="1" si="12"/>
        <v/>
      </c>
      <c r="L19" s="19" t="str">
        <f t="shared" ca="1" si="13"/>
        <v/>
      </c>
      <c r="M19" s="17">
        <f t="shared" ca="1" si="5"/>
        <v>0</v>
      </c>
      <c r="N19" s="17">
        <f t="shared" ca="1" si="6"/>
        <v>0</v>
      </c>
      <c r="O19" s="17">
        <f t="shared" ca="1" si="7"/>
        <v>0</v>
      </c>
      <c r="P19" s="17">
        <f t="shared" ca="1" si="8"/>
        <v>0</v>
      </c>
      <c r="Q19" s="18">
        <f t="shared" ca="1" si="9"/>
        <v>0</v>
      </c>
      <c r="R19" s="18" t="str">
        <f t="shared" ca="1" si="10"/>
        <v/>
      </c>
      <c r="S19" s="19" t="str">
        <f t="shared" ca="1" si="11"/>
        <v/>
      </c>
    </row>
    <row r="20" spans="1:19" x14ac:dyDescent="0.35">
      <c r="A20" s="3">
        <v>8</v>
      </c>
      <c r="B20" s="3">
        <v>1</v>
      </c>
      <c r="C20" s="3">
        <v>0</v>
      </c>
    </row>
    <row r="21" spans="1:19" x14ac:dyDescent="0.35">
      <c r="A21" s="6">
        <v>11</v>
      </c>
      <c r="B21" s="6">
        <v>1</v>
      </c>
      <c r="C21" s="6">
        <v>0</v>
      </c>
    </row>
    <row r="22" spans="1:19" x14ac:dyDescent="0.35">
      <c r="A22" s="3">
        <v>1</v>
      </c>
      <c r="B22" s="3">
        <v>1</v>
      </c>
      <c r="C22" s="3">
        <v>1</v>
      </c>
    </row>
    <row r="23" spans="1:19" x14ac:dyDescent="0.35">
      <c r="A23" s="3">
        <v>4</v>
      </c>
      <c r="B23" s="3">
        <v>1</v>
      </c>
      <c r="C23" s="3">
        <v>1</v>
      </c>
    </row>
    <row r="24" spans="1:19" x14ac:dyDescent="0.35">
      <c r="A24" s="3">
        <v>9</v>
      </c>
      <c r="B24" s="3">
        <v>0</v>
      </c>
      <c r="C24" s="3">
        <v>1</v>
      </c>
    </row>
    <row r="25" spans="1:19" x14ac:dyDescent="0.35">
      <c r="A25" s="3">
        <v>10</v>
      </c>
      <c r="B25" s="3">
        <v>0</v>
      </c>
      <c r="C25" s="3">
        <v>1</v>
      </c>
    </row>
    <row r="26" spans="1:19" x14ac:dyDescent="0.35">
      <c r="A26" s="3">
        <v>6</v>
      </c>
      <c r="B26" s="3">
        <v>1</v>
      </c>
      <c r="C26" s="3">
        <v>1</v>
      </c>
    </row>
    <row r="27" spans="1:19" x14ac:dyDescent="0.35">
      <c r="A27" s="3">
        <v>6</v>
      </c>
      <c r="B27" s="3">
        <v>0</v>
      </c>
      <c r="C27" s="3">
        <v>1</v>
      </c>
    </row>
    <row r="28" spans="1:19" x14ac:dyDescent="0.35">
      <c r="A28" s="3">
        <v>10</v>
      </c>
      <c r="B28" s="3">
        <v>1</v>
      </c>
      <c r="C28" s="3">
        <v>1</v>
      </c>
    </row>
    <row r="29" spans="1:19" x14ac:dyDescent="0.35">
      <c r="A29" s="3">
        <v>10</v>
      </c>
      <c r="B29" s="3">
        <v>1</v>
      </c>
      <c r="C29" s="3">
        <v>1</v>
      </c>
    </row>
    <row r="30" spans="1:19" x14ac:dyDescent="0.35">
      <c r="A30" s="3">
        <v>12</v>
      </c>
      <c r="B30" s="3">
        <v>0</v>
      </c>
      <c r="C30" s="3">
        <v>1</v>
      </c>
    </row>
    <row r="31" spans="1:19" x14ac:dyDescent="0.35">
      <c r="A31" s="3">
        <v>13</v>
      </c>
      <c r="B31" s="3">
        <v>0</v>
      </c>
      <c r="C31" s="3">
        <v>1</v>
      </c>
    </row>
    <row r="32" spans="1:19" x14ac:dyDescent="0.35">
      <c r="A32" s="3">
        <v>3</v>
      </c>
      <c r="B32" s="3">
        <v>1</v>
      </c>
      <c r="C32" s="3">
        <v>1</v>
      </c>
    </row>
    <row r="33" spans="1:3" x14ac:dyDescent="0.35">
      <c r="A33" s="3">
        <v>13</v>
      </c>
      <c r="B33" s="3">
        <v>0</v>
      </c>
      <c r="C33" s="3">
        <v>1</v>
      </c>
    </row>
    <row r="34" spans="1:3" x14ac:dyDescent="0.35">
      <c r="A34" s="3">
        <v>8</v>
      </c>
      <c r="B34" s="3">
        <v>0</v>
      </c>
      <c r="C34" s="3">
        <v>1</v>
      </c>
    </row>
    <row r="35" spans="1:3" x14ac:dyDescent="0.35">
      <c r="A35" s="3">
        <v>10</v>
      </c>
      <c r="B35" s="3">
        <v>0</v>
      </c>
      <c r="C35" s="3">
        <v>1</v>
      </c>
    </row>
    <row r="36" spans="1:3" x14ac:dyDescent="0.35">
      <c r="A36" s="3">
        <v>13</v>
      </c>
      <c r="B36" s="3">
        <v>1</v>
      </c>
      <c r="C36" s="3">
        <v>1</v>
      </c>
    </row>
    <row r="37" spans="1:3" x14ac:dyDescent="0.35">
      <c r="A37" s="3">
        <v>6</v>
      </c>
      <c r="B37" s="3">
        <v>0</v>
      </c>
      <c r="C37" s="3">
        <v>1</v>
      </c>
    </row>
    <row r="38" spans="1:3" x14ac:dyDescent="0.35">
      <c r="A38" s="3">
        <v>8</v>
      </c>
      <c r="B38" s="3">
        <v>1</v>
      </c>
      <c r="C38" s="3">
        <v>1</v>
      </c>
    </row>
    <row r="39" spans="1:3" x14ac:dyDescent="0.35">
      <c r="A39" s="6">
        <v>12</v>
      </c>
      <c r="B39" s="6">
        <v>0</v>
      </c>
      <c r="C39" s="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KM 1</vt:lpstr>
      <vt:lpstr>KM 2</vt:lpstr>
      <vt:lpstr>KM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2025-02-15T17:55:35Z</dcterms:created>
  <dcterms:modified xsi:type="dcterms:W3CDTF">2025-02-15T18:03:27Z</dcterms:modified>
</cp:coreProperties>
</file>