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38f5cd2f1f925cfd/Documenti/A Real Statistics 2020/Examples Detailed/"/>
    </mc:Choice>
  </mc:AlternateContent>
  <xr:revisionPtr revIDLastSave="1" documentId="8_{F9100458-DF3E-4889-A894-30FA49A522FC}" xr6:coauthVersionLast="47" xr6:coauthVersionMax="47" xr10:uidLastSave="{95459D11-B8A4-46A5-87E0-087B0A9A6ABE}"/>
  <bookViews>
    <workbookView xWindow="-110" yWindow="-110" windowWidth="19420" windowHeight="10300" xr2:uid="{4E2F2BBD-1280-4186-B6E3-2D03691B8A77}"/>
  </bookViews>
  <sheets>
    <sheet name="Title" sheetId="4" r:id="rId1"/>
    <sheet name="No constant" sheetId="1" r:id="rId2"/>
    <sheet name="Constant" sheetId="2" r:id="rId3"/>
    <sheet name="MA inf" sheetId="3" r:id="rId4"/>
  </sheets>
  <externalReferences>
    <externalReference r:id="rId5"/>
    <externalReference r:id="rId6"/>
  </externalReferences>
  <definedNames>
    <definedName name="DataRange">#REF!</definedName>
    <definedName name="solver_adj" localSheetId="2" hidden="1">Constant!$J$6:$K$7</definedName>
    <definedName name="solver_eng" localSheetId="2" hidden="1">1</definedName>
    <definedName name="solver_neg" localSheetId="2" hidden="1">2</definedName>
    <definedName name="solver_num" localSheetId="2" hidden="1">0</definedName>
    <definedName name="solver_opt" localSheetId="2" hidden="1">Constant!$K$9</definedName>
    <definedName name="solver_typ" localSheetId="2" hidden="1">2</definedName>
    <definedName name="solver_val" localSheetId="2" hidden="1">0</definedName>
    <definedName name="solver_ver" localSheetId="2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3" l="1"/>
  <c r="N16" i="2" a="1"/>
  <c r="M13" i="1" a="1"/>
  <c r="S8" i="1"/>
  <c r="M8" i="1" a="1"/>
  <c r="N18" i="1" a="1"/>
  <c r="B6" i="3" a="1"/>
  <c r="S7" i="2"/>
  <c r="S6" i="2"/>
  <c r="S9" i="1"/>
  <c r="M6" i="2" a="1"/>
  <c r="M11" i="2" a="1"/>
  <c r="S8" i="2"/>
  <c r="O11" i="2" l="1"/>
  <c r="N11" i="2"/>
  <c r="M11" i="2"/>
  <c r="O6" i="2"/>
  <c r="N6" i="2"/>
  <c r="M6" i="2"/>
  <c r="B10" i="3"/>
  <c r="B9" i="3"/>
  <c r="B8" i="3"/>
  <c r="B6" i="3"/>
  <c r="B7" i="3"/>
  <c r="N22" i="1"/>
  <c r="N21" i="1"/>
  <c r="N20" i="1"/>
  <c r="N19" i="1"/>
  <c r="N18" i="1"/>
  <c r="O8" i="1"/>
  <c r="N8" i="1"/>
  <c r="M8" i="1"/>
  <c r="N13" i="1"/>
  <c r="O13" i="1"/>
  <c r="M13" i="1"/>
  <c r="N18" i="2"/>
  <c r="N16" i="2"/>
  <c r="N20" i="2"/>
  <c r="N19" i="2"/>
  <c r="N17" i="2"/>
  <c r="A46" i="2" l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32" i="2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M19" i="2"/>
  <c r="M20" i="2" s="1"/>
  <c r="M17" i="2"/>
  <c r="M18" i="2" s="1"/>
  <c r="AD14" i="2"/>
  <c r="AD15" i="2" s="1"/>
  <c r="AD16" i="2" s="1"/>
  <c r="AD17" i="2" s="1"/>
  <c r="AD18" i="2" s="1"/>
  <c r="AD19" i="2" s="1"/>
  <c r="AD20" i="2" s="1"/>
  <c r="AD21" i="2" s="1"/>
  <c r="AD22" i="2" s="1"/>
  <c r="AD23" i="2" s="1"/>
  <c r="AD24" i="2" s="1"/>
  <c r="AD25" i="2" s="1"/>
  <c r="AD26" i="2" s="1"/>
  <c r="AD27" i="2" s="1"/>
  <c r="AD28" i="2" s="1"/>
  <c r="AD29" i="2" s="1"/>
  <c r="AD30" i="2" s="1"/>
  <c r="AD31" i="2" s="1"/>
  <c r="AD32" i="2" s="1"/>
  <c r="AD33" i="2" s="1"/>
  <c r="AD34" i="2" s="1"/>
  <c r="AD35" i="2" s="1"/>
  <c r="AD36" i="2" s="1"/>
  <c r="AD37" i="2" s="1"/>
  <c r="AD38" i="2" s="1"/>
  <c r="AD39" i="2" s="1"/>
  <c r="AD40" i="2" s="1"/>
  <c r="AD41" i="2" s="1"/>
  <c r="AD42" i="2" s="1"/>
  <c r="AD43" i="2" s="1"/>
  <c r="AD44" i="2" s="1"/>
  <c r="AD45" i="2" s="1"/>
  <c r="AD46" i="2" s="1"/>
  <c r="AD47" i="2" s="1"/>
  <c r="AD48" i="2" s="1"/>
  <c r="AD49" i="2" s="1"/>
  <c r="AD50" i="2" s="1"/>
  <c r="AD51" i="2" s="1"/>
  <c r="AD52" i="2" s="1"/>
  <c r="AD53" i="2" s="1"/>
  <c r="AD54" i="2" s="1"/>
  <c r="AD55" i="2" s="1"/>
  <c r="AD56" i="2" s="1"/>
  <c r="AD57" i="2" s="1"/>
  <c r="AD58" i="2" s="1"/>
  <c r="AD59" i="2" s="1"/>
  <c r="AD60" i="2" s="1"/>
  <c r="AD61" i="2" s="1"/>
  <c r="AD62" i="2" s="1"/>
  <c r="AD63" i="2" s="1"/>
  <c r="AD64" i="2" s="1"/>
  <c r="AD65" i="2" s="1"/>
  <c r="AD66" i="2" s="1"/>
  <c r="AD67" i="2" s="1"/>
  <c r="AD68" i="2" s="1"/>
  <c r="AD69" i="2" s="1"/>
  <c r="AD70" i="2" s="1"/>
  <c r="AD71" i="2" s="1"/>
  <c r="AD72" i="2" s="1"/>
  <c r="AD73" i="2" s="1"/>
  <c r="AD74" i="2" s="1"/>
  <c r="AD75" i="2" s="1"/>
  <c r="AD76" i="2" s="1"/>
  <c r="AD77" i="2" s="1"/>
  <c r="AD78" i="2" s="1"/>
  <c r="AD79" i="2" s="1"/>
  <c r="AD80" i="2" s="1"/>
  <c r="AD81" i="2" s="1"/>
  <c r="AD82" i="2" s="1"/>
  <c r="AD83" i="2" s="1"/>
  <c r="AD84" i="2" s="1"/>
  <c r="AD85" i="2" s="1"/>
  <c r="AD86" i="2" s="1"/>
  <c r="AD87" i="2" s="1"/>
  <c r="AD88" i="2" s="1"/>
  <c r="AD89" i="2" s="1"/>
  <c r="AD90" i="2" s="1"/>
  <c r="AD91" i="2" s="1"/>
  <c r="AD92" i="2" s="1"/>
  <c r="AD93" i="2" s="1"/>
  <c r="AD94" i="2" s="1"/>
  <c r="AD95" i="2" s="1"/>
  <c r="AD96" i="2" s="1"/>
  <c r="AD97" i="2" s="1"/>
  <c r="AD98" i="2" s="1"/>
  <c r="AD99" i="2" s="1"/>
  <c r="AD100" i="2" s="1"/>
  <c r="AD101" i="2" s="1"/>
  <c r="AD102" i="2" s="1"/>
  <c r="AD103" i="2" s="1"/>
  <c r="AD104" i="2" s="1"/>
  <c r="AD105" i="2" s="1"/>
  <c r="AD106" i="2" s="1"/>
  <c r="AD107" i="2" s="1"/>
  <c r="AD108" i="2" s="1"/>
  <c r="AD109" i="2" s="1"/>
  <c r="AD110" i="2" s="1"/>
  <c r="AD111" i="2" s="1"/>
  <c r="AD112" i="2" s="1"/>
  <c r="AD113" i="2" s="1"/>
  <c r="AD114" i="2" s="1"/>
  <c r="AD115" i="2" s="1"/>
  <c r="AD12" i="2"/>
  <c r="AD13" i="2" s="1"/>
  <c r="A10" i="2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D9" i="2"/>
  <c r="AD10" i="2" s="1"/>
  <c r="AD11" i="2" s="1"/>
  <c r="A9" i="2"/>
  <c r="A8" i="2"/>
  <c r="AD7" i="2"/>
  <c r="AD8" i="2" s="1"/>
  <c r="R7" i="2"/>
  <c r="J7" i="2"/>
  <c r="R8" i="2" s="1"/>
  <c r="E7" i="2"/>
  <c r="V7" i="2" s="1"/>
  <c r="C7" i="2"/>
  <c r="F6" i="2" s="1"/>
  <c r="AE6" i="2"/>
  <c r="X6" i="2"/>
  <c r="Y6" i="2" s="1"/>
  <c r="W6" i="2"/>
  <c r="V6" i="2"/>
  <c r="R6" i="2"/>
  <c r="M22" i="1"/>
  <c r="M19" i="1"/>
  <c r="M20" i="1" s="1"/>
  <c r="M21" i="1" s="1"/>
  <c r="A14" i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3" i="1"/>
  <c r="AD9" i="1"/>
  <c r="AD10" i="1" s="1"/>
  <c r="AD11" i="1" s="1"/>
  <c r="AD12" i="1" s="1"/>
  <c r="AD13" i="1" s="1"/>
  <c r="AD14" i="1" s="1"/>
  <c r="AD15" i="1" s="1"/>
  <c r="AD16" i="1" s="1"/>
  <c r="AD17" i="1" s="1"/>
  <c r="AD18" i="1" s="1"/>
  <c r="AD19" i="1" s="1"/>
  <c r="AD20" i="1" s="1"/>
  <c r="AD21" i="1" s="1"/>
  <c r="AD22" i="1" s="1"/>
  <c r="AD23" i="1" s="1"/>
  <c r="AD24" i="1" s="1"/>
  <c r="AD25" i="1" s="1"/>
  <c r="AD26" i="1" s="1"/>
  <c r="AD27" i="1" s="1"/>
  <c r="AD28" i="1" s="1"/>
  <c r="AD29" i="1" s="1"/>
  <c r="AD30" i="1" s="1"/>
  <c r="AD31" i="1" s="1"/>
  <c r="AD32" i="1" s="1"/>
  <c r="AD33" i="1" s="1"/>
  <c r="AD34" i="1" s="1"/>
  <c r="AD35" i="1" s="1"/>
  <c r="AD36" i="1" s="1"/>
  <c r="AD37" i="1" s="1"/>
  <c r="AD38" i="1" s="1"/>
  <c r="AD39" i="1" s="1"/>
  <c r="AD40" i="1" s="1"/>
  <c r="AD41" i="1" s="1"/>
  <c r="AD42" i="1" s="1"/>
  <c r="AD43" i="1" s="1"/>
  <c r="AD44" i="1" s="1"/>
  <c r="AD45" i="1" s="1"/>
  <c r="AD46" i="1" s="1"/>
  <c r="AD47" i="1" s="1"/>
  <c r="AD48" i="1" s="1"/>
  <c r="AD49" i="1" s="1"/>
  <c r="AD50" i="1" s="1"/>
  <c r="AD51" i="1" s="1"/>
  <c r="AD52" i="1" s="1"/>
  <c r="AD53" i="1" s="1"/>
  <c r="AD54" i="1" s="1"/>
  <c r="AD55" i="1" s="1"/>
  <c r="AD56" i="1" s="1"/>
  <c r="AD57" i="1" s="1"/>
  <c r="AD58" i="1" s="1"/>
  <c r="AD59" i="1" s="1"/>
  <c r="AD60" i="1" s="1"/>
  <c r="AD61" i="1" s="1"/>
  <c r="AD62" i="1" s="1"/>
  <c r="AD63" i="1" s="1"/>
  <c r="AD64" i="1" s="1"/>
  <c r="AD65" i="1" s="1"/>
  <c r="AD66" i="1" s="1"/>
  <c r="AD67" i="1" s="1"/>
  <c r="AD68" i="1" s="1"/>
  <c r="AD69" i="1" s="1"/>
  <c r="AD70" i="1" s="1"/>
  <c r="AD71" i="1" s="1"/>
  <c r="AD72" i="1" s="1"/>
  <c r="AD73" i="1" s="1"/>
  <c r="AD74" i="1" s="1"/>
  <c r="AD75" i="1" s="1"/>
  <c r="AD76" i="1" s="1"/>
  <c r="AD77" i="1" s="1"/>
  <c r="AD78" i="1" s="1"/>
  <c r="AD79" i="1" s="1"/>
  <c r="AD80" i="1" s="1"/>
  <c r="AD81" i="1" s="1"/>
  <c r="AD82" i="1" s="1"/>
  <c r="AD83" i="1" s="1"/>
  <c r="AD84" i="1" s="1"/>
  <c r="AD85" i="1" s="1"/>
  <c r="AD86" i="1" s="1"/>
  <c r="AD87" i="1" s="1"/>
  <c r="AD88" i="1" s="1"/>
  <c r="AD89" i="1" s="1"/>
  <c r="AD90" i="1" s="1"/>
  <c r="AD91" i="1" s="1"/>
  <c r="AD92" i="1" s="1"/>
  <c r="AD93" i="1" s="1"/>
  <c r="AD94" i="1" s="1"/>
  <c r="AD95" i="1" s="1"/>
  <c r="AD96" i="1" s="1"/>
  <c r="AD97" i="1" s="1"/>
  <c r="AD98" i="1" s="1"/>
  <c r="AD99" i="1" s="1"/>
  <c r="AD100" i="1" s="1"/>
  <c r="AD101" i="1" s="1"/>
  <c r="AD102" i="1" s="1"/>
  <c r="AD103" i="1" s="1"/>
  <c r="AD104" i="1" s="1"/>
  <c r="AD105" i="1" s="1"/>
  <c r="AD106" i="1" s="1"/>
  <c r="AD107" i="1" s="1"/>
  <c r="AD108" i="1" s="1"/>
  <c r="AD109" i="1" s="1"/>
  <c r="AD110" i="1" s="1"/>
  <c r="AD111" i="1" s="1"/>
  <c r="AD112" i="1" s="1"/>
  <c r="AD113" i="1" s="1"/>
  <c r="AD114" i="1" s="1"/>
  <c r="AD115" i="1" s="1"/>
  <c r="AD116" i="1" s="1"/>
  <c r="AD117" i="1" s="1"/>
  <c r="V9" i="1"/>
  <c r="R9" i="1"/>
  <c r="E9" i="1"/>
  <c r="E10" i="1" s="1"/>
  <c r="X8" i="1"/>
  <c r="V8" i="1"/>
  <c r="R8" i="1"/>
  <c r="A8" i="1"/>
  <c r="A9" i="1" s="1"/>
  <c r="A10" i="1" s="1"/>
  <c r="A11" i="1" s="1"/>
  <c r="A12" i="1" s="1"/>
  <c r="C7" i="1"/>
  <c r="F8" i="1" l="1"/>
  <c r="W8" i="1" s="1"/>
  <c r="Y8" i="1" s="1"/>
  <c r="C8" i="1"/>
  <c r="AE8" i="1"/>
  <c r="V10" i="1"/>
  <c r="E11" i="1"/>
  <c r="E8" i="2"/>
  <c r="C8" i="2"/>
  <c r="V11" i="1" l="1"/>
  <c r="E12" i="1"/>
  <c r="C9" i="1"/>
  <c r="F9" i="1"/>
  <c r="AE9" i="1"/>
  <c r="F7" i="2"/>
  <c r="AE7" i="2"/>
  <c r="C9" i="2"/>
  <c r="E9" i="2"/>
  <c r="V8" i="2"/>
  <c r="E10" i="2" l="1"/>
  <c r="V9" i="2"/>
  <c r="F8" i="2"/>
  <c r="AE8" i="2"/>
  <c r="C10" i="2"/>
  <c r="G7" i="2"/>
  <c r="W7" i="2"/>
  <c r="G9" i="1"/>
  <c r="W9" i="1"/>
  <c r="C10" i="1"/>
  <c r="AE10" i="1"/>
  <c r="F10" i="1"/>
  <c r="V12" i="1"/>
  <c r="E13" i="1"/>
  <c r="X7" i="2" l="1"/>
  <c r="Y7" i="2" s="1"/>
  <c r="V13" i="1"/>
  <c r="E14" i="1"/>
  <c r="W10" i="1"/>
  <c r="G10" i="1"/>
  <c r="X10" i="1" s="1"/>
  <c r="C11" i="2"/>
  <c r="F9" i="2"/>
  <c r="AE9" i="2"/>
  <c r="F11" i="1"/>
  <c r="AE11" i="1"/>
  <c r="C11" i="1"/>
  <c r="G8" i="2"/>
  <c r="X8" i="2" s="1"/>
  <c r="W8" i="2"/>
  <c r="Y8" i="2" s="1"/>
  <c r="X9" i="1"/>
  <c r="Y9" i="1" s="1"/>
  <c r="E11" i="2"/>
  <c r="V10" i="2"/>
  <c r="V11" i="2" l="1"/>
  <c r="E12" i="2"/>
  <c r="W9" i="2"/>
  <c r="G9" i="2"/>
  <c r="X9" i="2" s="1"/>
  <c r="C12" i="2"/>
  <c r="F10" i="2"/>
  <c r="AE10" i="2"/>
  <c r="Y10" i="1"/>
  <c r="E15" i="1"/>
  <c r="V14" i="1"/>
  <c r="F12" i="1"/>
  <c r="C12" i="1"/>
  <c r="AE12" i="1"/>
  <c r="W11" i="1"/>
  <c r="G11" i="1"/>
  <c r="C13" i="2" l="1"/>
  <c r="F11" i="2"/>
  <c r="AE11" i="2"/>
  <c r="C13" i="1"/>
  <c r="F13" i="1"/>
  <c r="AE13" i="1"/>
  <c r="Y9" i="2"/>
  <c r="V12" i="2"/>
  <c r="E13" i="2"/>
  <c r="W12" i="1"/>
  <c r="G12" i="1"/>
  <c r="X12" i="1" s="1"/>
  <c r="V15" i="1"/>
  <c r="E16" i="1"/>
  <c r="X11" i="1"/>
  <c r="Y11" i="1" s="1"/>
  <c r="G10" i="2"/>
  <c r="W10" i="2"/>
  <c r="F14" i="1" l="1"/>
  <c r="C14" i="1"/>
  <c r="AE14" i="1"/>
  <c r="X10" i="2"/>
  <c r="Y10" i="2" s="1"/>
  <c r="Y12" i="1"/>
  <c r="E14" i="2"/>
  <c r="V13" i="2"/>
  <c r="W13" i="1"/>
  <c r="G13" i="1"/>
  <c r="X13" i="1" s="1"/>
  <c r="E17" i="1"/>
  <c r="V16" i="1"/>
  <c r="W11" i="2"/>
  <c r="G11" i="2"/>
  <c r="X11" i="2" s="1"/>
  <c r="C14" i="2"/>
  <c r="F12" i="2"/>
  <c r="AE12" i="2"/>
  <c r="V14" i="2" l="1"/>
  <c r="E15" i="2"/>
  <c r="Y11" i="2"/>
  <c r="AE15" i="1"/>
  <c r="C15" i="1"/>
  <c r="F15" i="1"/>
  <c r="E18" i="1"/>
  <c r="V17" i="1"/>
  <c r="G14" i="1"/>
  <c r="W14" i="1"/>
  <c r="W12" i="2"/>
  <c r="G12" i="2"/>
  <c r="Y13" i="1"/>
  <c r="C15" i="2"/>
  <c r="F13" i="2"/>
  <c r="AE13" i="2"/>
  <c r="W13" i="2" l="1"/>
  <c r="G13" i="2"/>
  <c r="F14" i="2"/>
  <c r="AE14" i="2"/>
  <c r="C16" i="2"/>
  <c r="X12" i="2"/>
  <c r="Y12" i="2" s="1"/>
  <c r="G15" i="1"/>
  <c r="X15" i="1" s="1"/>
  <c r="W15" i="1"/>
  <c r="F16" i="1"/>
  <c r="C16" i="1"/>
  <c r="AE16" i="1"/>
  <c r="Y14" i="1"/>
  <c r="V15" i="2"/>
  <c r="E16" i="2"/>
  <c r="X14" i="1"/>
  <c r="V18" i="1"/>
  <c r="E19" i="1"/>
  <c r="C17" i="2" l="1"/>
  <c r="AE15" i="2"/>
  <c r="F15" i="2"/>
  <c r="G16" i="1"/>
  <c r="W16" i="1"/>
  <c r="V19" i="1"/>
  <c r="E20" i="1"/>
  <c r="Y15" i="1"/>
  <c r="F17" i="1"/>
  <c r="AE17" i="1"/>
  <c r="C17" i="1"/>
  <c r="G14" i="2"/>
  <c r="W14" i="2"/>
  <c r="V16" i="2"/>
  <c r="E17" i="2"/>
  <c r="X13" i="2"/>
  <c r="Y13" i="2" s="1"/>
  <c r="V20" i="1" l="1"/>
  <c r="E21" i="1"/>
  <c r="X16" i="1"/>
  <c r="Y16" i="1" s="1"/>
  <c r="C18" i="1"/>
  <c r="F18" i="1"/>
  <c r="AE18" i="1"/>
  <c r="W17" i="1"/>
  <c r="Y17" i="1" s="1"/>
  <c r="G17" i="1"/>
  <c r="X17" i="1" s="1"/>
  <c r="E18" i="2"/>
  <c r="V17" i="2"/>
  <c r="G15" i="2"/>
  <c r="X15" i="2" s="1"/>
  <c r="W15" i="2"/>
  <c r="Y15" i="2" s="1"/>
  <c r="X14" i="2"/>
  <c r="Y14" i="2" s="1"/>
  <c r="C18" i="2"/>
  <c r="AE16" i="2"/>
  <c r="F16" i="2"/>
  <c r="AE17" i="2" l="1"/>
  <c r="C19" i="2"/>
  <c r="F17" i="2"/>
  <c r="W18" i="1"/>
  <c r="G18" i="1"/>
  <c r="X18" i="1" s="1"/>
  <c r="AE19" i="1"/>
  <c r="F19" i="1"/>
  <c r="C19" i="1"/>
  <c r="E19" i="2"/>
  <c r="V18" i="2"/>
  <c r="V21" i="1"/>
  <c r="E22" i="1"/>
  <c r="G16" i="2"/>
  <c r="X16" i="2" s="1"/>
  <c r="W16" i="2"/>
  <c r="Y16" i="2" s="1"/>
  <c r="Y18" i="1" l="1"/>
  <c r="G17" i="2"/>
  <c r="X17" i="2" s="1"/>
  <c r="W17" i="2"/>
  <c r="Y17" i="2" s="1"/>
  <c r="E23" i="1"/>
  <c r="V22" i="1"/>
  <c r="C20" i="2"/>
  <c r="AE18" i="2"/>
  <c r="F18" i="2"/>
  <c r="V19" i="2"/>
  <c r="E20" i="2"/>
  <c r="C20" i="1"/>
  <c r="AE20" i="1"/>
  <c r="F20" i="1"/>
  <c r="W19" i="1"/>
  <c r="G19" i="1"/>
  <c r="X19" i="1" s="1"/>
  <c r="V20" i="2" l="1"/>
  <c r="E21" i="2"/>
  <c r="G18" i="2"/>
  <c r="X18" i="2" s="1"/>
  <c r="W18" i="2"/>
  <c r="Y18" i="2" s="1"/>
  <c r="F19" i="2"/>
  <c r="C21" i="2"/>
  <c r="AE19" i="2"/>
  <c r="V23" i="1"/>
  <c r="E24" i="1"/>
  <c r="Y19" i="1"/>
  <c r="G20" i="1"/>
  <c r="X20" i="1" s="1"/>
  <c r="W20" i="1"/>
  <c r="C21" i="1"/>
  <c r="AE21" i="1"/>
  <c r="F21" i="1"/>
  <c r="E25" i="1" l="1"/>
  <c r="V24" i="1"/>
  <c r="W21" i="1"/>
  <c r="G21" i="1"/>
  <c r="X21" i="1" s="1"/>
  <c r="AE20" i="2"/>
  <c r="F20" i="2"/>
  <c r="C22" i="2"/>
  <c r="F22" i="1"/>
  <c r="AE22" i="1"/>
  <c r="C22" i="1"/>
  <c r="G19" i="2"/>
  <c r="X19" i="2" s="1"/>
  <c r="W19" i="2"/>
  <c r="Y19" i="2" s="1"/>
  <c r="Y20" i="1"/>
  <c r="V21" i="2"/>
  <c r="E22" i="2"/>
  <c r="G22" i="1" l="1"/>
  <c r="X22" i="1" s="1"/>
  <c r="W22" i="1"/>
  <c r="AE21" i="2"/>
  <c r="C23" i="2"/>
  <c r="F21" i="2"/>
  <c r="F23" i="1"/>
  <c r="AE23" i="1"/>
  <c r="C23" i="1"/>
  <c r="G20" i="2"/>
  <c r="X20" i="2" s="1"/>
  <c r="W20" i="2"/>
  <c r="Y20" i="2" s="1"/>
  <c r="Y21" i="1"/>
  <c r="E26" i="1"/>
  <c r="V25" i="1"/>
  <c r="E23" i="2"/>
  <c r="V22" i="2"/>
  <c r="V26" i="1" l="1"/>
  <c r="E27" i="1"/>
  <c r="F24" i="1"/>
  <c r="AE24" i="1"/>
  <c r="C24" i="1"/>
  <c r="W23" i="1"/>
  <c r="G23" i="1"/>
  <c r="X23" i="1" s="1"/>
  <c r="G21" i="2"/>
  <c r="X21" i="2" s="1"/>
  <c r="W21" i="2"/>
  <c r="V23" i="2"/>
  <c r="E24" i="2"/>
  <c r="C24" i="2"/>
  <c r="AE22" i="2"/>
  <c r="F22" i="2"/>
  <c r="Y22" i="1"/>
  <c r="Y23" i="1" l="1"/>
  <c r="G24" i="1"/>
  <c r="X24" i="1" s="1"/>
  <c r="W24" i="1"/>
  <c r="Y24" i="1" s="1"/>
  <c r="F23" i="2"/>
  <c r="AE23" i="2"/>
  <c r="C25" i="2"/>
  <c r="V27" i="1"/>
  <c r="E28" i="1"/>
  <c r="Y21" i="2"/>
  <c r="F25" i="1"/>
  <c r="C25" i="1"/>
  <c r="AE25" i="1"/>
  <c r="W22" i="2"/>
  <c r="G22" i="2"/>
  <c r="X22" i="2" s="1"/>
  <c r="V24" i="2"/>
  <c r="E25" i="2"/>
  <c r="G23" i="2" l="1"/>
  <c r="X23" i="2" s="1"/>
  <c r="W23" i="2"/>
  <c r="Y23" i="2" s="1"/>
  <c r="G25" i="1"/>
  <c r="X25" i="1" s="1"/>
  <c r="W25" i="1"/>
  <c r="Y25" i="1" s="1"/>
  <c r="E29" i="1"/>
  <c r="V28" i="1"/>
  <c r="AE24" i="2"/>
  <c r="C26" i="2"/>
  <c r="F24" i="2"/>
  <c r="E26" i="2"/>
  <c r="V25" i="2"/>
  <c r="Y22" i="2"/>
  <c r="F26" i="1"/>
  <c r="C26" i="1"/>
  <c r="AE26" i="1"/>
  <c r="V26" i="2" l="1"/>
  <c r="E27" i="2"/>
  <c r="W24" i="2"/>
  <c r="G24" i="2"/>
  <c r="X24" i="2" s="1"/>
  <c r="V29" i="1"/>
  <c r="E30" i="1"/>
  <c r="F27" i="1"/>
  <c r="AE27" i="1"/>
  <c r="C27" i="1"/>
  <c r="W26" i="1"/>
  <c r="G26" i="1"/>
  <c r="X26" i="1" s="1"/>
  <c r="AE25" i="2"/>
  <c r="F25" i="2"/>
  <c r="C27" i="2"/>
  <c r="Y26" i="1" l="1"/>
  <c r="F28" i="1"/>
  <c r="AE28" i="1"/>
  <c r="C28" i="1"/>
  <c r="G27" i="1"/>
  <c r="X27" i="1" s="1"/>
  <c r="W27" i="1"/>
  <c r="E31" i="1"/>
  <c r="V30" i="1"/>
  <c r="AE26" i="2"/>
  <c r="F26" i="2"/>
  <c r="C28" i="2"/>
  <c r="G25" i="2"/>
  <c r="X25" i="2" s="1"/>
  <c r="W25" i="2"/>
  <c r="Y24" i="2"/>
  <c r="V27" i="2"/>
  <c r="E28" i="2"/>
  <c r="AE27" i="2" l="1"/>
  <c r="F27" i="2"/>
  <c r="C29" i="2"/>
  <c r="G26" i="2"/>
  <c r="X26" i="2" s="1"/>
  <c r="W26" i="2"/>
  <c r="Y26" i="2" s="1"/>
  <c r="V31" i="1"/>
  <c r="E32" i="1"/>
  <c r="Y27" i="1"/>
  <c r="C29" i="1"/>
  <c r="AE29" i="1"/>
  <c r="F29" i="1"/>
  <c r="V28" i="2"/>
  <c r="E29" i="2"/>
  <c r="W28" i="1"/>
  <c r="G28" i="1"/>
  <c r="X28" i="1" s="1"/>
  <c r="Y25" i="2"/>
  <c r="W29" i="1" l="1"/>
  <c r="Y29" i="1" s="1"/>
  <c r="G29" i="1"/>
  <c r="X29" i="1" s="1"/>
  <c r="F30" i="1"/>
  <c r="C30" i="1"/>
  <c r="AE30" i="1"/>
  <c r="V32" i="1"/>
  <c r="E33" i="1"/>
  <c r="Y28" i="1"/>
  <c r="C30" i="2"/>
  <c r="AE28" i="2"/>
  <c r="F28" i="2"/>
  <c r="G27" i="2"/>
  <c r="X27" i="2" s="1"/>
  <c r="W27" i="2"/>
  <c r="Y27" i="2" s="1"/>
  <c r="V29" i="2"/>
  <c r="E30" i="2"/>
  <c r="V30" i="2" l="1"/>
  <c r="E31" i="2"/>
  <c r="V33" i="1"/>
  <c r="E34" i="1"/>
  <c r="G28" i="2"/>
  <c r="X28" i="2" s="1"/>
  <c r="W28" i="2"/>
  <c r="Y28" i="2" s="1"/>
  <c r="AE31" i="1"/>
  <c r="F31" i="1"/>
  <c r="C31" i="1"/>
  <c r="F29" i="2"/>
  <c r="AE29" i="2"/>
  <c r="C31" i="2"/>
  <c r="G30" i="1"/>
  <c r="X30" i="1" s="1"/>
  <c r="W30" i="1"/>
  <c r="Y30" i="1" s="1"/>
  <c r="G29" i="2" l="1"/>
  <c r="X29" i="2" s="1"/>
  <c r="W29" i="2"/>
  <c r="C32" i="1"/>
  <c r="AE32" i="1"/>
  <c r="F32" i="1"/>
  <c r="W31" i="1"/>
  <c r="G31" i="1"/>
  <c r="X31" i="1" s="1"/>
  <c r="V34" i="1"/>
  <c r="E35" i="1"/>
  <c r="AE30" i="2"/>
  <c r="C32" i="2"/>
  <c r="F30" i="2"/>
  <c r="V31" i="2"/>
  <c r="E32" i="2"/>
  <c r="Y31" i="1" l="1"/>
  <c r="W32" i="1"/>
  <c r="Y32" i="1" s="1"/>
  <c r="G32" i="1"/>
  <c r="X32" i="1" s="1"/>
  <c r="F31" i="2"/>
  <c r="C33" i="2"/>
  <c r="AE31" i="2"/>
  <c r="C33" i="1"/>
  <c r="F33" i="1"/>
  <c r="AE33" i="1"/>
  <c r="Y29" i="2"/>
  <c r="V32" i="2"/>
  <c r="E33" i="2"/>
  <c r="W30" i="2"/>
  <c r="G30" i="2"/>
  <c r="X30" i="2" s="1"/>
  <c r="V35" i="1"/>
  <c r="E36" i="1"/>
  <c r="V33" i="2" l="1"/>
  <c r="E34" i="2"/>
  <c r="W33" i="1"/>
  <c r="G33" i="1"/>
  <c r="X33" i="1" s="1"/>
  <c r="F34" i="1"/>
  <c r="AE34" i="1"/>
  <c r="C34" i="1"/>
  <c r="C34" i="2"/>
  <c r="F32" i="2"/>
  <c r="AE32" i="2"/>
  <c r="E37" i="1"/>
  <c r="V36" i="1"/>
  <c r="W31" i="2"/>
  <c r="G31" i="2"/>
  <c r="X31" i="2" s="1"/>
  <c r="Y30" i="2"/>
  <c r="W32" i="2" l="1"/>
  <c r="G32" i="2"/>
  <c r="X32" i="2" s="1"/>
  <c r="AE35" i="1"/>
  <c r="F35" i="1"/>
  <c r="C35" i="1"/>
  <c r="Y33" i="1"/>
  <c r="AE33" i="2"/>
  <c r="C35" i="2"/>
  <c r="F33" i="2"/>
  <c r="W34" i="1"/>
  <c r="Y34" i="1" s="1"/>
  <c r="G34" i="1"/>
  <c r="X34" i="1" s="1"/>
  <c r="Y31" i="2"/>
  <c r="V34" i="2"/>
  <c r="E35" i="2"/>
  <c r="E38" i="1"/>
  <c r="V37" i="1"/>
  <c r="G33" i="2" l="1"/>
  <c r="X33" i="2" s="1"/>
  <c r="W33" i="2"/>
  <c r="Y33" i="2" s="1"/>
  <c r="C36" i="2"/>
  <c r="F34" i="2"/>
  <c r="AE34" i="2"/>
  <c r="E39" i="1"/>
  <c r="V38" i="1"/>
  <c r="F36" i="1"/>
  <c r="C36" i="1"/>
  <c r="AE36" i="1"/>
  <c r="V35" i="2"/>
  <c r="E36" i="2"/>
  <c r="W35" i="1"/>
  <c r="G35" i="1"/>
  <c r="X35" i="1" s="1"/>
  <c r="Y32" i="2"/>
  <c r="G36" i="1" l="1"/>
  <c r="X36" i="1" s="1"/>
  <c r="W36" i="1"/>
  <c r="Y36" i="1" s="1"/>
  <c r="V39" i="1"/>
  <c r="E40" i="1"/>
  <c r="W34" i="2"/>
  <c r="G34" i="2"/>
  <c r="X34" i="2" s="1"/>
  <c r="F35" i="2"/>
  <c r="C37" i="2"/>
  <c r="AE35" i="2"/>
  <c r="Y35" i="1"/>
  <c r="V36" i="2"/>
  <c r="E37" i="2"/>
  <c r="F37" i="1"/>
  <c r="AE37" i="1"/>
  <c r="C37" i="1"/>
  <c r="C38" i="1" l="1"/>
  <c r="F38" i="1"/>
  <c r="AE38" i="1"/>
  <c r="Y34" i="2"/>
  <c r="V40" i="1"/>
  <c r="E41" i="1"/>
  <c r="AE36" i="2"/>
  <c r="C38" i="2"/>
  <c r="F36" i="2"/>
  <c r="W35" i="2"/>
  <c r="Y35" i="2" s="1"/>
  <c r="G35" i="2"/>
  <c r="X35" i="2" s="1"/>
  <c r="W37" i="1"/>
  <c r="G37" i="1"/>
  <c r="X37" i="1" s="1"/>
  <c r="E38" i="2"/>
  <c r="V37" i="2"/>
  <c r="W36" i="2" l="1"/>
  <c r="G36" i="2"/>
  <c r="X36" i="2" s="1"/>
  <c r="AE37" i="2"/>
  <c r="C39" i="2"/>
  <c r="F37" i="2"/>
  <c r="E42" i="1"/>
  <c r="V41" i="1"/>
  <c r="V38" i="2"/>
  <c r="E39" i="2"/>
  <c r="Y37" i="1"/>
  <c r="G38" i="1"/>
  <c r="X38" i="1" s="1"/>
  <c r="W38" i="1"/>
  <c r="Y38" i="1" s="1"/>
  <c r="C39" i="1"/>
  <c r="F39" i="1"/>
  <c r="AE39" i="1"/>
  <c r="E43" i="1" l="1"/>
  <c r="V42" i="1"/>
  <c r="W37" i="2"/>
  <c r="G37" i="2"/>
  <c r="X37" i="2" s="1"/>
  <c r="W39" i="1"/>
  <c r="Y39" i="1" s="1"/>
  <c r="G39" i="1"/>
  <c r="X39" i="1" s="1"/>
  <c r="C40" i="2"/>
  <c r="F38" i="2"/>
  <c r="AE38" i="2"/>
  <c r="AE40" i="1"/>
  <c r="F40" i="1"/>
  <c r="C40" i="1"/>
  <c r="Y36" i="2"/>
  <c r="V39" i="2"/>
  <c r="E40" i="2"/>
  <c r="G40" i="1" l="1"/>
  <c r="X40" i="1" s="1"/>
  <c r="W40" i="1"/>
  <c r="F39" i="2"/>
  <c r="C41" i="2"/>
  <c r="AE39" i="2"/>
  <c r="AE41" i="1"/>
  <c r="F41" i="1"/>
  <c r="C41" i="1"/>
  <c r="G38" i="2"/>
  <c r="X38" i="2" s="1"/>
  <c r="W38" i="2"/>
  <c r="Y38" i="2" s="1"/>
  <c r="V40" i="2"/>
  <c r="E41" i="2"/>
  <c r="Y37" i="2"/>
  <c r="E44" i="1"/>
  <c r="V43" i="1"/>
  <c r="E42" i="2" l="1"/>
  <c r="V41" i="2"/>
  <c r="AE42" i="1"/>
  <c r="F42" i="1"/>
  <c r="C42" i="1"/>
  <c r="W41" i="1"/>
  <c r="G41" i="1"/>
  <c r="X41" i="1" s="1"/>
  <c r="E45" i="1"/>
  <c r="V44" i="1"/>
  <c r="F40" i="2"/>
  <c r="C42" i="2"/>
  <c r="AE40" i="2"/>
  <c r="G39" i="2"/>
  <c r="X39" i="2" s="1"/>
  <c r="W39" i="2"/>
  <c r="Y40" i="1"/>
  <c r="G42" i="1" l="1"/>
  <c r="X42" i="1" s="1"/>
  <c r="W42" i="1"/>
  <c r="Y42" i="1" s="1"/>
  <c r="Y41" i="1"/>
  <c r="C43" i="1"/>
  <c r="F43" i="1"/>
  <c r="AE43" i="1"/>
  <c r="Y39" i="2"/>
  <c r="F41" i="2"/>
  <c r="AE41" i="2"/>
  <c r="C43" i="2"/>
  <c r="G40" i="2"/>
  <c r="X40" i="2" s="1"/>
  <c r="W40" i="2"/>
  <c r="Y40" i="2" s="1"/>
  <c r="V45" i="1"/>
  <c r="E46" i="1"/>
  <c r="E43" i="2"/>
  <c r="V42" i="2"/>
  <c r="C44" i="2" l="1"/>
  <c r="F42" i="2"/>
  <c r="AE42" i="2"/>
  <c r="G41" i="2"/>
  <c r="X41" i="2" s="1"/>
  <c r="W41" i="2"/>
  <c r="Y41" i="2" s="1"/>
  <c r="E44" i="2"/>
  <c r="V43" i="2"/>
  <c r="W43" i="1"/>
  <c r="G43" i="1"/>
  <c r="X43" i="1" s="1"/>
  <c r="C44" i="1"/>
  <c r="AE44" i="1"/>
  <c r="F44" i="1"/>
  <c r="V46" i="1"/>
  <c r="E47" i="1"/>
  <c r="AE43" i="2" l="1"/>
  <c r="F43" i="2"/>
  <c r="C45" i="2"/>
  <c r="F45" i="1"/>
  <c r="C45" i="1"/>
  <c r="AE45" i="1"/>
  <c r="Y43" i="1"/>
  <c r="E45" i="2"/>
  <c r="V44" i="2"/>
  <c r="E48" i="1"/>
  <c r="V47" i="1"/>
  <c r="G44" i="1"/>
  <c r="X44" i="1" s="1"/>
  <c r="W44" i="1"/>
  <c r="Y44" i="1" s="1"/>
  <c r="G42" i="2"/>
  <c r="X42" i="2" s="1"/>
  <c r="W42" i="2"/>
  <c r="Y42" i="2" s="1"/>
  <c r="E49" i="1" l="1"/>
  <c r="V48" i="1"/>
  <c r="V45" i="2"/>
  <c r="E46" i="2"/>
  <c r="AE46" i="1"/>
  <c r="F46" i="1"/>
  <c r="C46" i="1"/>
  <c r="G45" i="1"/>
  <c r="X45" i="1" s="1"/>
  <c r="W45" i="1"/>
  <c r="Y45" i="1" s="1"/>
  <c r="C46" i="2"/>
  <c r="AE44" i="2"/>
  <c r="F44" i="2"/>
  <c r="G43" i="2"/>
  <c r="X43" i="2" s="1"/>
  <c r="W43" i="2"/>
  <c r="Y43" i="2" s="1"/>
  <c r="G44" i="2" l="1"/>
  <c r="X44" i="2" s="1"/>
  <c r="W44" i="2"/>
  <c r="Y44" i="2" s="1"/>
  <c r="V49" i="1"/>
  <c r="E50" i="1"/>
  <c r="AE47" i="1"/>
  <c r="F47" i="1"/>
  <c r="C47" i="1"/>
  <c r="W46" i="1"/>
  <c r="G46" i="1"/>
  <c r="X46" i="1" s="1"/>
  <c r="AE45" i="2"/>
  <c r="C47" i="2"/>
  <c r="F45" i="2"/>
  <c r="E47" i="2"/>
  <c r="V46" i="2"/>
  <c r="Y46" i="1" l="1"/>
  <c r="F48" i="1"/>
  <c r="C48" i="1"/>
  <c r="AE48" i="1"/>
  <c r="W47" i="1"/>
  <c r="Y47" i="1" s="1"/>
  <c r="G47" i="1"/>
  <c r="X47" i="1" s="1"/>
  <c r="V50" i="1"/>
  <c r="E51" i="1"/>
  <c r="E48" i="2"/>
  <c r="V47" i="2"/>
  <c r="G45" i="2"/>
  <c r="X45" i="2" s="1"/>
  <c r="W45" i="2"/>
  <c r="Y45" i="2" s="1"/>
  <c r="AE46" i="2"/>
  <c r="C48" i="2"/>
  <c r="F46" i="2"/>
  <c r="W46" i="2" l="1"/>
  <c r="G46" i="2"/>
  <c r="X46" i="2" s="1"/>
  <c r="C49" i="1"/>
  <c r="AE49" i="1"/>
  <c r="F49" i="1"/>
  <c r="F47" i="2"/>
  <c r="C49" i="2"/>
  <c r="AE47" i="2"/>
  <c r="G48" i="1"/>
  <c r="X48" i="1" s="1"/>
  <c r="W48" i="1"/>
  <c r="V48" i="2"/>
  <c r="E49" i="2"/>
  <c r="E52" i="1"/>
  <c r="V51" i="1"/>
  <c r="AE50" i="1" l="1"/>
  <c r="F50" i="1"/>
  <c r="C50" i="1"/>
  <c r="V49" i="2"/>
  <c r="E50" i="2"/>
  <c r="Y48" i="1"/>
  <c r="F48" i="2"/>
  <c r="AE48" i="2"/>
  <c r="C50" i="2"/>
  <c r="G47" i="2"/>
  <c r="X47" i="2" s="1"/>
  <c r="W47" i="2"/>
  <c r="Y47" i="2" s="1"/>
  <c r="G49" i="1"/>
  <c r="X49" i="1" s="1"/>
  <c r="W49" i="1"/>
  <c r="E53" i="1"/>
  <c r="V52" i="1"/>
  <c r="Y46" i="2"/>
  <c r="F49" i="2" l="1"/>
  <c r="AE49" i="2"/>
  <c r="C51" i="2"/>
  <c r="G48" i="2"/>
  <c r="X48" i="2" s="1"/>
  <c r="W48" i="2"/>
  <c r="Y48" i="2" s="1"/>
  <c r="V50" i="2"/>
  <c r="E51" i="2"/>
  <c r="F51" i="1"/>
  <c r="AE51" i="1"/>
  <c r="C51" i="1"/>
  <c r="V53" i="1"/>
  <c r="E54" i="1"/>
  <c r="G50" i="1"/>
  <c r="X50" i="1" s="1"/>
  <c r="W50" i="1"/>
  <c r="Y50" i="1" s="1"/>
  <c r="Y49" i="1"/>
  <c r="V51" i="2" l="1"/>
  <c r="E52" i="2"/>
  <c r="E55" i="1"/>
  <c r="V54" i="1"/>
  <c r="AE50" i="2"/>
  <c r="F50" i="2"/>
  <c r="C52" i="2"/>
  <c r="AE52" i="1"/>
  <c r="F52" i="1"/>
  <c r="C52" i="1"/>
  <c r="W49" i="2"/>
  <c r="G49" i="2"/>
  <c r="X49" i="2" s="1"/>
  <c r="W51" i="1"/>
  <c r="G51" i="1"/>
  <c r="X51" i="1" s="1"/>
  <c r="W50" i="2" l="1"/>
  <c r="G50" i="2"/>
  <c r="X50" i="2" s="1"/>
  <c r="Y51" i="1"/>
  <c r="E56" i="1"/>
  <c r="V55" i="1"/>
  <c r="Y49" i="2"/>
  <c r="C53" i="1"/>
  <c r="AE53" i="1"/>
  <c r="F53" i="1"/>
  <c r="G52" i="1"/>
  <c r="X52" i="1" s="1"/>
  <c r="W52" i="1"/>
  <c r="Y52" i="1" s="1"/>
  <c r="V52" i="2"/>
  <c r="E53" i="2"/>
  <c r="C53" i="2"/>
  <c r="AE51" i="2"/>
  <c r="F51" i="2"/>
  <c r="W53" i="1" l="1"/>
  <c r="G53" i="1"/>
  <c r="X53" i="1" s="1"/>
  <c r="AE54" i="1"/>
  <c r="C54" i="1"/>
  <c r="F54" i="1"/>
  <c r="W51" i="2"/>
  <c r="G51" i="2"/>
  <c r="X51" i="2" s="1"/>
  <c r="C54" i="2"/>
  <c r="AE52" i="2"/>
  <c r="F52" i="2"/>
  <c r="E57" i="1"/>
  <c r="V56" i="1"/>
  <c r="E54" i="2"/>
  <c r="V53" i="2"/>
  <c r="Y50" i="2"/>
  <c r="Y51" i="2" l="1"/>
  <c r="G54" i="1"/>
  <c r="X54" i="1" s="1"/>
  <c r="W54" i="1"/>
  <c r="Y54" i="1" s="1"/>
  <c r="AE55" i="1"/>
  <c r="F55" i="1"/>
  <c r="C55" i="1"/>
  <c r="V54" i="2"/>
  <c r="E55" i="2"/>
  <c r="E58" i="1"/>
  <c r="V57" i="1"/>
  <c r="Y53" i="1"/>
  <c r="W52" i="2"/>
  <c r="G52" i="2"/>
  <c r="X52" i="2" s="1"/>
  <c r="C55" i="2"/>
  <c r="F53" i="2"/>
  <c r="AE53" i="2"/>
  <c r="V55" i="2" l="1"/>
  <c r="E56" i="2"/>
  <c r="E59" i="1"/>
  <c r="V58" i="1"/>
  <c r="C56" i="1"/>
  <c r="AE56" i="1"/>
  <c r="F56" i="1"/>
  <c r="G55" i="1"/>
  <c r="X55" i="1" s="1"/>
  <c r="W55" i="1"/>
  <c r="Y55" i="1" s="1"/>
  <c r="G53" i="2"/>
  <c r="X53" i="2" s="1"/>
  <c r="W53" i="2"/>
  <c r="Y53" i="2" s="1"/>
  <c r="C56" i="2"/>
  <c r="AE54" i="2"/>
  <c r="F54" i="2"/>
  <c r="Y52" i="2"/>
  <c r="W56" i="1" l="1"/>
  <c r="G56" i="1"/>
  <c r="X56" i="1" s="1"/>
  <c r="AE57" i="1"/>
  <c r="C57" i="1"/>
  <c r="F57" i="1"/>
  <c r="G54" i="2"/>
  <c r="X54" i="2" s="1"/>
  <c r="W54" i="2"/>
  <c r="Y54" i="2" s="1"/>
  <c r="E60" i="1"/>
  <c r="V59" i="1"/>
  <c r="C57" i="2"/>
  <c r="F55" i="2"/>
  <c r="AE55" i="2"/>
  <c r="E57" i="2"/>
  <c r="V56" i="2"/>
  <c r="G55" i="2" l="1"/>
  <c r="X55" i="2" s="1"/>
  <c r="W55" i="2"/>
  <c r="Y55" i="2" s="1"/>
  <c r="C58" i="2"/>
  <c r="F56" i="2"/>
  <c r="AE56" i="2"/>
  <c r="V60" i="1"/>
  <c r="E61" i="1"/>
  <c r="G57" i="1"/>
  <c r="X57" i="1" s="1"/>
  <c r="W57" i="1"/>
  <c r="Y57" i="1" s="1"/>
  <c r="C58" i="1"/>
  <c r="AE58" i="1"/>
  <c r="F58" i="1"/>
  <c r="E58" i="2"/>
  <c r="V57" i="2"/>
  <c r="Y56" i="1"/>
  <c r="F59" i="1" l="1"/>
  <c r="C59" i="1"/>
  <c r="AE59" i="1"/>
  <c r="V61" i="1"/>
  <c r="E62" i="1"/>
  <c r="W56" i="2"/>
  <c r="G56" i="2"/>
  <c r="X56" i="2" s="1"/>
  <c r="E59" i="2"/>
  <c r="V58" i="2"/>
  <c r="F57" i="2"/>
  <c r="AE57" i="2"/>
  <c r="C59" i="2"/>
  <c r="W58" i="1"/>
  <c r="G58" i="1"/>
  <c r="X58" i="1" s="1"/>
  <c r="Y56" i="2" l="1"/>
  <c r="V62" i="1"/>
  <c r="E63" i="1"/>
  <c r="Y58" i="1"/>
  <c r="E60" i="2"/>
  <c r="V59" i="2"/>
  <c r="F58" i="2"/>
  <c r="C60" i="2"/>
  <c r="AE58" i="2"/>
  <c r="G57" i="2"/>
  <c r="X57" i="2" s="1"/>
  <c r="W57" i="2"/>
  <c r="Y57" i="2" s="1"/>
  <c r="F60" i="1"/>
  <c r="C60" i="1"/>
  <c r="AE60" i="1"/>
  <c r="W59" i="1"/>
  <c r="G59" i="1"/>
  <c r="X59" i="1" s="1"/>
  <c r="G60" i="1" l="1"/>
  <c r="X60" i="1" s="1"/>
  <c r="W60" i="1"/>
  <c r="AE59" i="2"/>
  <c r="C61" i="2"/>
  <c r="F59" i="2"/>
  <c r="W58" i="2"/>
  <c r="G58" i="2"/>
  <c r="X58" i="2" s="1"/>
  <c r="V60" i="2"/>
  <c r="E61" i="2"/>
  <c r="Y59" i="1"/>
  <c r="V63" i="1"/>
  <c r="E64" i="1"/>
  <c r="F61" i="1"/>
  <c r="AE61" i="1"/>
  <c r="C61" i="1"/>
  <c r="E62" i="2" l="1"/>
  <c r="V61" i="2"/>
  <c r="Y58" i="2"/>
  <c r="F62" i="1"/>
  <c r="AE62" i="1"/>
  <c r="C62" i="1"/>
  <c r="G59" i="2"/>
  <c r="X59" i="2" s="1"/>
  <c r="W59" i="2"/>
  <c r="Y59" i="2" s="1"/>
  <c r="W61" i="1"/>
  <c r="G61" i="1"/>
  <c r="X61" i="1" s="1"/>
  <c r="Y60" i="1"/>
  <c r="AE60" i="2"/>
  <c r="C62" i="2"/>
  <c r="F60" i="2"/>
  <c r="V64" i="1"/>
  <c r="E65" i="1"/>
  <c r="E66" i="1" l="1"/>
  <c r="V65" i="1"/>
  <c r="AE63" i="1"/>
  <c r="C63" i="1"/>
  <c r="F63" i="1"/>
  <c r="Y61" i="1"/>
  <c r="G60" i="2"/>
  <c r="X60" i="2" s="1"/>
  <c r="W60" i="2"/>
  <c r="Y60" i="2" s="1"/>
  <c r="W62" i="1"/>
  <c r="G62" i="1"/>
  <c r="X62" i="1" s="1"/>
  <c r="C63" i="2"/>
  <c r="F61" i="2"/>
  <c r="AE61" i="2"/>
  <c r="V62" i="2"/>
  <c r="E63" i="2"/>
  <c r="E64" i="2" l="1"/>
  <c r="V63" i="2"/>
  <c r="Y62" i="1"/>
  <c r="G63" i="1"/>
  <c r="X63" i="1" s="1"/>
  <c r="W63" i="1"/>
  <c r="Y63" i="1" s="1"/>
  <c r="W61" i="2"/>
  <c r="G61" i="2"/>
  <c r="X61" i="2" s="1"/>
  <c r="AE64" i="1"/>
  <c r="C64" i="1"/>
  <c r="F64" i="1"/>
  <c r="C64" i="2"/>
  <c r="AE62" i="2"/>
  <c r="F62" i="2"/>
  <c r="V66" i="1"/>
  <c r="E67" i="1"/>
  <c r="Y61" i="2" l="1"/>
  <c r="V67" i="1"/>
  <c r="E68" i="1"/>
  <c r="G64" i="1"/>
  <c r="X64" i="1" s="1"/>
  <c r="W64" i="1"/>
  <c r="Y64" i="1" s="1"/>
  <c r="G62" i="2"/>
  <c r="X62" i="2" s="1"/>
  <c r="W62" i="2"/>
  <c r="Y62" i="2" s="1"/>
  <c r="C65" i="2"/>
  <c r="AE63" i="2"/>
  <c r="F63" i="2"/>
  <c r="F65" i="1"/>
  <c r="AE65" i="1"/>
  <c r="C65" i="1"/>
  <c r="E65" i="2"/>
  <c r="V64" i="2"/>
  <c r="C66" i="2" l="1"/>
  <c r="F64" i="2"/>
  <c r="AE64" i="2"/>
  <c r="AE66" i="1"/>
  <c r="F66" i="1"/>
  <c r="C66" i="1"/>
  <c r="E69" i="1"/>
  <c r="V68" i="1"/>
  <c r="W65" i="1"/>
  <c r="G65" i="1"/>
  <c r="X65" i="1" s="1"/>
  <c r="G63" i="2"/>
  <c r="X63" i="2" s="1"/>
  <c r="W63" i="2"/>
  <c r="V65" i="2"/>
  <c r="E66" i="2"/>
  <c r="Y65" i="1" l="1"/>
  <c r="V69" i="1"/>
  <c r="E70" i="1"/>
  <c r="C67" i="1"/>
  <c r="AE67" i="1"/>
  <c r="F67" i="1"/>
  <c r="G66" i="1"/>
  <c r="X66" i="1" s="1"/>
  <c r="W66" i="1"/>
  <c r="Y66" i="1" s="1"/>
  <c r="V66" i="2"/>
  <c r="E67" i="2"/>
  <c r="Y63" i="2"/>
  <c r="W64" i="2"/>
  <c r="Y64" i="2" s="1"/>
  <c r="G64" i="2"/>
  <c r="X64" i="2" s="1"/>
  <c r="C67" i="2"/>
  <c r="AE65" i="2"/>
  <c r="F65" i="2"/>
  <c r="W67" i="1" l="1"/>
  <c r="G67" i="1"/>
  <c r="X67" i="1" s="1"/>
  <c r="E68" i="2"/>
  <c r="V67" i="2"/>
  <c r="F68" i="1"/>
  <c r="AE68" i="1"/>
  <c r="C68" i="1"/>
  <c r="V70" i="1"/>
  <c r="E71" i="1"/>
  <c r="F66" i="2"/>
  <c r="AE66" i="2"/>
  <c r="C68" i="2"/>
  <c r="G65" i="2"/>
  <c r="X65" i="2" s="1"/>
  <c r="W65" i="2"/>
  <c r="Y65" i="2" s="1"/>
  <c r="W68" i="1" l="1"/>
  <c r="G68" i="1"/>
  <c r="X68" i="1" s="1"/>
  <c r="E69" i="2"/>
  <c r="V68" i="2"/>
  <c r="AE67" i="2"/>
  <c r="C69" i="2"/>
  <c r="F67" i="2"/>
  <c r="W66" i="2"/>
  <c r="G66" i="2"/>
  <c r="X66" i="2" s="1"/>
  <c r="V71" i="1"/>
  <c r="E72" i="1"/>
  <c r="Y67" i="1"/>
  <c r="AE69" i="1"/>
  <c r="C69" i="1"/>
  <c r="F69" i="1"/>
  <c r="Y66" i="2" l="1"/>
  <c r="G67" i="2"/>
  <c r="X67" i="2" s="1"/>
  <c r="W67" i="2"/>
  <c r="Y67" i="2" s="1"/>
  <c r="F68" i="2"/>
  <c r="AE68" i="2"/>
  <c r="C70" i="2"/>
  <c r="G69" i="1"/>
  <c r="X69" i="1" s="1"/>
  <c r="W69" i="1"/>
  <c r="Y69" i="1" s="1"/>
  <c r="C70" i="1"/>
  <c r="F70" i="1"/>
  <c r="AE70" i="1"/>
  <c r="V69" i="2"/>
  <c r="E70" i="2"/>
  <c r="V72" i="1"/>
  <c r="E73" i="1"/>
  <c r="Y68" i="1"/>
  <c r="G68" i="2" l="1"/>
  <c r="X68" i="2" s="1"/>
  <c r="W68" i="2"/>
  <c r="Y68" i="2" s="1"/>
  <c r="G70" i="1"/>
  <c r="X70" i="1" s="1"/>
  <c r="W70" i="1"/>
  <c r="Y70" i="1" s="1"/>
  <c r="C71" i="1"/>
  <c r="AE71" i="1"/>
  <c r="F71" i="1"/>
  <c r="F69" i="2"/>
  <c r="AE69" i="2"/>
  <c r="C71" i="2"/>
  <c r="V73" i="1"/>
  <c r="E74" i="1"/>
  <c r="E71" i="2"/>
  <c r="V70" i="2"/>
  <c r="W69" i="2" l="1"/>
  <c r="G69" i="2"/>
  <c r="X69" i="2" s="1"/>
  <c r="W71" i="1"/>
  <c r="G71" i="1"/>
  <c r="X71" i="1" s="1"/>
  <c r="C72" i="1"/>
  <c r="AE72" i="1"/>
  <c r="F72" i="1"/>
  <c r="V71" i="2"/>
  <c r="E72" i="2"/>
  <c r="E75" i="1"/>
  <c r="V74" i="1"/>
  <c r="F70" i="2"/>
  <c r="AE70" i="2"/>
  <c r="C72" i="2"/>
  <c r="W72" i="1" l="1"/>
  <c r="G72" i="1"/>
  <c r="X72" i="1" s="1"/>
  <c r="C73" i="1"/>
  <c r="F73" i="1"/>
  <c r="AE73" i="1"/>
  <c r="C73" i="2"/>
  <c r="F71" i="2"/>
  <c r="AE71" i="2"/>
  <c r="W70" i="2"/>
  <c r="G70" i="2"/>
  <c r="X70" i="2" s="1"/>
  <c r="Y71" i="1"/>
  <c r="E76" i="1"/>
  <c r="V75" i="1"/>
  <c r="V72" i="2"/>
  <c r="E73" i="2"/>
  <c r="Y69" i="2"/>
  <c r="E77" i="1" l="1"/>
  <c r="V76" i="1"/>
  <c r="F72" i="2"/>
  <c r="C74" i="2"/>
  <c r="AE72" i="2"/>
  <c r="Y70" i="2"/>
  <c r="G71" i="2"/>
  <c r="X71" i="2" s="1"/>
  <c r="W71" i="2"/>
  <c r="Y71" i="2" s="1"/>
  <c r="W73" i="1"/>
  <c r="G73" i="1"/>
  <c r="X73" i="1" s="1"/>
  <c r="V73" i="2"/>
  <c r="E74" i="2"/>
  <c r="F74" i="1"/>
  <c r="C74" i="1"/>
  <c r="AE74" i="1"/>
  <c r="Y72" i="1"/>
  <c r="AE73" i="2" l="1"/>
  <c r="F73" i="2"/>
  <c r="C75" i="2"/>
  <c r="AE75" i="1"/>
  <c r="C75" i="1"/>
  <c r="F75" i="1"/>
  <c r="W74" i="1"/>
  <c r="G74" i="1"/>
  <c r="X74" i="1" s="1"/>
  <c r="W72" i="2"/>
  <c r="G72" i="2"/>
  <c r="X72" i="2" s="1"/>
  <c r="E75" i="2"/>
  <c r="V74" i="2"/>
  <c r="Y73" i="1"/>
  <c r="V77" i="1"/>
  <c r="E78" i="1"/>
  <c r="G75" i="1" l="1"/>
  <c r="X75" i="1" s="1"/>
  <c r="W75" i="1"/>
  <c r="Y75" i="1" s="1"/>
  <c r="AE76" i="1"/>
  <c r="C76" i="1"/>
  <c r="F76" i="1"/>
  <c r="E79" i="1"/>
  <c r="V78" i="1"/>
  <c r="E76" i="2"/>
  <c r="V75" i="2"/>
  <c r="AE74" i="2"/>
  <c r="C76" i="2"/>
  <c r="F74" i="2"/>
  <c r="W73" i="2"/>
  <c r="G73" i="2"/>
  <c r="X73" i="2" s="1"/>
  <c r="Y72" i="2"/>
  <c r="Y74" i="1"/>
  <c r="W76" i="1" l="1"/>
  <c r="G76" i="1"/>
  <c r="X76" i="1" s="1"/>
  <c r="E77" i="2"/>
  <c r="V76" i="2"/>
  <c r="AE77" i="1"/>
  <c r="F77" i="1"/>
  <c r="C77" i="1"/>
  <c r="V79" i="1"/>
  <c r="E80" i="1"/>
  <c r="Y73" i="2"/>
  <c r="W74" i="2"/>
  <c r="G74" i="2"/>
  <c r="X74" i="2" s="1"/>
  <c r="C77" i="2"/>
  <c r="AE75" i="2"/>
  <c r="F75" i="2"/>
  <c r="E81" i="1" l="1"/>
  <c r="V80" i="1"/>
  <c r="G75" i="2"/>
  <c r="X75" i="2" s="1"/>
  <c r="W75" i="2"/>
  <c r="Y75" i="2" s="1"/>
  <c r="C78" i="1"/>
  <c r="F78" i="1"/>
  <c r="AE78" i="1"/>
  <c r="W77" i="1"/>
  <c r="G77" i="1"/>
  <c r="X77" i="1" s="1"/>
  <c r="Y74" i="2"/>
  <c r="V77" i="2"/>
  <c r="E78" i="2"/>
  <c r="AE76" i="2"/>
  <c r="F76" i="2"/>
  <c r="C78" i="2"/>
  <c r="Y76" i="1"/>
  <c r="G78" i="1" l="1"/>
  <c r="X78" i="1" s="1"/>
  <c r="W78" i="1"/>
  <c r="E79" i="2"/>
  <c r="V78" i="2"/>
  <c r="Y77" i="1"/>
  <c r="W76" i="2"/>
  <c r="G76" i="2"/>
  <c r="X76" i="2" s="1"/>
  <c r="C79" i="2"/>
  <c r="AE77" i="2"/>
  <c r="F77" i="2"/>
  <c r="F79" i="1"/>
  <c r="C79" i="1"/>
  <c r="AE79" i="1"/>
  <c r="V81" i="1"/>
  <c r="E82" i="1"/>
  <c r="F78" i="2" l="1"/>
  <c r="C80" i="2"/>
  <c r="AE78" i="2"/>
  <c r="Y76" i="2"/>
  <c r="V82" i="1"/>
  <c r="E83" i="1"/>
  <c r="F80" i="1"/>
  <c r="C80" i="1"/>
  <c r="AE80" i="1"/>
  <c r="Y78" i="1"/>
  <c r="G79" i="1"/>
  <c r="X79" i="1" s="1"/>
  <c r="W79" i="1"/>
  <c r="Y79" i="1" s="1"/>
  <c r="G77" i="2"/>
  <c r="X77" i="2" s="1"/>
  <c r="W77" i="2"/>
  <c r="Y77" i="2" s="1"/>
  <c r="E80" i="2"/>
  <c r="V79" i="2"/>
  <c r="AE81" i="1" l="1"/>
  <c r="C81" i="1"/>
  <c r="F81" i="1"/>
  <c r="G80" i="1"/>
  <c r="X80" i="1" s="1"/>
  <c r="W80" i="1"/>
  <c r="E84" i="1"/>
  <c r="V83" i="1"/>
  <c r="E81" i="2"/>
  <c r="V80" i="2"/>
  <c r="AE79" i="2"/>
  <c r="F79" i="2"/>
  <c r="C81" i="2"/>
  <c r="G78" i="2"/>
  <c r="X78" i="2" s="1"/>
  <c r="W78" i="2"/>
  <c r="Y78" i="2" s="1"/>
  <c r="E82" i="2" l="1"/>
  <c r="V81" i="2"/>
  <c r="E85" i="1"/>
  <c r="V84" i="1"/>
  <c r="G79" i="2"/>
  <c r="X79" i="2" s="1"/>
  <c r="W79" i="2"/>
  <c r="Y80" i="1"/>
  <c r="AE80" i="2"/>
  <c r="C82" i="2"/>
  <c r="F80" i="2"/>
  <c r="G81" i="1"/>
  <c r="X81" i="1" s="1"/>
  <c r="W81" i="1"/>
  <c r="Y81" i="1" s="1"/>
  <c r="C82" i="1"/>
  <c r="F82" i="1"/>
  <c r="AE82" i="1"/>
  <c r="AE81" i="2" l="1"/>
  <c r="C83" i="2"/>
  <c r="F81" i="2"/>
  <c r="Y79" i="2"/>
  <c r="W80" i="2"/>
  <c r="G80" i="2"/>
  <c r="X80" i="2" s="1"/>
  <c r="G82" i="1"/>
  <c r="X82" i="1" s="1"/>
  <c r="W82" i="1"/>
  <c r="Y82" i="1" s="1"/>
  <c r="AE83" i="1"/>
  <c r="F83" i="1"/>
  <c r="C83" i="1"/>
  <c r="V85" i="1"/>
  <c r="E86" i="1"/>
  <c r="E83" i="2"/>
  <c r="V82" i="2"/>
  <c r="Y80" i="2" l="1"/>
  <c r="V83" i="2"/>
  <c r="E84" i="2"/>
  <c r="G83" i="1"/>
  <c r="X83" i="1" s="1"/>
  <c r="W83" i="1"/>
  <c r="Y83" i="1" s="1"/>
  <c r="W81" i="2"/>
  <c r="G81" i="2"/>
  <c r="X81" i="2" s="1"/>
  <c r="F82" i="2"/>
  <c r="AE82" i="2"/>
  <c r="C84" i="2"/>
  <c r="V86" i="1"/>
  <c r="E87" i="1"/>
  <c r="C84" i="1"/>
  <c r="F84" i="1"/>
  <c r="AE84" i="1"/>
  <c r="W82" i="2" l="1"/>
  <c r="G82" i="2"/>
  <c r="X82" i="2" s="1"/>
  <c r="Y81" i="2"/>
  <c r="G84" i="1"/>
  <c r="X84" i="1" s="1"/>
  <c r="W84" i="1"/>
  <c r="AE85" i="1"/>
  <c r="F85" i="1"/>
  <c r="C85" i="1"/>
  <c r="V87" i="1"/>
  <c r="E88" i="1"/>
  <c r="E85" i="2"/>
  <c r="V84" i="2"/>
  <c r="C85" i="2"/>
  <c r="F83" i="2"/>
  <c r="AE83" i="2"/>
  <c r="V88" i="1" l="1"/>
  <c r="E89" i="1"/>
  <c r="F86" i="1"/>
  <c r="AE86" i="1"/>
  <c r="C86" i="1"/>
  <c r="G85" i="1"/>
  <c r="X85" i="1" s="1"/>
  <c r="W85" i="1"/>
  <c r="Y85" i="1" s="1"/>
  <c r="Y84" i="1"/>
  <c r="G83" i="2"/>
  <c r="X83" i="2" s="1"/>
  <c r="W83" i="2"/>
  <c r="F84" i="2"/>
  <c r="C86" i="2"/>
  <c r="AE84" i="2"/>
  <c r="V85" i="2"/>
  <c r="E86" i="2"/>
  <c r="Y82" i="2"/>
  <c r="Y83" i="2" l="1"/>
  <c r="G86" i="1"/>
  <c r="X86" i="1" s="1"/>
  <c r="W86" i="1"/>
  <c r="Y86" i="1" s="1"/>
  <c r="AE87" i="1"/>
  <c r="C87" i="1"/>
  <c r="F87" i="1"/>
  <c r="V89" i="1"/>
  <c r="E90" i="1"/>
  <c r="AE85" i="2"/>
  <c r="C87" i="2"/>
  <c r="F85" i="2"/>
  <c r="G84" i="2"/>
  <c r="X84" i="2" s="1"/>
  <c r="W84" i="2"/>
  <c r="Y84" i="2" s="1"/>
  <c r="E87" i="2"/>
  <c r="V86" i="2"/>
  <c r="AE86" i="2" l="1"/>
  <c r="C88" i="2"/>
  <c r="F86" i="2"/>
  <c r="V90" i="1"/>
  <c r="E91" i="1"/>
  <c r="V87" i="2"/>
  <c r="E88" i="2"/>
  <c r="C88" i="1"/>
  <c r="F88" i="1"/>
  <c r="AE88" i="1"/>
  <c r="W87" i="1"/>
  <c r="G87" i="1"/>
  <c r="X87" i="1" s="1"/>
  <c r="G85" i="2"/>
  <c r="X85" i="2" s="1"/>
  <c r="W85" i="2"/>
  <c r="Y85" i="2" s="1"/>
  <c r="W88" i="1" l="1"/>
  <c r="G88" i="1"/>
  <c r="X88" i="1" s="1"/>
  <c r="F89" i="1"/>
  <c r="C89" i="1"/>
  <c r="AE89" i="1"/>
  <c r="V88" i="2"/>
  <c r="E89" i="2"/>
  <c r="V91" i="1"/>
  <c r="E92" i="1"/>
  <c r="Y87" i="1"/>
  <c r="G86" i="2"/>
  <c r="X86" i="2" s="1"/>
  <c r="W86" i="2"/>
  <c r="Y86" i="2" s="1"/>
  <c r="F87" i="2"/>
  <c r="C89" i="2"/>
  <c r="AE87" i="2"/>
  <c r="G87" i="2" l="1"/>
  <c r="X87" i="2" s="1"/>
  <c r="W87" i="2"/>
  <c r="G89" i="1"/>
  <c r="X89" i="1" s="1"/>
  <c r="W89" i="1"/>
  <c r="V92" i="1"/>
  <c r="E93" i="1"/>
  <c r="V89" i="2"/>
  <c r="E90" i="2"/>
  <c r="F88" i="2"/>
  <c r="AE88" i="2"/>
  <c r="C90" i="2"/>
  <c r="F90" i="1"/>
  <c r="AE90" i="1"/>
  <c r="C90" i="1"/>
  <c r="Y88" i="1"/>
  <c r="V93" i="1" l="1"/>
  <c r="E94" i="1"/>
  <c r="Y89" i="1"/>
  <c r="E91" i="2"/>
  <c r="V90" i="2"/>
  <c r="F91" i="1"/>
  <c r="C91" i="1"/>
  <c r="AE91" i="1"/>
  <c r="W90" i="1"/>
  <c r="G90" i="1"/>
  <c r="X90" i="1" s="1"/>
  <c r="Y87" i="2"/>
  <c r="C91" i="2"/>
  <c r="AE89" i="2"/>
  <c r="F89" i="2"/>
  <c r="W88" i="2"/>
  <c r="G88" i="2"/>
  <c r="X88" i="2" s="1"/>
  <c r="Y90" i="1" l="1"/>
  <c r="W91" i="1"/>
  <c r="G91" i="1"/>
  <c r="X91" i="1" s="1"/>
  <c r="F92" i="1"/>
  <c r="AE92" i="1"/>
  <c r="C92" i="1"/>
  <c r="F90" i="2"/>
  <c r="C92" i="2"/>
  <c r="AE90" i="2"/>
  <c r="E95" i="1"/>
  <c r="V94" i="1"/>
  <c r="Y88" i="2"/>
  <c r="G89" i="2"/>
  <c r="X89" i="2" s="1"/>
  <c r="W89" i="2"/>
  <c r="Y89" i="2" s="1"/>
  <c r="E92" i="2"/>
  <c r="V91" i="2"/>
  <c r="AE93" i="1" l="1"/>
  <c r="C93" i="1"/>
  <c r="F93" i="1"/>
  <c r="AE91" i="2"/>
  <c r="F91" i="2"/>
  <c r="C93" i="2"/>
  <c r="W90" i="2"/>
  <c r="G90" i="2"/>
  <c r="X90" i="2" s="1"/>
  <c r="E93" i="2"/>
  <c r="V92" i="2"/>
  <c r="W92" i="1"/>
  <c r="G92" i="1"/>
  <c r="X92" i="1" s="1"/>
  <c r="Y91" i="1"/>
  <c r="E96" i="1"/>
  <c r="V95" i="1"/>
  <c r="Y92" i="1" l="1"/>
  <c r="AE92" i="2"/>
  <c r="C94" i="2"/>
  <c r="F92" i="2"/>
  <c r="G93" i="1"/>
  <c r="X93" i="1" s="1"/>
  <c r="W93" i="1"/>
  <c r="F94" i="1"/>
  <c r="AE94" i="1"/>
  <c r="C94" i="1"/>
  <c r="V93" i="2"/>
  <c r="E94" i="2"/>
  <c r="Y90" i="2"/>
  <c r="W91" i="2"/>
  <c r="G91" i="2"/>
  <c r="X91" i="2" s="1"/>
  <c r="V96" i="1"/>
  <c r="E97" i="1"/>
  <c r="F95" i="1" l="1"/>
  <c r="C95" i="1"/>
  <c r="AE95" i="1"/>
  <c r="Y93" i="1"/>
  <c r="V94" i="2"/>
  <c r="E95" i="2"/>
  <c r="W94" i="1"/>
  <c r="G94" i="1"/>
  <c r="X94" i="1" s="1"/>
  <c r="V97" i="1"/>
  <c r="E98" i="1"/>
  <c r="AE93" i="2"/>
  <c r="F93" i="2"/>
  <c r="C95" i="2"/>
  <c r="W92" i="2"/>
  <c r="G92" i="2"/>
  <c r="X92" i="2" s="1"/>
  <c r="Y91" i="2"/>
  <c r="E99" i="1" l="1"/>
  <c r="V98" i="1"/>
  <c r="W95" i="1"/>
  <c r="G95" i="1"/>
  <c r="X95" i="1" s="1"/>
  <c r="W93" i="2"/>
  <c r="G93" i="2"/>
  <c r="X93" i="2" s="1"/>
  <c r="Y94" i="1"/>
  <c r="V95" i="2"/>
  <c r="E96" i="2"/>
  <c r="Y92" i="2"/>
  <c r="C96" i="1"/>
  <c r="AE96" i="1"/>
  <c r="F96" i="1"/>
  <c r="C96" i="2"/>
  <c r="F94" i="2"/>
  <c r="AE94" i="2"/>
  <c r="Y95" i="1" l="1"/>
  <c r="Y93" i="2"/>
  <c r="C97" i="2"/>
  <c r="F95" i="2"/>
  <c r="AE95" i="2"/>
  <c r="AE97" i="1"/>
  <c r="F97" i="1"/>
  <c r="C97" i="1"/>
  <c r="W94" i="2"/>
  <c r="G94" i="2"/>
  <c r="X94" i="2" s="1"/>
  <c r="G96" i="1"/>
  <c r="X96" i="1" s="1"/>
  <c r="W96" i="1"/>
  <c r="Y96" i="1" s="1"/>
  <c r="V96" i="2"/>
  <c r="E97" i="2"/>
  <c r="V99" i="1"/>
  <c r="E100" i="1"/>
  <c r="G95" i="2" l="1"/>
  <c r="X95" i="2" s="1"/>
  <c r="W95" i="2"/>
  <c r="Y95" i="2" s="1"/>
  <c r="F98" i="1"/>
  <c r="C98" i="1"/>
  <c r="AE98" i="1"/>
  <c r="E101" i="1"/>
  <c r="V100" i="1"/>
  <c r="F96" i="2"/>
  <c r="C98" i="2"/>
  <c r="AE96" i="2"/>
  <c r="W97" i="1"/>
  <c r="G97" i="1"/>
  <c r="X97" i="1" s="1"/>
  <c r="E98" i="2"/>
  <c r="V97" i="2"/>
  <c r="Y94" i="2"/>
  <c r="Y97" i="1" l="1"/>
  <c r="W96" i="2"/>
  <c r="G96" i="2"/>
  <c r="X96" i="2" s="1"/>
  <c r="AE97" i="2"/>
  <c r="C99" i="2"/>
  <c r="F97" i="2"/>
  <c r="AE99" i="1"/>
  <c r="C99" i="1"/>
  <c r="F99" i="1"/>
  <c r="G98" i="1"/>
  <c r="X98" i="1" s="1"/>
  <c r="W98" i="1"/>
  <c r="V101" i="1"/>
  <c r="E102" i="1"/>
  <c r="V98" i="2"/>
  <c r="E99" i="2"/>
  <c r="W99" i="1" l="1"/>
  <c r="G99" i="1"/>
  <c r="X99" i="1" s="1"/>
  <c r="C100" i="1"/>
  <c r="AE100" i="1"/>
  <c r="F100" i="1"/>
  <c r="V99" i="2"/>
  <c r="E100" i="2"/>
  <c r="G97" i="2"/>
  <c r="X97" i="2" s="1"/>
  <c r="W97" i="2"/>
  <c r="Y97" i="2" s="1"/>
  <c r="C100" i="2"/>
  <c r="AE98" i="2"/>
  <c r="F98" i="2"/>
  <c r="Y96" i="2"/>
  <c r="Y98" i="1"/>
  <c r="V102" i="1"/>
  <c r="E103" i="1"/>
  <c r="G98" i="2" l="1"/>
  <c r="X98" i="2" s="1"/>
  <c r="W98" i="2"/>
  <c r="Y98" i="2" s="1"/>
  <c r="F99" i="2"/>
  <c r="AE99" i="2"/>
  <c r="C101" i="2"/>
  <c r="E101" i="2"/>
  <c r="V100" i="2"/>
  <c r="G100" i="1"/>
  <c r="X100" i="1" s="1"/>
  <c r="W100" i="1"/>
  <c r="Y100" i="1" s="1"/>
  <c r="V103" i="1"/>
  <c r="E104" i="1"/>
  <c r="F101" i="1"/>
  <c r="C101" i="1"/>
  <c r="AE101" i="1"/>
  <c r="Y99" i="1"/>
  <c r="V101" i="2" l="1"/>
  <c r="E102" i="2"/>
  <c r="F102" i="1"/>
  <c r="AE102" i="1"/>
  <c r="C102" i="1"/>
  <c r="G101" i="1"/>
  <c r="X101" i="1" s="1"/>
  <c r="W101" i="1"/>
  <c r="V104" i="1"/>
  <c r="E105" i="1"/>
  <c r="C102" i="2"/>
  <c r="AE100" i="2"/>
  <c r="F100" i="2"/>
  <c r="W99" i="2"/>
  <c r="G99" i="2"/>
  <c r="X99" i="2" s="1"/>
  <c r="Y101" i="1" l="1"/>
  <c r="Y99" i="2"/>
  <c r="C103" i="1"/>
  <c r="AE103" i="1"/>
  <c r="F103" i="1"/>
  <c r="C103" i="2"/>
  <c r="AE101" i="2"/>
  <c r="F101" i="2"/>
  <c r="W100" i="2"/>
  <c r="G100" i="2"/>
  <c r="X100" i="2" s="1"/>
  <c r="W102" i="1"/>
  <c r="G102" i="1"/>
  <c r="X102" i="1" s="1"/>
  <c r="E103" i="2"/>
  <c r="V102" i="2"/>
  <c r="E106" i="1"/>
  <c r="V105" i="1"/>
  <c r="Y100" i="2" l="1"/>
  <c r="G101" i="2"/>
  <c r="X101" i="2" s="1"/>
  <c r="W101" i="2"/>
  <c r="Y101" i="2" s="1"/>
  <c r="F102" i="2"/>
  <c r="C104" i="2"/>
  <c r="AE102" i="2"/>
  <c r="Y102" i="1"/>
  <c r="W103" i="1"/>
  <c r="G103" i="1"/>
  <c r="X103" i="1" s="1"/>
  <c r="V106" i="1"/>
  <c r="E107" i="1"/>
  <c r="F104" i="1"/>
  <c r="AE104" i="1"/>
  <c r="C104" i="1"/>
  <c r="V103" i="2"/>
  <c r="E104" i="2"/>
  <c r="G104" i="1" l="1"/>
  <c r="X104" i="1" s="1"/>
  <c r="W104" i="1"/>
  <c r="Y104" i="1" s="1"/>
  <c r="V107" i="1"/>
  <c r="E108" i="1"/>
  <c r="Y103" i="1"/>
  <c r="W102" i="2"/>
  <c r="G102" i="2"/>
  <c r="X102" i="2" s="1"/>
  <c r="AE105" i="1"/>
  <c r="C105" i="1"/>
  <c r="F105" i="1"/>
  <c r="E105" i="2"/>
  <c r="V104" i="2"/>
  <c r="AE103" i="2"/>
  <c r="C105" i="2"/>
  <c r="F103" i="2"/>
  <c r="W105" i="1" l="1"/>
  <c r="G105" i="1"/>
  <c r="X105" i="1" s="1"/>
  <c r="C106" i="1"/>
  <c r="F106" i="1"/>
  <c r="AE106" i="1"/>
  <c r="Y102" i="2"/>
  <c r="C106" i="2"/>
  <c r="AE104" i="2"/>
  <c r="F104" i="2"/>
  <c r="W103" i="2"/>
  <c r="Y103" i="2" s="1"/>
  <c r="G103" i="2"/>
  <c r="X103" i="2" s="1"/>
  <c r="E109" i="1"/>
  <c r="V108" i="1"/>
  <c r="V105" i="2"/>
  <c r="E106" i="2"/>
  <c r="G104" i="2" l="1"/>
  <c r="X104" i="2" s="1"/>
  <c r="W104" i="2"/>
  <c r="C107" i="2"/>
  <c r="AE105" i="2"/>
  <c r="F105" i="2"/>
  <c r="V109" i="1"/>
  <c r="E110" i="1"/>
  <c r="G106" i="1"/>
  <c r="X106" i="1" s="1"/>
  <c r="W106" i="1"/>
  <c r="F107" i="1"/>
  <c r="AE107" i="1"/>
  <c r="C107" i="1"/>
  <c r="V106" i="2"/>
  <c r="E107" i="2"/>
  <c r="Y105" i="1"/>
  <c r="F106" i="2" l="1"/>
  <c r="C108" i="2"/>
  <c r="AE106" i="2"/>
  <c r="G107" i="1"/>
  <c r="X107" i="1" s="1"/>
  <c r="W107" i="1"/>
  <c r="V110" i="1"/>
  <c r="E111" i="1"/>
  <c r="W105" i="2"/>
  <c r="G105" i="2"/>
  <c r="X105" i="2" s="1"/>
  <c r="V107" i="2"/>
  <c r="E108" i="2"/>
  <c r="F108" i="1"/>
  <c r="C108" i="1"/>
  <c r="AE108" i="1"/>
  <c r="Y104" i="2"/>
  <c r="Y106" i="1"/>
  <c r="Y105" i="2" l="1"/>
  <c r="E112" i="1"/>
  <c r="V112" i="1" s="1"/>
  <c r="V113" i="1" s="1"/>
  <c r="V114" i="1" s="1"/>
  <c r="V115" i="1" s="1"/>
  <c r="V116" i="1" s="1"/>
  <c r="V117" i="1" s="1"/>
  <c r="V111" i="1"/>
  <c r="Y107" i="1"/>
  <c r="W108" i="1"/>
  <c r="G108" i="1"/>
  <c r="X108" i="1" s="1"/>
  <c r="C109" i="2"/>
  <c r="AE107" i="2"/>
  <c r="F107" i="2"/>
  <c r="F109" i="1"/>
  <c r="C109" i="1"/>
  <c r="AE109" i="1"/>
  <c r="V108" i="2"/>
  <c r="E109" i="2"/>
  <c r="W106" i="2"/>
  <c r="G106" i="2"/>
  <c r="X106" i="2" s="1"/>
  <c r="F108" i="2" l="1"/>
  <c r="C110" i="2"/>
  <c r="AE108" i="2"/>
  <c r="Y108" i="1"/>
  <c r="Y106" i="2"/>
  <c r="E110" i="2"/>
  <c r="V110" i="2" s="1"/>
  <c r="V111" i="2" s="1"/>
  <c r="V112" i="2" s="1"/>
  <c r="V113" i="2" s="1"/>
  <c r="V114" i="2" s="1"/>
  <c r="V115" i="2" s="1"/>
  <c r="V109" i="2"/>
  <c r="F110" i="1"/>
  <c r="C110" i="1"/>
  <c r="AE110" i="1"/>
  <c r="G109" i="1"/>
  <c r="X109" i="1" s="1"/>
  <c r="W109" i="1"/>
  <c r="Y109" i="1" s="1"/>
  <c r="G107" i="2"/>
  <c r="X107" i="2" s="1"/>
  <c r="W107" i="2"/>
  <c r="Y107" i="2" s="1"/>
  <c r="AE111" i="1" l="1"/>
  <c r="C111" i="1"/>
  <c r="F111" i="1"/>
  <c r="W110" i="1"/>
  <c r="G110" i="1"/>
  <c r="X110" i="1" s="1"/>
  <c r="AE109" i="2"/>
  <c r="F109" i="2"/>
  <c r="C111" i="2"/>
  <c r="G108" i="2"/>
  <c r="X108" i="2" s="1"/>
  <c r="W108" i="2"/>
  <c r="Y108" i="2" s="1"/>
  <c r="Y110" i="1" l="1"/>
  <c r="W111" i="1"/>
  <c r="G111" i="1"/>
  <c r="X111" i="1" s="1"/>
  <c r="AE110" i="2"/>
  <c r="F110" i="2"/>
  <c r="AE112" i="1"/>
  <c r="F112" i="1"/>
  <c r="W109" i="2"/>
  <c r="G109" i="2"/>
  <c r="X109" i="2" s="1"/>
  <c r="Y109" i="2" l="1"/>
  <c r="G112" i="1"/>
  <c r="W112" i="1"/>
  <c r="K21" i="1"/>
  <c r="K19" i="1"/>
  <c r="R10" i="1" s="1"/>
  <c r="K20" i="1"/>
  <c r="G110" i="2"/>
  <c r="W110" i="2"/>
  <c r="K18" i="2"/>
  <c r="K17" i="2"/>
  <c r="R9" i="2" s="1"/>
  <c r="S9" i="2" s="1"/>
  <c r="T9" i="2" s="1"/>
  <c r="K19" i="2"/>
  <c r="Y111" i="1"/>
  <c r="S10" i="1" l="1"/>
  <c r="T10" i="1" s="1"/>
  <c r="K22" i="2"/>
  <c r="T6" i="2"/>
  <c r="T7" i="2"/>
  <c r="K24" i="2"/>
  <c r="K21" i="2" s="1"/>
  <c r="K23" i="2"/>
  <c r="K25" i="2" s="1"/>
  <c r="T8" i="2"/>
  <c r="Y111" i="2"/>
  <c r="Y110" i="2"/>
  <c r="X110" i="2"/>
  <c r="K9" i="2"/>
  <c r="K16" i="2" s="1"/>
  <c r="K15" i="2"/>
  <c r="K14" i="2"/>
  <c r="K24" i="1"/>
  <c r="K25" i="1"/>
  <c r="K26" i="1"/>
  <c r="K23" i="1" s="1"/>
  <c r="T9" i="1"/>
  <c r="K27" i="1"/>
  <c r="T8" i="1"/>
  <c r="Y113" i="1"/>
  <c r="Y112" i="1"/>
  <c r="X112" i="1"/>
  <c r="K16" i="1"/>
  <c r="K17" i="1"/>
  <c r="K11" i="1"/>
  <c r="K18" i="1" s="1"/>
  <c r="AE111" i="2" l="1"/>
  <c r="Y112" i="2"/>
  <c r="AE113" i="1"/>
  <c r="Y114" i="1"/>
  <c r="Z105" i="2"/>
  <c r="Z99" i="2"/>
  <c r="Z93" i="2"/>
  <c r="Z87" i="2"/>
  <c r="Z81" i="2"/>
  <c r="Z75" i="2"/>
  <c r="Z69" i="2"/>
  <c r="Z115" i="2"/>
  <c r="Z49" i="2"/>
  <c r="Z38" i="2"/>
  <c r="Z32" i="2"/>
  <c r="Z110" i="2"/>
  <c r="AB110" i="2" s="1"/>
  <c r="Z100" i="2"/>
  <c r="Z91" i="2"/>
  <c r="Z73" i="2"/>
  <c r="Z63" i="2"/>
  <c r="Z34" i="2"/>
  <c r="Z26" i="2"/>
  <c r="Z89" i="2"/>
  <c r="Z84" i="2"/>
  <c r="Z68" i="2"/>
  <c r="Z61" i="2"/>
  <c r="Z41" i="2"/>
  <c r="Z27" i="2"/>
  <c r="Z21" i="2"/>
  <c r="Z6" i="2"/>
  <c r="Z111" i="2"/>
  <c r="AA111" i="2" s="1"/>
  <c r="Z108" i="2"/>
  <c r="Z96" i="2"/>
  <c r="Z76" i="2"/>
  <c r="Z72" i="2"/>
  <c r="Z53" i="2"/>
  <c r="Z42" i="2"/>
  <c r="Z33" i="2"/>
  <c r="Z22" i="2"/>
  <c r="Z13" i="2"/>
  <c r="Z102" i="2"/>
  <c r="Z86" i="2"/>
  <c r="Z66" i="2"/>
  <c r="Z37" i="2"/>
  <c r="Z19" i="2"/>
  <c r="Z107" i="2"/>
  <c r="Z83" i="2"/>
  <c r="Z58" i="2"/>
  <c r="Z55" i="2"/>
  <c r="Z31" i="2"/>
  <c r="Z10" i="2"/>
  <c r="Z9" i="2"/>
  <c r="Z92" i="2"/>
  <c r="Z40" i="2"/>
  <c r="Z36" i="2"/>
  <c r="Z98" i="2"/>
  <c r="Z77" i="2"/>
  <c r="Z60" i="2"/>
  <c r="Z46" i="2"/>
  <c r="Z20" i="2"/>
  <c r="Z95" i="2"/>
  <c r="Z54" i="2"/>
  <c r="Z113" i="2"/>
  <c r="Z103" i="2"/>
  <c r="Z101" i="2"/>
  <c r="Z97" i="2"/>
  <c r="Z78" i="2"/>
  <c r="Z52" i="2"/>
  <c r="Z50" i="2"/>
  <c r="Z17" i="2"/>
  <c r="Z12" i="2"/>
  <c r="Z82" i="2"/>
  <c r="Z80" i="2"/>
  <c r="Z48" i="2"/>
  <c r="Z44" i="2"/>
  <c r="Z30" i="2"/>
  <c r="Z25" i="2"/>
  <c r="Z112" i="2"/>
  <c r="Z90" i="2"/>
  <c r="Z79" i="2"/>
  <c r="Z47" i="2"/>
  <c r="Z24" i="2"/>
  <c r="Z62" i="2"/>
  <c r="Z57" i="2"/>
  <c r="Z67" i="2"/>
  <c r="Z18" i="2"/>
  <c r="Z70" i="2"/>
  <c r="Z59" i="2"/>
  <c r="Z39" i="2"/>
  <c r="Z15" i="2"/>
  <c r="Z106" i="2"/>
  <c r="Z71" i="2"/>
  <c r="Z45" i="2"/>
  <c r="Z16" i="2"/>
  <c r="Z14" i="2"/>
  <c r="Z94" i="2"/>
  <c r="Z85" i="2"/>
  <c r="Z104" i="2"/>
  <c r="Z65" i="2"/>
  <c r="Z56" i="2"/>
  <c r="Z7" i="2"/>
  <c r="Z74" i="2"/>
  <c r="Z64" i="2"/>
  <c r="Z43" i="2"/>
  <c r="Z29" i="2"/>
  <c r="Z88" i="2"/>
  <c r="Z28" i="2"/>
  <c r="Z114" i="2"/>
  <c r="Z109" i="2"/>
  <c r="Z51" i="2"/>
  <c r="Z23" i="2"/>
  <c r="Z35" i="2"/>
  <c r="Z11" i="2"/>
  <c r="Z8" i="2"/>
  <c r="AA112" i="1"/>
  <c r="AB112" i="1"/>
  <c r="Z116" i="1"/>
  <c r="Z107" i="1"/>
  <c r="Z101" i="1"/>
  <c r="Z95" i="1"/>
  <c r="Z89" i="1"/>
  <c r="Z83" i="1"/>
  <c r="Z77" i="1"/>
  <c r="Z71" i="1"/>
  <c r="Z65" i="1"/>
  <c r="Z59" i="1"/>
  <c r="Z102" i="1"/>
  <c r="Z87" i="1"/>
  <c r="Z73" i="1"/>
  <c r="Z58" i="1"/>
  <c r="Z44" i="1"/>
  <c r="Z30" i="1"/>
  <c r="Z112" i="1"/>
  <c r="Z103" i="1"/>
  <c r="Z93" i="1"/>
  <c r="Z97" i="1"/>
  <c r="Z91" i="1"/>
  <c r="Z63" i="1"/>
  <c r="Z109" i="1"/>
  <c r="Z64" i="1"/>
  <c r="Z43" i="1"/>
  <c r="Z42" i="1"/>
  <c r="Z41" i="1"/>
  <c r="Z40" i="1"/>
  <c r="Z104" i="1"/>
  <c r="Z98" i="1"/>
  <c r="Z92" i="1"/>
  <c r="Z84" i="1"/>
  <c r="Z74" i="1"/>
  <c r="Z45" i="1"/>
  <c r="Z26" i="1"/>
  <c r="Z9" i="1"/>
  <c r="Z94" i="1"/>
  <c r="Z82" i="1"/>
  <c r="Z79" i="1"/>
  <c r="Z70" i="1"/>
  <c r="Z67" i="1"/>
  <c r="Z110" i="1"/>
  <c r="Z51" i="1"/>
  <c r="Z35" i="1"/>
  <c r="Z115" i="1"/>
  <c r="Z105" i="1"/>
  <c r="Z86" i="1"/>
  <c r="Z61" i="1"/>
  <c r="Z55" i="1"/>
  <c r="Z47" i="1"/>
  <c r="Z8" i="1"/>
  <c r="Z33" i="1"/>
  <c r="Z18" i="1"/>
  <c r="Z15" i="1"/>
  <c r="Z88" i="1"/>
  <c r="Z49" i="1"/>
  <c r="Z16" i="1"/>
  <c r="Z117" i="1"/>
  <c r="Z90" i="1"/>
  <c r="Z81" i="1"/>
  <c r="Z46" i="1"/>
  <c r="Z21" i="1"/>
  <c r="Z20" i="1"/>
  <c r="Z19" i="1"/>
  <c r="Z72" i="1"/>
  <c r="Z56" i="1"/>
  <c r="Z37" i="1"/>
  <c r="Z27" i="1"/>
  <c r="Z106" i="1"/>
  <c r="Z99" i="1"/>
  <c r="Z76" i="1"/>
  <c r="Z54" i="1"/>
  <c r="Z34" i="1"/>
  <c r="Z22" i="1"/>
  <c r="Z113" i="1"/>
  <c r="AA113" i="1" s="1"/>
  <c r="Z68" i="1"/>
  <c r="Z57" i="1"/>
  <c r="Z50" i="1"/>
  <c r="Z23" i="1"/>
  <c r="Z12" i="1"/>
  <c r="Z75" i="1"/>
  <c r="Z53" i="1"/>
  <c r="Z32" i="1"/>
  <c r="Z25" i="1"/>
  <c r="Z13" i="1"/>
  <c r="Z10" i="1"/>
  <c r="Z78" i="1"/>
  <c r="Z52" i="1"/>
  <c r="Z24" i="1"/>
  <c r="Z114" i="1"/>
  <c r="Z69" i="1"/>
  <c r="Z36" i="1"/>
  <c r="Z48" i="1"/>
  <c r="Z28" i="1"/>
  <c r="Z100" i="1"/>
  <c r="Z96" i="1"/>
  <c r="Z17" i="1"/>
  <c r="Z111" i="1"/>
  <c r="Z60" i="1"/>
  <c r="Z66" i="1"/>
  <c r="Z11" i="1"/>
  <c r="Z14" i="1"/>
  <c r="Z80" i="1"/>
  <c r="Z38" i="1"/>
  <c r="Z29" i="1"/>
  <c r="Z85" i="1"/>
  <c r="Z39" i="1"/>
  <c r="Z31" i="1"/>
  <c r="Z62" i="1"/>
  <c r="Z108" i="1"/>
  <c r="AB113" i="1" l="1"/>
  <c r="AA85" i="1"/>
  <c r="AB85" i="1"/>
  <c r="AA28" i="1"/>
  <c r="AB28" i="1"/>
  <c r="AB53" i="1"/>
  <c r="AA53" i="1"/>
  <c r="AA99" i="1"/>
  <c r="AB99" i="1"/>
  <c r="AB105" i="1"/>
  <c r="AA105" i="1"/>
  <c r="AA45" i="1"/>
  <c r="AB45" i="1"/>
  <c r="AB59" i="1"/>
  <c r="AA59" i="1"/>
  <c r="AA43" i="2"/>
  <c r="AB43" i="2"/>
  <c r="AB71" i="2"/>
  <c r="AA71" i="2"/>
  <c r="AA79" i="2"/>
  <c r="AB79" i="2"/>
  <c r="AB52" i="2"/>
  <c r="AA52" i="2"/>
  <c r="AA37" i="2"/>
  <c r="AB37" i="2"/>
  <c r="AB87" i="2"/>
  <c r="AA87" i="2"/>
  <c r="AA29" i="1"/>
  <c r="AB29" i="1"/>
  <c r="AB48" i="1"/>
  <c r="AA48" i="1"/>
  <c r="AB75" i="1"/>
  <c r="AA75" i="1"/>
  <c r="AB106" i="1"/>
  <c r="AA106" i="1"/>
  <c r="AA74" i="1"/>
  <c r="AB74" i="1"/>
  <c r="AA91" i="1"/>
  <c r="AB91" i="1"/>
  <c r="AA64" i="2"/>
  <c r="AB64" i="2"/>
  <c r="AA93" i="2"/>
  <c r="AB93" i="2"/>
  <c r="AB38" i="1"/>
  <c r="AA38" i="1"/>
  <c r="AB27" i="1"/>
  <c r="AA27" i="1"/>
  <c r="AB49" i="1"/>
  <c r="AA49" i="1"/>
  <c r="AB84" i="1"/>
  <c r="AA84" i="1"/>
  <c r="AB71" i="1"/>
  <c r="AA71" i="1"/>
  <c r="AB8" i="2"/>
  <c r="AA8" i="2"/>
  <c r="AB74" i="2"/>
  <c r="AA74" i="2"/>
  <c r="AB15" i="2"/>
  <c r="AA15" i="2"/>
  <c r="AA97" i="2"/>
  <c r="AB97" i="2"/>
  <c r="AB40" i="2"/>
  <c r="AA40" i="2"/>
  <c r="AB86" i="2"/>
  <c r="AA86" i="2"/>
  <c r="AB6" i="2"/>
  <c r="AA6" i="2"/>
  <c r="AA99" i="2"/>
  <c r="AB99" i="2"/>
  <c r="AB80" i="1"/>
  <c r="AA80" i="1"/>
  <c r="AA69" i="1"/>
  <c r="AB69" i="1"/>
  <c r="AB37" i="1"/>
  <c r="AA37" i="1"/>
  <c r="AB88" i="1"/>
  <c r="AA88" i="1"/>
  <c r="AB51" i="1"/>
  <c r="AA51" i="1"/>
  <c r="AA92" i="1"/>
  <c r="AB92" i="1"/>
  <c r="AB93" i="1"/>
  <c r="AA93" i="1"/>
  <c r="AB77" i="1"/>
  <c r="AA77" i="1"/>
  <c r="AA11" i="2"/>
  <c r="AB11" i="2"/>
  <c r="AB7" i="2"/>
  <c r="AA7" i="2"/>
  <c r="AA39" i="2"/>
  <c r="AB39" i="2"/>
  <c r="AB25" i="2"/>
  <c r="AA25" i="2"/>
  <c r="AB101" i="2"/>
  <c r="AA101" i="2"/>
  <c r="AA92" i="2"/>
  <c r="AB92" i="2"/>
  <c r="AB102" i="2"/>
  <c r="AA102" i="2"/>
  <c r="AB21" i="2"/>
  <c r="AA21" i="2"/>
  <c r="AA100" i="2"/>
  <c r="AB100" i="2"/>
  <c r="AB105" i="2"/>
  <c r="AA105" i="2"/>
  <c r="AB14" i="1"/>
  <c r="AA14" i="1"/>
  <c r="AB50" i="1"/>
  <c r="AA50" i="1"/>
  <c r="AB56" i="1"/>
  <c r="AA56" i="1"/>
  <c r="AB110" i="1"/>
  <c r="AA110" i="1"/>
  <c r="AB103" i="1"/>
  <c r="AA103" i="1"/>
  <c r="AA35" i="2"/>
  <c r="AB35" i="2"/>
  <c r="AA27" i="2"/>
  <c r="AB27" i="2"/>
  <c r="AB23" i="2"/>
  <c r="AA23" i="2"/>
  <c r="AA10" i="2"/>
  <c r="AB10" i="2"/>
  <c r="AB32" i="2"/>
  <c r="AA32" i="2"/>
  <c r="AB52" i="1"/>
  <c r="AA52" i="1"/>
  <c r="AB95" i="1"/>
  <c r="AA95" i="1"/>
  <c r="AB114" i="1"/>
  <c r="Y115" i="1"/>
  <c r="AA114" i="1"/>
  <c r="AE114" i="1"/>
  <c r="AB60" i="1"/>
  <c r="AA60" i="1"/>
  <c r="AA58" i="1"/>
  <c r="AB58" i="1"/>
  <c r="AB63" i="1"/>
  <c r="AA63" i="1"/>
  <c r="AB98" i="2"/>
  <c r="AA98" i="2"/>
  <c r="AA106" i="2"/>
  <c r="AB106" i="2"/>
  <c r="AB36" i="2"/>
  <c r="AA36" i="2"/>
  <c r="AB66" i="2"/>
  <c r="AA66" i="2"/>
  <c r="AA73" i="2"/>
  <c r="AB73" i="2"/>
  <c r="AB36" i="1"/>
  <c r="AA36" i="1"/>
  <c r="AB97" i="1"/>
  <c r="AA97" i="1"/>
  <c r="AB24" i="1"/>
  <c r="AA24" i="1"/>
  <c r="AB18" i="1"/>
  <c r="AA18" i="1"/>
  <c r="AA89" i="1"/>
  <c r="AB89" i="1"/>
  <c r="AA70" i="2"/>
  <c r="AB70" i="2"/>
  <c r="AA44" i="2"/>
  <c r="AB44" i="2"/>
  <c r="AB22" i="2"/>
  <c r="AA22" i="2"/>
  <c r="AA33" i="2"/>
  <c r="AB33" i="2"/>
  <c r="AA78" i="1"/>
  <c r="AB78" i="1"/>
  <c r="AB49" i="2"/>
  <c r="AA49" i="2"/>
  <c r="AB28" i="2"/>
  <c r="AA28" i="2"/>
  <c r="AB14" i="2"/>
  <c r="AA14" i="2"/>
  <c r="AA62" i="2"/>
  <c r="AB62" i="2"/>
  <c r="AA12" i="2"/>
  <c r="AB12" i="2"/>
  <c r="AA46" i="2"/>
  <c r="AB46" i="2"/>
  <c r="AB83" i="2"/>
  <c r="AA83" i="2"/>
  <c r="AB72" i="2"/>
  <c r="AA72" i="2"/>
  <c r="AB89" i="2"/>
  <c r="AA89" i="2"/>
  <c r="AA69" i="2"/>
  <c r="AB69" i="2"/>
  <c r="AB111" i="2"/>
  <c r="AA63" i="2"/>
  <c r="AB63" i="2"/>
  <c r="AB16" i="1"/>
  <c r="AA16" i="1"/>
  <c r="AB65" i="1"/>
  <c r="AA65" i="1"/>
  <c r="AB90" i="2"/>
  <c r="AA90" i="2"/>
  <c r="AB91" i="2"/>
  <c r="AA91" i="2"/>
  <c r="AA23" i="1"/>
  <c r="AB23" i="1"/>
  <c r="AA15" i="1"/>
  <c r="AB15" i="1"/>
  <c r="AA98" i="1"/>
  <c r="AB98" i="1"/>
  <c r="AB83" i="1"/>
  <c r="AA83" i="1"/>
  <c r="AA56" i="2"/>
  <c r="AB56" i="2"/>
  <c r="AA59" i="2"/>
  <c r="AB59" i="2"/>
  <c r="AB30" i="2"/>
  <c r="AA30" i="2"/>
  <c r="AA103" i="2"/>
  <c r="AB103" i="2"/>
  <c r="AB9" i="2"/>
  <c r="AA9" i="2"/>
  <c r="AB13" i="2"/>
  <c r="AA13" i="2"/>
  <c r="AB11" i="1"/>
  <c r="AA11" i="1"/>
  <c r="AB57" i="1"/>
  <c r="AA57" i="1"/>
  <c r="AA72" i="1"/>
  <c r="AB72" i="1"/>
  <c r="AA67" i="1"/>
  <c r="AB67" i="1"/>
  <c r="AA104" i="1"/>
  <c r="AB104" i="1"/>
  <c r="AA65" i="2"/>
  <c r="AB65" i="2"/>
  <c r="AA41" i="2"/>
  <c r="AB41" i="2"/>
  <c r="AB66" i="1"/>
  <c r="AA66" i="1"/>
  <c r="AA40" i="1"/>
  <c r="AB40" i="1"/>
  <c r="AA44" i="1"/>
  <c r="AB44" i="1"/>
  <c r="AB68" i="2"/>
  <c r="AA68" i="2"/>
  <c r="AA110" i="2"/>
  <c r="AA16" i="2"/>
  <c r="AB16" i="2"/>
  <c r="AB24" i="2"/>
  <c r="AA24" i="2"/>
  <c r="AB17" i="2"/>
  <c r="AA17" i="2"/>
  <c r="AA60" i="2"/>
  <c r="AB60" i="2"/>
  <c r="AB107" i="2"/>
  <c r="AA107" i="2"/>
  <c r="AA76" i="2"/>
  <c r="AB76" i="2"/>
  <c r="AB26" i="2"/>
  <c r="AA26" i="2"/>
  <c r="AA75" i="2"/>
  <c r="AB75" i="2"/>
  <c r="AA112" i="2"/>
  <c r="AB112" i="2"/>
  <c r="Y113" i="2"/>
  <c r="AE112" i="2"/>
  <c r="AA108" i="2"/>
  <c r="AB108" i="2"/>
  <c r="AA78" i="2"/>
  <c r="AB78" i="2"/>
  <c r="AB12" i="1"/>
  <c r="AA12" i="1"/>
  <c r="AA35" i="1"/>
  <c r="AB35" i="1"/>
  <c r="AB68" i="1"/>
  <c r="AA68" i="1"/>
  <c r="AB19" i="1"/>
  <c r="AA19" i="1"/>
  <c r="AA33" i="1"/>
  <c r="AB33" i="1"/>
  <c r="AB70" i="1"/>
  <c r="AA70" i="1"/>
  <c r="AA30" i="1"/>
  <c r="AB30" i="1"/>
  <c r="AA51" i="2"/>
  <c r="AB51" i="2"/>
  <c r="AB104" i="2"/>
  <c r="AA104" i="2"/>
  <c r="AA18" i="2"/>
  <c r="AB18" i="2"/>
  <c r="AA48" i="2"/>
  <c r="AB48" i="2"/>
  <c r="AB54" i="2"/>
  <c r="AA54" i="2"/>
  <c r="AB31" i="2"/>
  <c r="AA31" i="2"/>
  <c r="AB61" i="2"/>
  <c r="AA61" i="2"/>
  <c r="AB38" i="2"/>
  <c r="AA38" i="2"/>
  <c r="AB20" i="1"/>
  <c r="AA20" i="1"/>
  <c r="AA8" i="1"/>
  <c r="AB8" i="1"/>
  <c r="AB79" i="1"/>
  <c r="AA79" i="1"/>
  <c r="AA41" i="1"/>
  <c r="AB41" i="1"/>
  <c r="AA101" i="1"/>
  <c r="AB101" i="1"/>
  <c r="AB109" i="2"/>
  <c r="AA109" i="2"/>
  <c r="AA85" i="2"/>
  <c r="AB85" i="2"/>
  <c r="AA67" i="2"/>
  <c r="AB67" i="2"/>
  <c r="AB80" i="2"/>
  <c r="AA80" i="2"/>
  <c r="AB95" i="2"/>
  <c r="AA95" i="2"/>
  <c r="AB55" i="2"/>
  <c r="AA55" i="2"/>
  <c r="AA42" i="2"/>
  <c r="AB42" i="2"/>
  <c r="AA108" i="1"/>
  <c r="AB108" i="1"/>
  <c r="AB111" i="1"/>
  <c r="AA111" i="1"/>
  <c r="AA10" i="1"/>
  <c r="AB10" i="1"/>
  <c r="AB22" i="1"/>
  <c r="AA22" i="1"/>
  <c r="AA21" i="1"/>
  <c r="AB21" i="1"/>
  <c r="AB47" i="1"/>
  <c r="AA47" i="1"/>
  <c r="AA82" i="1"/>
  <c r="AB82" i="1"/>
  <c r="AB42" i="1"/>
  <c r="AA42" i="1"/>
  <c r="AB107" i="1"/>
  <c r="AA107" i="1"/>
  <c r="AB94" i="2"/>
  <c r="AA94" i="2"/>
  <c r="AB57" i="2"/>
  <c r="AA57" i="2"/>
  <c r="AA82" i="2"/>
  <c r="AB82" i="2"/>
  <c r="AB20" i="2"/>
  <c r="AA20" i="2"/>
  <c r="AB58" i="2"/>
  <c r="AA58" i="2"/>
  <c r="AA53" i="2"/>
  <c r="AB53" i="2"/>
  <c r="AA84" i="2"/>
  <c r="AB84" i="2"/>
  <c r="AB62" i="1"/>
  <c r="AA62" i="1"/>
  <c r="AB17" i="1"/>
  <c r="AA17" i="1"/>
  <c r="AA13" i="1"/>
  <c r="AB13" i="1"/>
  <c r="AB34" i="1"/>
  <c r="AA34" i="1"/>
  <c r="AB46" i="1"/>
  <c r="AA46" i="1"/>
  <c r="AB55" i="1"/>
  <c r="AA55" i="1"/>
  <c r="AB94" i="1"/>
  <c r="AA94" i="1"/>
  <c r="AA43" i="1"/>
  <c r="AB43" i="1"/>
  <c r="AA73" i="1"/>
  <c r="AB73" i="1"/>
  <c r="AB31" i="1"/>
  <c r="AA31" i="1"/>
  <c r="AA96" i="1"/>
  <c r="AB96" i="1"/>
  <c r="AB25" i="1"/>
  <c r="AA25" i="1"/>
  <c r="AA54" i="1"/>
  <c r="AB54" i="1"/>
  <c r="AB81" i="1"/>
  <c r="AA81" i="1"/>
  <c r="AA61" i="1"/>
  <c r="AB61" i="1"/>
  <c r="AA9" i="1"/>
  <c r="AB9" i="1"/>
  <c r="AB64" i="1"/>
  <c r="AA64" i="1"/>
  <c r="AB87" i="1"/>
  <c r="AA87" i="1"/>
  <c r="AA88" i="2"/>
  <c r="AB88" i="2"/>
  <c r="AB39" i="1"/>
  <c r="AA39" i="1"/>
  <c r="AB100" i="1"/>
  <c r="AA100" i="1"/>
  <c r="AB32" i="1"/>
  <c r="AA32" i="1"/>
  <c r="AB76" i="1"/>
  <c r="AA76" i="1"/>
  <c r="AA90" i="1"/>
  <c r="AB90" i="1"/>
  <c r="AA86" i="1"/>
  <c r="AB86" i="1"/>
  <c r="AA26" i="1"/>
  <c r="AB26" i="1"/>
  <c r="AB109" i="1"/>
  <c r="AA109" i="1"/>
  <c r="AA102" i="1"/>
  <c r="AB102" i="1"/>
  <c r="AB29" i="2"/>
  <c r="AA29" i="2"/>
  <c r="AB45" i="2"/>
  <c r="AA45" i="2"/>
  <c r="AB47" i="2"/>
  <c r="AA47" i="2"/>
  <c r="AA50" i="2"/>
  <c r="AB50" i="2"/>
  <c r="AB77" i="2"/>
  <c r="AA77" i="2"/>
  <c r="AA19" i="2"/>
  <c r="AB19" i="2"/>
  <c r="AA96" i="2"/>
  <c r="AB96" i="2"/>
  <c r="AB34" i="2"/>
  <c r="AA34" i="2"/>
  <c r="AB81" i="2"/>
  <c r="AA81" i="2"/>
  <c r="Y116" i="1" l="1"/>
  <c r="AB115" i="1"/>
  <c r="AA115" i="1"/>
  <c r="AE115" i="1"/>
  <c r="AB113" i="2"/>
  <c r="AE113" i="2"/>
  <c r="Y114" i="2"/>
  <c r="AA113" i="2"/>
  <c r="AB114" i="2" l="1"/>
  <c r="AA114" i="2"/>
  <c r="Y115" i="2"/>
  <c r="AE114" i="2"/>
  <c r="AE116" i="1"/>
  <c r="Y117" i="1"/>
  <c r="AA116" i="1"/>
  <c r="AB116" i="1"/>
  <c r="AB117" i="1" l="1"/>
  <c r="AA117" i="1"/>
  <c r="AE117" i="1"/>
  <c r="AA115" i="2"/>
  <c r="AB115" i="2"/>
  <c r="AE115" i="2"/>
</calcChain>
</file>

<file path=xl/sharedStrings.xml><?xml version="1.0" encoding="utf-8"?>
<sst xmlns="http://schemas.openxmlformats.org/spreadsheetml/2006/main" count="137" uniqueCount="67">
  <si>
    <t>ARMA(1,1) Process</t>
  </si>
  <si>
    <r>
      <t>y</t>
    </r>
    <r>
      <rPr>
        <vertAlign val="subscript"/>
        <sz val="11"/>
        <color theme="1"/>
        <rFont val="Aptos Narrow"/>
        <family val="2"/>
        <scheme val="minor"/>
      </rPr>
      <t>i</t>
    </r>
    <r>
      <rPr>
        <sz val="11"/>
        <color theme="1"/>
        <rFont val="Aptos Narrow"/>
        <family val="2"/>
        <scheme val="minor"/>
      </rPr>
      <t xml:space="preserve"> = .7y</t>
    </r>
    <r>
      <rPr>
        <vertAlign val="subscript"/>
        <sz val="11"/>
        <color theme="1"/>
        <rFont val="Aptos Narrow"/>
        <family val="2"/>
        <scheme val="minor"/>
      </rPr>
      <t>i-1</t>
    </r>
    <r>
      <rPr>
        <sz val="11"/>
        <color theme="1"/>
        <rFont val="Aptos Narrow"/>
        <family val="2"/>
        <scheme val="minor"/>
      </rPr>
      <t xml:space="preserve"> + </t>
    </r>
    <r>
      <rPr>
        <sz val="11"/>
        <color theme="1"/>
        <rFont val="Calibri"/>
        <family val="2"/>
      </rPr>
      <t>ε</t>
    </r>
    <r>
      <rPr>
        <vertAlign val="subscript"/>
        <sz val="11"/>
        <color theme="1"/>
        <rFont val="Aptos Narrow"/>
        <family val="2"/>
        <scheme val="minor"/>
      </rPr>
      <t>i</t>
    </r>
    <r>
      <rPr>
        <sz val="11"/>
        <color theme="1"/>
        <rFont val="Aptos Narrow"/>
        <family val="2"/>
        <scheme val="minor"/>
      </rPr>
      <t xml:space="preserve"> - .2</t>
    </r>
    <r>
      <rPr>
        <sz val="11"/>
        <color theme="1"/>
        <rFont val="Calibri"/>
        <family val="2"/>
      </rPr>
      <t>ε</t>
    </r>
    <r>
      <rPr>
        <vertAlign val="subscript"/>
        <sz val="11"/>
        <color theme="1"/>
        <rFont val="Aptos Narrow"/>
        <family val="2"/>
        <scheme val="minor"/>
      </rPr>
      <t>i-1</t>
    </r>
  </si>
  <si>
    <t>Residual</t>
  </si>
  <si>
    <t>Y</t>
  </si>
  <si>
    <t>ARIMA Model</t>
  </si>
  <si>
    <t>Model statistics</t>
  </si>
  <si>
    <t>Phi roots</t>
  </si>
  <si>
    <t>Model parameters</t>
  </si>
  <si>
    <t>Forecast (reduced)</t>
  </si>
  <si>
    <t>Forecast</t>
  </si>
  <si>
    <t>Alpha</t>
  </si>
  <si>
    <t>time</t>
  </si>
  <si>
    <t>data</t>
  </si>
  <si>
    <t>residual</t>
  </si>
  <si>
    <t>index</t>
  </si>
  <si>
    <t>phi</t>
  </si>
  <si>
    <t>theta</t>
  </si>
  <si>
    <t>real</t>
  </si>
  <si>
    <t>imag</t>
  </si>
  <si>
    <t>abs val</t>
  </si>
  <si>
    <t>param</t>
  </si>
  <si>
    <t>value</t>
  </si>
  <si>
    <t>stat</t>
  </si>
  <si>
    <t>p-value</t>
  </si>
  <si>
    <t>pred</t>
  </si>
  <si>
    <t>s.e.</t>
  </si>
  <si>
    <t>lower</t>
  </si>
  <si>
    <t>upper</t>
  </si>
  <si>
    <t>forecast</t>
  </si>
  <si>
    <t>phi 1</t>
  </si>
  <si>
    <t>const</t>
  </si>
  <si>
    <t>theta 1</t>
  </si>
  <si>
    <t>Theta roots</t>
  </si>
  <si>
    <t>mean</t>
  </si>
  <si>
    <t>SSE</t>
  </si>
  <si>
    <t>converge</t>
  </si>
  <si>
    <t>yes</t>
  </si>
  <si>
    <t>p</t>
  </si>
  <si>
    <t>q</t>
  </si>
  <si>
    <t>d</t>
  </si>
  <si>
    <t>Psi coefficients</t>
  </si>
  <si>
    <t>res mean</t>
  </si>
  <si>
    <t>res s.d.</t>
  </si>
  <si>
    <t>psi</t>
  </si>
  <si>
    <t>sqrt mse</t>
  </si>
  <si>
    <t>data mean</t>
  </si>
  <si>
    <t>data s.d.</t>
  </si>
  <si>
    <t>size</t>
  </si>
  <si>
    <t>LL</t>
  </si>
  <si>
    <t>AIC</t>
  </si>
  <si>
    <t>BIC</t>
  </si>
  <si>
    <t>AIC aug</t>
  </si>
  <si>
    <t>BIC aug</t>
  </si>
  <si>
    <t>=NORMSINV(RAND())</t>
  </si>
  <si>
    <r>
      <t>y</t>
    </r>
    <r>
      <rPr>
        <vertAlign val="subscript"/>
        <sz val="11"/>
        <color theme="1"/>
        <rFont val="Aptos Narrow"/>
        <family val="2"/>
        <scheme val="minor"/>
      </rPr>
      <t>i</t>
    </r>
    <r>
      <rPr>
        <sz val="11"/>
        <color theme="1"/>
        <rFont val="Aptos Narrow"/>
        <family val="2"/>
        <scheme val="minor"/>
      </rPr>
      <t xml:space="preserve"> = 3 + .7y</t>
    </r>
    <r>
      <rPr>
        <vertAlign val="subscript"/>
        <sz val="11"/>
        <color theme="1"/>
        <rFont val="Aptos Narrow"/>
        <family val="2"/>
        <scheme val="minor"/>
      </rPr>
      <t>i-1</t>
    </r>
    <r>
      <rPr>
        <sz val="11"/>
        <color theme="1"/>
        <rFont val="Aptos Narrow"/>
        <family val="2"/>
        <scheme val="minor"/>
      </rPr>
      <t xml:space="preserve"> + </t>
    </r>
    <r>
      <rPr>
        <sz val="11"/>
        <color theme="1"/>
        <rFont val="Calibri"/>
        <family val="2"/>
      </rPr>
      <t>ε</t>
    </r>
    <r>
      <rPr>
        <vertAlign val="subscript"/>
        <sz val="11"/>
        <color theme="1"/>
        <rFont val="Aptos Narrow"/>
        <family val="2"/>
        <scheme val="minor"/>
      </rPr>
      <t>i</t>
    </r>
    <r>
      <rPr>
        <sz val="11"/>
        <color theme="1"/>
        <rFont val="Aptos Narrow"/>
        <family val="2"/>
        <scheme val="minor"/>
      </rPr>
      <t xml:space="preserve"> - .2</t>
    </r>
    <r>
      <rPr>
        <sz val="11"/>
        <color theme="1"/>
        <rFont val="Calibri"/>
        <family val="2"/>
      </rPr>
      <t>ε</t>
    </r>
    <r>
      <rPr>
        <vertAlign val="subscript"/>
        <sz val="11"/>
        <color theme="1"/>
        <rFont val="Aptos Narrow"/>
        <family val="2"/>
        <scheme val="minor"/>
      </rPr>
      <t>i-1</t>
    </r>
  </si>
  <si>
    <r>
      <t>Converting ARMA(1,1) process to MA(</t>
    </r>
    <r>
      <rPr>
        <b/>
        <sz val="11"/>
        <color theme="1"/>
        <rFont val="Times New Roman"/>
        <family val="1"/>
      </rPr>
      <t>∞</t>
    </r>
    <r>
      <rPr>
        <b/>
        <sz val="11"/>
        <color theme="1"/>
        <rFont val="Calibri"/>
        <family val="2"/>
      </rPr>
      <t>)</t>
    </r>
  </si>
  <si>
    <t>φ1</t>
  </si>
  <si>
    <t>θ1</t>
  </si>
  <si>
    <t>ψ0</t>
  </si>
  <si>
    <t>ψ1</t>
  </si>
  <si>
    <t>ψ2</t>
  </si>
  <si>
    <t>ψ3</t>
  </si>
  <si>
    <t>ψ4</t>
  </si>
  <si>
    <t>Real Statistics Using Excel</t>
  </si>
  <si>
    <t>Updated</t>
  </si>
  <si>
    <t>Copyright © 2013 - 2025 Charles Zaiontz</t>
  </si>
  <si>
    <t>Forecasting using an ARMA model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</si>
</sst>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vertAlign val="subscript"/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i/>
      <sz val="11"/>
      <color theme="1"/>
      <name val="Aptos Narrow"/>
      <family val="2"/>
      <scheme val="minor"/>
    </font>
    <font>
      <b/>
      <sz val="11"/>
      <color theme="1"/>
      <name val="Times New Roman"/>
      <family val="1"/>
    </font>
    <font>
      <b/>
      <sz val="11"/>
      <color theme="1"/>
      <name val="Calibri"/>
      <family val="2"/>
    </font>
    <font>
      <sz val="11"/>
      <name val="Aptos Narrow"/>
      <family val="2"/>
      <scheme val="minor"/>
    </font>
    <font>
      <sz val="14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1" xfId="0" applyBorder="1"/>
    <xf numFmtId="0" fontId="0" fillId="0" borderId="3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quotePrefix="1"/>
    <xf numFmtId="0" fontId="3" fillId="0" borderId="0" xfId="0" applyFont="1"/>
    <xf numFmtId="0" fontId="0" fillId="0" borderId="10" xfId="0" applyBorder="1"/>
    <xf numFmtId="0" fontId="0" fillId="0" borderId="11" xfId="0" applyBorder="1"/>
    <xf numFmtId="0" fontId="0" fillId="0" borderId="12" xfId="0" applyBorder="1"/>
    <xf numFmtId="15" fontId="0" fillId="0" borderId="0" xfId="0" applyNumberFormat="1"/>
    <xf numFmtId="0" fontId="7" fillId="0" borderId="0" xfId="0" applyFont="1"/>
    <xf numFmtId="0" fontId="8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38f5cd2f1f925cfd/Documenti/A%20Real%20Statistics%202020/Examples/Real%20Statistics%20Time%20Series%20Examples%204%20March%202022.xlsx" TargetMode="External"/><Relationship Id="rId1" Type="http://schemas.openxmlformats.org/officeDocument/2006/relationships/externalLinkPath" Target="/38f5cd2f1f925cfd/Documenti/A%20Real%20Statistics%202020/Examples/Real%20Statistics%20Time%20Series%20Examples%204%20March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harles\AppData\Roaming\Microsoft\AddIns\XRealStatsX.xlam" TargetMode="External"/><Relationship Id="rId1" Type="http://schemas.openxmlformats.org/officeDocument/2006/relationships/externalLinkPath" Target="file:///C:\Users\Charles\AppData\Roaming\Microsoft\AddIns\XRealStatsX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C0"/>
      <sheetName val="TOC"/>
      <sheetName val="Error"/>
      <sheetName val="DM"/>
      <sheetName val="PT"/>
      <sheetName val="Moving"/>
      <sheetName val="Moving 1"/>
      <sheetName val="Moving 1a"/>
      <sheetName val="Weighted"/>
      <sheetName val="Weighted 2"/>
      <sheetName val="Exp"/>
      <sheetName val="Exp 1"/>
      <sheetName val="Exp 1a"/>
      <sheetName val="Exp 2"/>
      <sheetName val="Exp 3"/>
      <sheetName val="Holt"/>
      <sheetName val="Holt 2"/>
      <sheetName val="Holt 3"/>
      <sheetName val="Holt 4"/>
      <sheetName val="Holt 5"/>
      <sheetName val="Holt-Winter"/>
      <sheetName val="Holt-Winter 1"/>
      <sheetName val="Holt-Winter 2"/>
      <sheetName val="Holt-Winter 3"/>
      <sheetName val="Holt-Winters 4"/>
      <sheetName val="Holt-Winters 4a"/>
      <sheetName val="Holt-Winters 5"/>
      <sheetName val="HoltWinters 6"/>
      <sheetName val="Stationary"/>
      <sheetName val="ACF 0"/>
      <sheetName val="ACF"/>
      <sheetName val="PACF 1"/>
      <sheetName val="Correlogram"/>
      <sheetName val="WN 1"/>
      <sheetName val="RW 1"/>
      <sheetName val="RW 1a"/>
      <sheetName val="DT 1"/>
      <sheetName val="DT 1a"/>
      <sheetName val="Test 1"/>
      <sheetName val="Test 2"/>
      <sheetName val="DF 0"/>
      <sheetName val="DF 1"/>
      <sheetName val="DF 2"/>
      <sheetName val="ADF"/>
      <sheetName val="PP KPSS"/>
      <sheetName val="Sheet2"/>
      <sheetName val="Missing 1"/>
      <sheetName val="Missing 2"/>
      <sheetName val="Missing 3"/>
      <sheetName val="Missing 4"/>
      <sheetName val="AR 1"/>
      <sheetName val="AR 1a"/>
      <sheetName val="AR 1b"/>
      <sheetName val="AR 1c"/>
      <sheetName val="AR 1d"/>
      <sheetName val="AR 2"/>
      <sheetName val="AR 2a"/>
      <sheetName val="AR 2b"/>
      <sheetName val="AR 2c"/>
      <sheetName val="AR 2d"/>
      <sheetName val="AR 3"/>
      <sheetName val="AR 4"/>
      <sheetName val="MA"/>
      <sheetName val="MA 1"/>
      <sheetName val="MA 2"/>
      <sheetName val="MA 3"/>
      <sheetName val="MA 4"/>
      <sheetName val="MA 5"/>
      <sheetName val="MA 6"/>
      <sheetName val="MA 7"/>
      <sheetName val="MA 8"/>
      <sheetName val="ARMA 1.1"/>
      <sheetName val="ARMA 1.1a"/>
      <sheetName val="ARMA 1.1b"/>
      <sheetName val="ARMA 1.1c"/>
      <sheetName val="ARMA 1.1d"/>
      <sheetName val="ARMA 1.1dd"/>
      <sheetName val="ARMA 1.1e"/>
      <sheetName val="ARMA 1.1ee"/>
      <sheetName val="Sheet6"/>
      <sheetName val="ARMA 1.1f"/>
      <sheetName val="ARMA 2.1"/>
      <sheetName val="ARMA 2.2"/>
      <sheetName val="Diff"/>
      <sheetName val="ARIMA 1"/>
      <sheetName val="ARIMA 1a"/>
      <sheetName val="ARIMA 2"/>
      <sheetName val="ARIMA 2a"/>
      <sheetName val="ARIMA 3"/>
      <sheetName val="ARIMA 3a"/>
      <sheetName val="SARIMA"/>
      <sheetName val="SARIMA 1"/>
      <sheetName val="MK"/>
      <sheetName val="Sen"/>
      <sheetName val="MK Tool"/>
      <sheetName val="MK + Sen"/>
      <sheetName val="Granger 1"/>
      <sheetName val="Granger 2"/>
      <sheetName val="Granger 3"/>
      <sheetName val="Granger 4"/>
      <sheetName val="Engle"/>
      <sheetName val="Cross"/>
      <sheetName val="ARIMAX"/>
      <sheetName val="ARIMAX 1"/>
      <sheetName val="Crime"/>
      <sheetName val="Diff 2"/>
      <sheetName val="Demean 2"/>
      <sheetName val="Diff 3"/>
      <sheetName val="Demean 3"/>
      <sheetName val="LSDV"/>
      <sheetName val="REM"/>
      <sheetName val="Markov"/>
      <sheetName val="Markov 1"/>
      <sheetName val="ADF Table"/>
      <sheetName val="EG Table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nfig"/>
      <sheetName val="Wilcoxon Table"/>
      <sheetName val="Mann Table"/>
      <sheetName val="Runs Table"/>
      <sheetName val="KS Table"/>
      <sheetName val="KS2 Table"/>
      <sheetName val="Lil Table"/>
      <sheetName val="AD Table"/>
      <sheetName val="AD2 Table"/>
      <sheetName val="SW Table"/>
      <sheetName val="Stud. Q Table"/>
      <sheetName val="Stud. Q Table 2"/>
      <sheetName val="Sp Rho Table"/>
      <sheetName val="Ken Tau Table"/>
      <sheetName val="Durbin Table"/>
      <sheetName val="Dunnett Table"/>
      <sheetName val="Dunnett 1"/>
      <sheetName val="Kendall Tc"/>
      <sheetName val="Kendall u"/>
      <sheetName val="Page Table"/>
      <sheetName val="Prime"/>
      <sheetName val="MSSD"/>
      <sheetName val="Dict"/>
      <sheetName val="ADict"/>
      <sheetName val="L4 2"/>
      <sheetName val="L8 2"/>
      <sheetName val="L8 42"/>
      <sheetName val="L9 3"/>
      <sheetName val="L12 2"/>
      <sheetName val="L16 2"/>
      <sheetName val="L16 4"/>
      <sheetName val="L16 42a"/>
      <sheetName val="L18 23"/>
      <sheetName val="L18 63"/>
      <sheetName val="L25 5"/>
      <sheetName val="L27 3"/>
      <sheetName val="L32 2"/>
      <sheetName val="L32 24"/>
      <sheetName val="L36 23a"/>
      <sheetName val="L36 23b"/>
      <sheetName val="L50 25"/>
      <sheetName val="L54 23"/>
      <sheetName val="L64 4"/>
      <sheetName val="T2"/>
      <sheetName val="T3"/>
      <sheetName val="T4"/>
    </sheetNames>
    <definedNames>
      <definedName name="ARMA_SSE"/>
      <definedName name="ARRoots"/>
      <definedName name="FTEXT"/>
      <definedName name="MARoots"/>
      <definedName name="PSICoeff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5FF50-33AB-4C06-8E35-C4370594FF06}">
  <dimension ref="A1:M10"/>
  <sheetViews>
    <sheetView tabSelected="1" workbookViewId="0"/>
  </sheetViews>
  <sheetFormatPr defaultRowHeight="14.5" x14ac:dyDescent="0.35"/>
  <cols>
    <col min="2" max="2" width="9.26953125" bestFit="1" customWidth="1"/>
  </cols>
  <sheetData>
    <row r="1" spans="1:13" x14ac:dyDescent="0.35">
      <c r="A1" t="s">
        <v>63</v>
      </c>
    </row>
    <row r="2" spans="1:13" x14ac:dyDescent="0.35">
      <c r="A2" t="s">
        <v>66</v>
      </c>
    </row>
    <row r="4" spans="1:13" x14ac:dyDescent="0.35">
      <c r="A4" t="s">
        <v>64</v>
      </c>
      <c r="B4" s="21">
        <v>45689</v>
      </c>
    </row>
    <row r="6" spans="1:13" x14ac:dyDescent="0.35">
      <c r="A6" s="22" t="s">
        <v>65</v>
      </c>
    </row>
    <row r="10" spans="1:13" ht="18.5" x14ac:dyDescent="0.45">
      <c r="M10" s="2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93EC1-F614-45EA-A28B-29396BA80BAE}">
  <dimension ref="A1:AE117"/>
  <sheetViews>
    <sheetView workbookViewId="0"/>
  </sheetViews>
  <sheetFormatPr defaultRowHeight="14.5" x14ac:dyDescent="0.35"/>
  <cols>
    <col min="1" max="1" width="4.81640625" customWidth="1"/>
    <col min="10" max="11" width="9.7265625" customWidth="1"/>
  </cols>
  <sheetData>
    <row r="1" spans="1:31" x14ac:dyDescent="0.35">
      <c r="A1" s="1" t="s">
        <v>0</v>
      </c>
    </row>
    <row r="2" spans="1:31" s="2" customFormat="1" x14ac:dyDescent="0.35"/>
    <row r="3" spans="1:31" s="2" customFormat="1" ht="15" customHeight="1" x14ac:dyDescent="0.35">
      <c r="A3" s="2" t="s">
        <v>1</v>
      </c>
    </row>
    <row r="4" spans="1:31" s="2" customFormat="1" x14ac:dyDescent="0.35"/>
    <row r="5" spans="1:31" x14ac:dyDescent="0.35">
      <c r="B5" s="3" t="s">
        <v>2</v>
      </c>
      <c r="C5" s="3" t="s">
        <v>3</v>
      </c>
      <c r="E5" t="s">
        <v>4</v>
      </c>
      <c r="I5" t="s">
        <v>5</v>
      </c>
      <c r="M5" t="s">
        <v>6</v>
      </c>
      <c r="Q5" t="s">
        <v>7</v>
      </c>
      <c r="V5" t="s">
        <v>8</v>
      </c>
      <c r="AD5" t="s">
        <v>9</v>
      </c>
    </row>
    <row r="6" spans="1:31" ht="15" thickBot="1" x14ac:dyDescent="0.4">
      <c r="B6" s="4"/>
      <c r="C6" s="4"/>
      <c r="Y6" t="s">
        <v>10</v>
      </c>
      <c r="Z6">
        <v>0.05</v>
      </c>
    </row>
    <row r="7" spans="1:31" ht="15" thickTop="1" x14ac:dyDescent="0.35">
      <c r="A7">
        <v>1</v>
      </c>
      <c r="B7">
        <v>0.11767564756553417</v>
      </c>
      <c r="C7">
        <f>0.7*C6+B7-0.2*B6</f>
        <v>0.11767564756553417</v>
      </c>
      <c r="E7" s="5" t="s">
        <v>11</v>
      </c>
      <c r="F7" s="5" t="s">
        <v>12</v>
      </c>
      <c r="G7" s="5" t="s">
        <v>13</v>
      </c>
      <c r="I7" s="5" t="s">
        <v>14</v>
      </c>
      <c r="J7" s="5" t="s">
        <v>15</v>
      </c>
      <c r="K7" s="5" t="s">
        <v>16</v>
      </c>
      <c r="M7" s="5" t="s">
        <v>17</v>
      </c>
      <c r="N7" s="5" t="s">
        <v>18</v>
      </c>
      <c r="O7" s="5" t="s">
        <v>19</v>
      </c>
      <c r="Q7" s="5" t="s">
        <v>20</v>
      </c>
      <c r="R7" s="5" t="s">
        <v>21</v>
      </c>
      <c r="S7" s="5" t="s">
        <v>22</v>
      </c>
      <c r="T7" s="5" t="s">
        <v>23</v>
      </c>
      <c r="V7" s="5" t="s">
        <v>11</v>
      </c>
      <c r="W7" s="5" t="s">
        <v>12</v>
      </c>
      <c r="X7" s="5" t="s">
        <v>13</v>
      </c>
      <c r="Y7" s="5" t="s">
        <v>24</v>
      </c>
      <c r="Z7" s="5" t="s">
        <v>25</v>
      </c>
      <c r="AA7" s="5" t="s">
        <v>26</v>
      </c>
      <c r="AB7" s="5" t="s">
        <v>27</v>
      </c>
      <c r="AD7" s="5" t="s">
        <v>11</v>
      </c>
      <c r="AE7" s="5" t="s">
        <v>28</v>
      </c>
    </row>
    <row r="8" spans="1:31" x14ac:dyDescent="0.35">
      <c r="A8">
        <f t="shared" ref="A8:A71" si="0">A7+1</f>
        <v>2</v>
      </c>
      <c r="B8">
        <v>0.64941326201616068</v>
      </c>
      <c r="C8">
        <f t="shared" ref="C8:C71" si="1">0.7*C7+B8-0.2*B7</f>
        <v>0.7082510857989277</v>
      </c>
      <c r="E8">
        <v>1</v>
      </c>
      <c r="F8">
        <f>C7</f>
        <v>0.11767564756553417</v>
      </c>
      <c r="G8">
        <v>0</v>
      </c>
      <c r="I8" s="4">
        <v>1</v>
      </c>
      <c r="J8">
        <v>0.68675435053259393</v>
      </c>
      <c r="K8">
        <v>-0.4030510430747033</v>
      </c>
      <c r="M8" s="6">
        <f t="array" ref="M8:O8">[2]!ARRoots(J8)</f>
        <v>1.4561247398352508</v>
      </c>
      <c r="N8" s="6">
        <v>0</v>
      </c>
      <c r="O8" s="6">
        <v>1.4561247398352508</v>
      </c>
      <c r="Q8" t="s">
        <v>29</v>
      </c>
      <c r="R8">
        <f>J8</f>
        <v>0.68675435053259393</v>
      </c>
      <c r="S8">
        <f>[2]!ARMA_SSE(F8:F112,R8,R9,0,1)</f>
        <v>202.84703334384722</v>
      </c>
      <c r="T8">
        <f>CHIDIST(K21*(LN(S8)-LN(K11)),1)</f>
        <v>1.6388547668022201E-15</v>
      </c>
      <c r="V8">
        <f>E8</f>
        <v>1</v>
      </c>
      <c r="W8">
        <f>F8</f>
        <v>0.11767564756553417</v>
      </c>
      <c r="X8">
        <f>G8</f>
        <v>0</v>
      </c>
      <c r="Y8">
        <f>W8-X8</f>
        <v>0.11767564756553417</v>
      </c>
      <c r="Z8">
        <f>K$18</f>
        <v>1.0293707782163652</v>
      </c>
      <c r="AA8">
        <f>Y8-NORMSINV(1-Z$6/2)*Z8</f>
        <v>-1.8998540044765089</v>
      </c>
      <c r="AB8">
        <f>Y8+NORMSINV(1-Z$6/2)*Z8</f>
        <v>2.1352052996075774</v>
      </c>
      <c r="AD8">
        <v>1</v>
      </c>
      <c r="AE8">
        <f>C7</f>
        <v>0.11767564756553417</v>
      </c>
    </row>
    <row r="9" spans="1:31" x14ac:dyDescent="0.35">
      <c r="A9">
        <f t="shared" si="0"/>
        <v>3</v>
      </c>
      <c r="B9">
        <v>-2.0291245092742414</v>
      </c>
      <c r="C9">
        <f t="shared" si="1"/>
        <v>-1.6632314016182241</v>
      </c>
      <c r="E9">
        <f>E8+1</f>
        <v>2</v>
      </c>
      <c r="F9">
        <f t="shared" ref="F9:F72" si="2">C8</f>
        <v>0.7082510857989277</v>
      </c>
      <c r="G9">
        <f>F9-SUMPRODUCT(F8,J$8)-SUMPRODUCT(G8,K$8)</f>
        <v>0.62743682288155689</v>
      </c>
      <c r="I9" s="7" t="s">
        <v>30</v>
      </c>
      <c r="J9" s="8">
        <v>0</v>
      </c>
      <c r="K9" s="8">
        <v>0</v>
      </c>
      <c r="Q9" t="s">
        <v>31</v>
      </c>
      <c r="R9">
        <f>K8</f>
        <v>-0.4030510430747033</v>
      </c>
      <c r="S9">
        <f>[2]!ARMA_SSE(F8:F112,R8,R9,0,,1)</f>
        <v>128.51814597320549</v>
      </c>
      <c r="T9">
        <f>CHIDIST(K21*(LN(S9)-LN(K11)),1)</f>
        <v>6.3559935971862087E-5</v>
      </c>
      <c r="V9">
        <f t="shared" ref="V9:X72" si="3">E9</f>
        <v>2</v>
      </c>
      <c r="W9">
        <f t="shared" si="3"/>
        <v>0.7082510857989277</v>
      </c>
      <c r="X9">
        <f t="shared" si="3"/>
        <v>0.62743682288155689</v>
      </c>
      <c r="Y9">
        <f t="shared" ref="Y9:Y72" si="4">W9-X9</f>
        <v>8.0814262917370816E-2</v>
      </c>
      <c r="Z9">
        <f t="shared" ref="Z9:Z72" si="5">K$18</f>
        <v>1.0293707782163652</v>
      </c>
      <c r="AA9">
        <f t="shared" ref="AA9:AA72" si="6">Y9-NORMSINV(1-Z$6/2)*Z9</f>
        <v>-1.9367153891246724</v>
      </c>
      <c r="AB9">
        <f t="shared" ref="AB9:AB72" si="7">Y9+NORMSINV(1-Z$6/2)*Z9</f>
        <v>2.0983439149594139</v>
      </c>
      <c r="AD9">
        <f>AD8+1</f>
        <v>2</v>
      </c>
      <c r="AE9">
        <f>C8</f>
        <v>0.7082510857989277</v>
      </c>
    </row>
    <row r="10" spans="1:31" x14ac:dyDescent="0.35">
      <c r="A10">
        <f t="shared" si="0"/>
        <v>4</v>
      </c>
      <c r="B10">
        <v>-0.72108843846184933</v>
      </c>
      <c r="C10">
        <f t="shared" si="1"/>
        <v>-1.4795255177397577</v>
      </c>
      <c r="E10">
        <f t="shared" ref="E10:E73" si="8">E9+1</f>
        <v>3</v>
      </c>
      <c r="F10">
        <f t="shared" si="2"/>
        <v>-1.6632314016182241</v>
      </c>
      <c r="G10">
        <f t="shared" ref="G10:G73" si="9">F10-SUMPRODUCT(F9,J$8)-SUMPRODUCT(G9,K$8)</f>
        <v>-1.8967368501341819</v>
      </c>
      <c r="M10" t="s">
        <v>32</v>
      </c>
      <c r="Q10" s="8" t="s">
        <v>33</v>
      </c>
      <c r="R10" s="8">
        <f>K19</f>
        <v>7.7031946982474037E-2</v>
      </c>
      <c r="S10" s="8">
        <f>-R10/(K20/SQRT(K21))</f>
        <v>-0.71204597000749981</v>
      </c>
      <c r="T10" s="8">
        <f>TDIST(ABS(S10),K21-1,2)</f>
        <v>0.47804605482021756</v>
      </c>
      <c r="V10">
        <f t="shared" si="3"/>
        <v>3</v>
      </c>
      <c r="W10">
        <f t="shared" si="3"/>
        <v>-1.6632314016182241</v>
      </c>
      <c r="X10">
        <f t="shared" si="3"/>
        <v>-1.8967368501341819</v>
      </c>
      <c r="Y10">
        <f t="shared" si="4"/>
        <v>0.23350544851595778</v>
      </c>
      <c r="Z10">
        <f t="shared" si="5"/>
        <v>1.0293707782163652</v>
      </c>
      <c r="AA10">
        <f t="shared" si="6"/>
        <v>-1.7840242035260854</v>
      </c>
      <c r="AB10">
        <f t="shared" si="7"/>
        <v>2.2510351005580009</v>
      </c>
      <c r="AD10">
        <f t="shared" ref="AD10:AD73" si="10">AD9+1</f>
        <v>3</v>
      </c>
      <c r="AE10">
        <f t="shared" ref="AE10:AE73" si="11">C9</f>
        <v>-1.6632314016182241</v>
      </c>
    </row>
    <row r="11" spans="1:31" ht="15" thickBot="1" x14ac:dyDescent="0.4">
      <c r="A11">
        <f t="shared" si="0"/>
        <v>5</v>
      </c>
      <c r="B11">
        <v>0.70747648649116823</v>
      </c>
      <c r="C11">
        <f t="shared" si="1"/>
        <v>-0.18397368823429228</v>
      </c>
      <c r="E11">
        <f t="shared" si="8"/>
        <v>4</v>
      </c>
      <c r="F11">
        <f t="shared" si="2"/>
        <v>-1.4795255177397577</v>
      </c>
      <c r="G11">
        <f t="shared" si="9"/>
        <v>-1.1017758826208275</v>
      </c>
      <c r="J11" t="s">
        <v>34</v>
      </c>
      <c r="K11" s="9">
        <f>SUMSQ(G9:G112)</f>
        <v>110.19883670075959</v>
      </c>
      <c r="V11">
        <f t="shared" si="3"/>
        <v>4</v>
      </c>
      <c r="W11">
        <f t="shared" si="3"/>
        <v>-1.4795255177397577</v>
      </c>
      <c r="X11">
        <f t="shared" si="3"/>
        <v>-1.1017758826208275</v>
      </c>
      <c r="Y11">
        <f t="shared" si="4"/>
        <v>-0.37774963511893023</v>
      </c>
      <c r="Z11">
        <f t="shared" si="5"/>
        <v>1.0293707782163652</v>
      </c>
      <c r="AA11">
        <f t="shared" si="6"/>
        <v>-2.3952792871609736</v>
      </c>
      <c r="AB11">
        <f t="shared" si="7"/>
        <v>1.6397800169231129</v>
      </c>
      <c r="AD11">
        <f t="shared" si="10"/>
        <v>4</v>
      </c>
      <c r="AE11">
        <f t="shared" si="11"/>
        <v>-1.4795255177397577</v>
      </c>
    </row>
    <row r="12" spans="1:31" ht="15" thickTop="1" x14ac:dyDescent="0.35">
      <c r="A12">
        <f t="shared" si="0"/>
        <v>6</v>
      </c>
      <c r="B12">
        <v>0.79163430570821358</v>
      </c>
      <c r="C12">
        <f t="shared" si="1"/>
        <v>0.5213574266459754</v>
      </c>
      <c r="E12">
        <f t="shared" si="8"/>
        <v>5</v>
      </c>
      <c r="F12">
        <f t="shared" si="2"/>
        <v>-0.18397368823429228</v>
      </c>
      <c r="G12">
        <f t="shared" si="9"/>
        <v>0.38802497907259847</v>
      </c>
      <c r="M12" s="5" t="s">
        <v>17</v>
      </c>
      <c r="N12" s="5" t="s">
        <v>18</v>
      </c>
      <c r="O12" s="5" t="s">
        <v>19</v>
      </c>
      <c r="Q12" t="s">
        <v>35</v>
      </c>
      <c r="R12" s="10" t="s">
        <v>36</v>
      </c>
      <c r="V12">
        <f t="shared" si="3"/>
        <v>5</v>
      </c>
      <c r="W12">
        <f t="shared" si="3"/>
        <v>-0.18397368823429228</v>
      </c>
      <c r="X12">
        <f t="shared" si="3"/>
        <v>0.38802497907259847</v>
      </c>
      <c r="Y12">
        <f t="shared" si="4"/>
        <v>-0.57199866730689075</v>
      </c>
      <c r="Z12">
        <f t="shared" si="5"/>
        <v>1.0293707782163652</v>
      </c>
      <c r="AA12">
        <f t="shared" si="6"/>
        <v>-2.589528319348934</v>
      </c>
      <c r="AB12">
        <f t="shared" si="7"/>
        <v>1.4455309847351523</v>
      </c>
      <c r="AD12">
        <f t="shared" si="10"/>
        <v>5</v>
      </c>
      <c r="AE12">
        <f t="shared" si="11"/>
        <v>-0.18397368823429228</v>
      </c>
    </row>
    <row r="13" spans="1:31" x14ac:dyDescent="0.35">
      <c r="A13">
        <f t="shared" si="0"/>
        <v>7</v>
      </c>
      <c r="B13">
        <v>-0.23542965362337992</v>
      </c>
      <c r="C13">
        <f t="shared" si="1"/>
        <v>-2.8806316112839903E-2</v>
      </c>
      <c r="E13">
        <f t="shared" si="8"/>
        <v>6</v>
      </c>
      <c r="F13">
        <f t="shared" si="2"/>
        <v>0.5213574266459754</v>
      </c>
      <c r="G13">
        <f t="shared" si="9"/>
        <v>0.80409602997865348</v>
      </c>
      <c r="J13" t="s">
        <v>37</v>
      </c>
      <c r="K13" s="11">
        <v>1</v>
      </c>
      <c r="M13" s="12">
        <f t="array" ref="M13:O13">[2]!MARoots(K8)</f>
        <v>2.4810753307358531</v>
      </c>
      <c r="N13" s="12">
        <v>0</v>
      </c>
      <c r="O13" s="12">
        <v>2.4810753307358531</v>
      </c>
      <c r="V13">
        <f t="shared" si="3"/>
        <v>6</v>
      </c>
      <c r="W13">
        <f t="shared" si="3"/>
        <v>0.5213574266459754</v>
      </c>
      <c r="X13">
        <f t="shared" si="3"/>
        <v>0.80409602997865348</v>
      </c>
      <c r="Y13">
        <f t="shared" si="4"/>
        <v>-0.28273860333267808</v>
      </c>
      <c r="Z13">
        <f t="shared" si="5"/>
        <v>1.0293707782163652</v>
      </c>
      <c r="AA13">
        <f t="shared" si="6"/>
        <v>-2.3002682553747213</v>
      </c>
      <c r="AB13">
        <f t="shared" si="7"/>
        <v>1.734791048709365</v>
      </c>
      <c r="AD13">
        <f t="shared" si="10"/>
        <v>6</v>
      </c>
      <c r="AE13">
        <f t="shared" si="11"/>
        <v>0.5213574266459754</v>
      </c>
    </row>
    <row r="14" spans="1:31" x14ac:dyDescent="0.35">
      <c r="A14">
        <f t="shared" si="0"/>
        <v>8</v>
      </c>
      <c r="B14">
        <v>-1.3489481281427076</v>
      </c>
      <c r="C14">
        <f t="shared" si="1"/>
        <v>-1.3220266186970195</v>
      </c>
      <c r="E14">
        <f t="shared" si="8"/>
        <v>7</v>
      </c>
      <c r="F14">
        <f t="shared" si="2"/>
        <v>-2.8806316112839903E-2</v>
      </c>
      <c r="G14">
        <f t="shared" si="9"/>
        <v>-6.2759053429317035E-2</v>
      </c>
      <c r="J14" t="s">
        <v>38</v>
      </c>
      <c r="K14" s="13">
        <v>1</v>
      </c>
      <c r="V14">
        <f t="shared" si="3"/>
        <v>7</v>
      </c>
      <c r="W14">
        <f t="shared" si="3"/>
        <v>-2.8806316112839903E-2</v>
      </c>
      <c r="X14">
        <f t="shared" si="3"/>
        <v>-6.2759053429317035E-2</v>
      </c>
      <c r="Y14">
        <f t="shared" si="4"/>
        <v>3.3952737316477133E-2</v>
      </c>
      <c r="Z14">
        <f t="shared" si="5"/>
        <v>1.0293707782163652</v>
      </c>
      <c r="AA14">
        <f t="shared" si="6"/>
        <v>-1.983576914725566</v>
      </c>
      <c r="AB14">
        <f t="shared" si="7"/>
        <v>2.0514823893585201</v>
      </c>
      <c r="AD14">
        <f t="shared" si="10"/>
        <v>7</v>
      </c>
      <c r="AE14">
        <f t="shared" si="11"/>
        <v>-2.8806316112839903E-2</v>
      </c>
    </row>
    <row r="15" spans="1:31" x14ac:dyDescent="0.35">
      <c r="A15">
        <f t="shared" si="0"/>
        <v>9</v>
      </c>
      <c r="B15">
        <v>1.2055841066323034</v>
      </c>
      <c r="C15">
        <f t="shared" si="1"/>
        <v>0.54995509917293139</v>
      </c>
      <c r="E15">
        <f t="shared" si="8"/>
        <v>8</v>
      </c>
      <c r="F15">
        <f t="shared" si="2"/>
        <v>-1.3220266186970195</v>
      </c>
      <c r="G15">
        <f t="shared" si="9"/>
        <v>-1.327538857730777</v>
      </c>
      <c r="J15" t="s">
        <v>39</v>
      </c>
      <c r="K15" s="13">
        <v>0</v>
      </c>
      <c r="M15" t="s">
        <v>40</v>
      </c>
      <c r="V15">
        <f t="shared" si="3"/>
        <v>8</v>
      </c>
      <c r="W15">
        <f t="shared" si="3"/>
        <v>-1.3220266186970195</v>
      </c>
      <c r="X15">
        <f t="shared" si="3"/>
        <v>-1.327538857730777</v>
      </c>
      <c r="Y15">
        <f t="shared" si="4"/>
        <v>5.5122390337574156E-3</v>
      </c>
      <c r="Z15">
        <f t="shared" si="5"/>
        <v>1.0293707782163652</v>
      </c>
      <c r="AA15">
        <f t="shared" si="6"/>
        <v>-2.0120174130082855</v>
      </c>
      <c r="AB15">
        <f t="shared" si="7"/>
        <v>2.0230418910758008</v>
      </c>
      <c r="AD15">
        <f t="shared" si="10"/>
        <v>8</v>
      </c>
      <c r="AE15">
        <f t="shared" si="11"/>
        <v>-1.3220266186970195</v>
      </c>
    </row>
    <row r="16" spans="1:31" ht="15" thickBot="1" x14ac:dyDescent="0.4">
      <c r="A16">
        <f t="shared" si="0"/>
        <v>10</v>
      </c>
      <c r="B16">
        <v>1.1838198499095893</v>
      </c>
      <c r="C16">
        <f t="shared" si="1"/>
        <v>1.3276715980041807</v>
      </c>
      <c r="E16">
        <f t="shared" si="8"/>
        <v>9</v>
      </c>
      <c r="F16">
        <f t="shared" si="2"/>
        <v>0.54995509917293139</v>
      </c>
      <c r="G16">
        <f t="shared" si="9"/>
        <v>0.92279670975241446</v>
      </c>
      <c r="J16" t="s">
        <v>41</v>
      </c>
      <c r="K16" s="13">
        <f>AVERAGE(G9:G112)</f>
        <v>5.0679834387030769E-2</v>
      </c>
      <c r="V16">
        <f t="shared" si="3"/>
        <v>9</v>
      </c>
      <c r="W16">
        <f t="shared" si="3"/>
        <v>0.54995509917293139</v>
      </c>
      <c r="X16">
        <f t="shared" si="3"/>
        <v>0.92279670975241446</v>
      </c>
      <c r="Y16">
        <f t="shared" si="4"/>
        <v>-0.37284161057948306</v>
      </c>
      <c r="Z16">
        <f t="shared" si="5"/>
        <v>1.0293707782163652</v>
      </c>
      <c r="AA16">
        <f t="shared" si="6"/>
        <v>-2.3903712626215263</v>
      </c>
      <c r="AB16">
        <f t="shared" si="7"/>
        <v>1.64468804146256</v>
      </c>
      <c r="AD16">
        <f t="shared" si="10"/>
        <v>9</v>
      </c>
      <c r="AE16">
        <f t="shared" si="11"/>
        <v>0.54995509917293139</v>
      </c>
    </row>
    <row r="17" spans="1:31" ht="15" thickTop="1" x14ac:dyDescent="0.35">
      <c r="A17">
        <f t="shared" si="0"/>
        <v>11</v>
      </c>
      <c r="B17">
        <v>-0.37229539413802176</v>
      </c>
      <c r="C17">
        <f t="shared" si="1"/>
        <v>0.32031075448298674</v>
      </c>
      <c r="E17">
        <f t="shared" si="8"/>
        <v>10</v>
      </c>
      <c r="F17">
        <f t="shared" si="2"/>
        <v>1.3276715980041807</v>
      </c>
      <c r="G17">
        <f t="shared" si="9"/>
        <v>1.3219217174612008</v>
      </c>
      <c r="J17" t="s">
        <v>42</v>
      </c>
      <c r="K17" s="13">
        <f>STDEV(G9:G112)</f>
        <v>1.0331012711613998</v>
      </c>
      <c r="M17" s="5" t="s">
        <v>14</v>
      </c>
      <c r="N17" s="5" t="s">
        <v>43</v>
      </c>
      <c r="V17">
        <f t="shared" si="3"/>
        <v>10</v>
      </c>
      <c r="W17">
        <f t="shared" si="3"/>
        <v>1.3276715980041807</v>
      </c>
      <c r="X17">
        <f t="shared" si="3"/>
        <v>1.3219217174612008</v>
      </c>
      <c r="Y17">
        <f t="shared" si="4"/>
        <v>5.7498805429798683E-3</v>
      </c>
      <c r="Z17">
        <f t="shared" si="5"/>
        <v>1.0293707782163652</v>
      </c>
      <c r="AA17">
        <f t="shared" si="6"/>
        <v>-2.0117797714990635</v>
      </c>
      <c r="AB17">
        <f t="shared" si="7"/>
        <v>2.0232795325850228</v>
      </c>
      <c r="AD17">
        <f t="shared" si="10"/>
        <v>10</v>
      </c>
      <c r="AE17">
        <f t="shared" si="11"/>
        <v>1.3276715980041807</v>
      </c>
    </row>
    <row r="18" spans="1:31" x14ac:dyDescent="0.35">
      <c r="A18">
        <f t="shared" si="0"/>
        <v>12</v>
      </c>
      <c r="B18">
        <v>1.3338509496353779E-2</v>
      </c>
      <c r="C18">
        <f t="shared" si="1"/>
        <v>0.31201511646204882</v>
      </c>
      <c r="E18">
        <f t="shared" si="8"/>
        <v>11</v>
      </c>
      <c r="F18">
        <f t="shared" si="2"/>
        <v>0.32031075448298674</v>
      </c>
      <c r="G18">
        <f t="shared" si="9"/>
        <v>-5.8671564439105262E-2</v>
      </c>
      <c r="J18" t="s">
        <v>44</v>
      </c>
      <c r="K18" s="13">
        <f>SQRT(K11/K21)</f>
        <v>1.0293707782163652</v>
      </c>
      <c r="M18" s="14">
        <v>0</v>
      </c>
      <c r="N18" s="14">
        <f t="array" ref="N18:N22">[2]!PSICoeff(J8,K8)</f>
        <v>1</v>
      </c>
      <c r="V18">
        <f t="shared" si="3"/>
        <v>11</v>
      </c>
      <c r="W18">
        <f t="shared" si="3"/>
        <v>0.32031075448298674</v>
      </c>
      <c r="X18">
        <f t="shared" si="3"/>
        <v>-5.8671564439105262E-2</v>
      </c>
      <c r="Y18">
        <f t="shared" si="4"/>
        <v>0.378982318922092</v>
      </c>
      <c r="Z18">
        <f t="shared" si="5"/>
        <v>1.0293707782163652</v>
      </c>
      <c r="AA18">
        <f t="shared" si="6"/>
        <v>-1.6385473331199512</v>
      </c>
      <c r="AB18">
        <f t="shared" si="7"/>
        <v>2.3965119709641352</v>
      </c>
      <c r="AD18">
        <f t="shared" si="10"/>
        <v>11</v>
      </c>
      <c r="AE18">
        <f t="shared" si="11"/>
        <v>0.32031075448298674</v>
      </c>
    </row>
    <row r="19" spans="1:31" x14ac:dyDescent="0.35">
      <c r="A19">
        <f t="shared" si="0"/>
        <v>13</v>
      </c>
      <c r="B19">
        <v>0.70245593167564913</v>
      </c>
      <c r="C19">
        <f t="shared" si="1"/>
        <v>0.91819881129981251</v>
      </c>
      <c r="E19">
        <f t="shared" si="8"/>
        <v>12</v>
      </c>
      <c r="F19">
        <f t="shared" si="2"/>
        <v>0.31201511646204882</v>
      </c>
      <c r="G19">
        <f t="shared" si="9"/>
        <v>6.8392677052474066E-2</v>
      </c>
      <c r="J19" t="s">
        <v>45</v>
      </c>
      <c r="K19" s="13">
        <f>AVERAGE(F9:F112)</f>
        <v>7.7031946982474037E-2</v>
      </c>
      <c r="M19">
        <f>M18+1</f>
        <v>1</v>
      </c>
      <c r="N19">
        <v>0.28370330745789063</v>
      </c>
      <c r="V19">
        <f t="shared" si="3"/>
        <v>12</v>
      </c>
      <c r="W19">
        <f t="shared" si="3"/>
        <v>0.31201511646204882</v>
      </c>
      <c r="X19">
        <f t="shared" si="3"/>
        <v>6.8392677052474066E-2</v>
      </c>
      <c r="Y19">
        <f t="shared" si="4"/>
        <v>0.24362243940957476</v>
      </c>
      <c r="Z19">
        <f t="shared" si="5"/>
        <v>1.0293707782163652</v>
      </c>
      <c r="AA19">
        <f t="shared" si="6"/>
        <v>-1.7739072126324684</v>
      </c>
      <c r="AB19">
        <f t="shared" si="7"/>
        <v>2.2611520914516179</v>
      </c>
      <c r="AD19">
        <f t="shared" si="10"/>
        <v>12</v>
      </c>
      <c r="AE19">
        <f t="shared" si="11"/>
        <v>0.31201511646204882</v>
      </c>
    </row>
    <row r="20" spans="1:31" x14ac:dyDescent="0.35">
      <c r="A20">
        <f t="shared" si="0"/>
        <v>14</v>
      </c>
      <c r="B20">
        <v>-0.35036242471588258</v>
      </c>
      <c r="C20">
        <f t="shared" si="1"/>
        <v>0.15188555685885632</v>
      </c>
      <c r="E20">
        <f t="shared" si="8"/>
        <v>13</v>
      </c>
      <c r="F20">
        <f t="shared" si="2"/>
        <v>0.91819881129981251</v>
      </c>
      <c r="G20">
        <f t="shared" si="9"/>
        <v>0.73148681246223757</v>
      </c>
      <c r="J20" t="s">
        <v>46</v>
      </c>
      <c r="K20" s="13">
        <f>STDEV(F9:F112)</f>
        <v>1.1032641637717373</v>
      </c>
      <c r="M20">
        <f>M19+1</f>
        <v>2</v>
      </c>
      <c r="N20">
        <v>0.1948344806571925</v>
      </c>
      <c r="V20">
        <f t="shared" si="3"/>
        <v>13</v>
      </c>
      <c r="W20">
        <f t="shared" si="3"/>
        <v>0.91819881129981251</v>
      </c>
      <c r="X20">
        <f t="shared" si="3"/>
        <v>0.73148681246223757</v>
      </c>
      <c r="Y20">
        <f t="shared" si="4"/>
        <v>0.18671199883757494</v>
      </c>
      <c r="Z20">
        <f t="shared" si="5"/>
        <v>1.0293707782163652</v>
      </c>
      <c r="AA20">
        <f t="shared" si="6"/>
        <v>-1.8308176532044682</v>
      </c>
      <c r="AB20">
        <f t="shared" si="7"/>
        <v>2.2042416508796183</v>
      </c>
      <c r="AD20">
        <f t="shared" si="10"/>
        <v>13</v>
      </c>
      <c r="AE20">
        <f t="shared" si="11"/>
        <v>0.91819881129981251</v>
      </c>
    </row>
    <row r="21" spans="1:31" x14ac:dyDescent="0.35">
      <c r="A21">
        <f t="shared" si="0"/>
        <v>15</v>
      </c>
      <c r="B21">
        <v>0.21713729591053152</v>
      </c>
      <c r="C21">
        <f t="shared" si="1"/>
        <v>0.39352967065490746</v>
      </c>
      <c r="E21">
        <f t="shared" si="8"/>
        <v>14</v>
      </c>
      <c r="F21">
        <f t="shared" si="2"/>
        <v>0.15188555685885632</v>
      </c>
      <c r="G21">
        <f t="shared" si="9"/>
        <v>-0.18386494869685149</v>
      </c>
      <c r="J21" t="s">
        <v>47</v>
      </c>
      <c r="K21" s="15">
        <f>COUNT(F9:F112)</f>
        <v>104</v>
      </c>
      <c r="M21">
        <f>M20+1</f>
        <v>3</v>
      </c>
      <c r="N21">
        <v>0.13380342722508545</v>
      </c>
      <c r="V21">
        <f t="shared" si="3"/>
        <v>14</v>
      </c>
      <c r="W21">
        <f t="shared" si="3"/>
        <v>0.15188555685885632</v>
      </c>
      <c r="X21">
        <f t="shared" si="3"/>
        <v>-0.18386494869685149</v>
      </c>
      <c r="Y21">
        <f t="shared" si="4"/>
        <v>0.33575050555570785</v>
      </c>
      <c r="Z21">
        <f t="shared" si="5"/>
        <v>1.0293707782163652</v>
      </c>
      <c r="AA21">
        <f t="shared" si="6"/>
        <v>-1.6817791464863352</v>
      </c>
      <c r="AB21">
        <f t="shared" si="7"/>
        <v>2.3532801575977511</v>
      </c>
      <c r="AD21">
        <f t="shared" si="10"/>
        <v>14</v>
      </c>
      <c r="AE21">
        <f t="shared" si="11"/>
        <v>0.15188555685885632</v>
      </c>
    </row>
    <row r="22" spans="1:31" x14ac:dyDescent="0.35">
      <c r="A22">
        <f t="shared" si="0"/>
        <v>16</v>
      </c>
      <c r="B22">
        <v>-0.50660744040413153</v>
      </c>
      <c r="C22">
        <f t="shared" si="1"/>
        <v>-0.27456413012780267</v>
      </c>
      <c r="E22">
        <f t="shared" si="8"/>
        <v>15</v>
      </c>
      <c r="F22">
        <f t="shared" si="2"/>
        <v>0.39352967065490746</v>
      </c>
      <c r="G22">
        <f t="shared" si="9"/>
        <v>0.21511464434187944</v>
      </c>
      <c r="M22" s="8">
        <f>M21+1</f>
        <v>4</v>
      </c>
      <c r="N22" s="8">
        <v>9.1890085762998786E-2</v>
      </c>
      <c r="V22">
        <f t="shared" si="3"/>
        <v>15</v>
      </c>
      <c r="W22">
        <f t="shared" si="3"/>
        <v>0.39352967065490746</v>
      </c>
      <c r="X22">
        <f t="shared" si="3"/>
        <v>0.21511464434187944</v>
      </c>
      <c r="Y22">
        <f t="shared" si="4"/>
        <v>0.17841502631302802</v>
      </c>
      <c r="Z22">
        <f t="shared" si="5"/>
        <v>1.0293707782163652</v>
      </c>
      <c r="AA22">
        <f t="shared" si="6"/>
        <v>-1.8391146257290152</v>
      </c>
      <c r="AB22">
        <f t="shared" si="7"/>
        <v>2.1959446783550711</v>
      </c>
      <c r="AD22">
        <f t="shared" si="10"/>
        <v>15</v>
      </c>
      <c r="AE22">
        <f t="shared" si="11"/>
        <v>0.39352967065490746</v>
      </c>
    </row>
    <row r="23" spans="1:31" x14ac:dyDescent="0.35">
      <c r="A23">
        <f t="shared" si="0"/>
        <v>17</v>
      </c>
      <c r="B23">
        <v>1.3197112250332261</v>
      </c>
      <c r="C23">
        <f t="shared" si="1"/>
        <v>1.2288378220245906</v>
      </c>
      <c r="E23">
        <f t="shared" si="8"/>
        <v>16</v>
      </c>
      <c r="F23">
        <f t="shared" si="2"/>
        <v>-0.27456413012780267</v>
      </c>
      <c r="G23">
        <f t="shared" si="9"/>
        <v>-0.45812016173108083</v>
      </c>
      <c r="J23" t="s">
        <v>48</v>
      </c>
      <c r="K23" s="11">
        <f>-(K26-2*(K13+K14+1))/2</f>
        <v>-150.58017039918417</v>
      </c>
      <c r="V23">
        <f t="shared" si="3"/>
        <v>16</v>
      </c>
      <c r="W23">
        <f t="shared" si="3"/>
        <v>-0.27456413012780267</v>
      </c>
      <c r="X23">
        <f t="shared" si="3"/>
        <v>-0.45812016173108083</v>
      </c>
      <c r="Y23">
        <f t="shared" si="4"/>
        <v>0.18355603160327816</v>
      </c>
      <c r="Z23">
        <f t="shared" si="5"/>
        <v>1.0293707782163652</v>
      </c>
      <c r="AA23">
        <f t="shared" si="6"/>
        <v>-1.8339736204387651</v>
      </c>
      <c r="AB23">
        <f t="shared" si="7"/>
        <v>2.2010856836453212</v>
      </c>
      <c r="AD23">
        <f t="shared" si="10"/>
        <v>16</v>
      </c>
      <c r="AE23">
        <f t="shared" si="11"/>
        <v>-0.27456413012780267</v>
      </c>
    </row>
    <row r="24" spans="1:31" x14ac:dyDescent="0.35">
      <c r="A24">
        <f t="shared" si="0"/>
        <v>18</v>
      </c>
      <c r="B24">
        <v>2.0721563220833827</v>
      </c>
      <c r="C24">
        <f t="shared" si="1"/>
        <v>2.6684005524939507</v>
      </c>
      <c r="E24">
        <f t="shared" si="8"/>
        <v>17</v>
      </c>
      <c r="F24">
        <f t="shared" si="2"/>
        <v>1.2288378220245906</v>
      </c>
      <c r="G24">
        <f t="shared" si="9"/>
        <v>1.2327501238507923</v>
      </c>
      <c r="J24" t="s">
        <v>49</v>
      </c>
      <c r="K24" s="13">
        <f>K21*LN(K11/K21)+2*(K13+K14+1)</f>
        <v>12.021125891796448</v>
      </c>
      <c r="V24">
        <f t="shared" si="3"/>
        <v>17</v>
      </c>
      <c r="W24">
        <f t="shared" si="3"/>
        <v>1.2288378220245906</v>
      </c>
      <c r="X24">
        <f t="shared" si="3"/>
        <v>1.2327501238507923</v>
      </c>
      <c r="Y24">
        <f t="shared" si="4"/>
        <v>-3.9123018262017251E-3</v>
      </c>
      <c r="Z24">
        <f t="shared" si="5"/>
        <v>1.0293707782163652</v>
      </c>
      <c r="AA24">
        <f t="shared" si="6"/>
        <v>-2.0214419538682451</v>
      </c>
      <c r="AB24">
        <f t="shared" si="7"/>
        <v>2.0136173502158412</v>
      </c>
      <c r="AD24">
        <f t="shared" si="10"/>
        <v>17</v>
      </c>
      <c r="AE24">
        <f t="shared" si="11"/>
        <v>1.2288378220245906</v>
      </c>
    </row>
    <row r="25" spans="1:31" x14ac:dyDescent="0.35">
      <c r="A25">
        <f t="shared" si="0"/>
        <v>19</v>
      </c>
      <c r="B25">
        <v>1.9642789414916844</v>
      </c>
      <c r="C25">
        <f t="shared" si="1"/>
        <v>3.417728063820773</v>
      </c>
      <c r="E25">
        <f t="shared" si="8"/>
        <v>18</v>
      </c>
      <c r="F25">
        <f t="shared" si="2"/>
        <v>2.6684005524939507</v>
      </c>
      <c r="G25">
        <f t="shared" si="9"/>
        <v>2.3213520553880973</v>
      </c>
      <c r="J25" t="s">
        <v>50</v>
      </c>
      <c r="K25" s="13">
        <f>K21*LN(K11/K21)+LN(K21)*(K13+K14+1)</f>
        <v>19.954298589220564</v>
      </c>
      <c r="V25">
        <f t="shared" si="3"/>
        <v>18</v>
      </c>
      <c r="W25">
        <f t="shared" si="3"/>
        <v>2.6684005524939507</v>
      </c>
      <c r="X25">
        <f t="shared" si="3"/>
        <v>2.3213520553880973</v>
      </c>
      <c r="Y25">
        <f t="shared" si="4"/>
        <v>0.34704849710585339</v>
      </c>
      <c r="Z25">
        <f t="shared" si="5"/>
        <v>1.0293707782163652</v>
      </c>
      <c r="AA25">
        <f t="shared" si="6"/>
        <v>-1.6704811549361898</v>
      </c>
      <c r="AB25">
        <f t="shared" si="7"/>
        <v>2.3645781491478965</v>
      </c>
      <c r="AD25">
        <f t="shared" si="10"/>
        <v>18</v>
      </c>
      <c r="AE25">
        <f t="shared" si="11"/>
        <v>2.6684005524939507</v>
      </c>
    </row>
    <row r="26" spans="1:31" x14ac:dyDescent="0.35">
      <c r="A26">
        <f t="shared" si="0"/>
        <v>20</v>
      </c>
      <c r="B26">
        <v>0.23964330043753548</v>
      </c>
      <c r="C26">
        <f t="shared" si="1"/>
        <v>2.2391971568137397</v>
      </c>
      <c r="E26">
        <f t="shared" si="8"/>
        <v>19</v>
      </c>
      <c r="F26">
        <f t="shared" si="2"/>
        <v>3.417728063820773</v>
      </c>
      <c r="G26">
        <f t="shared" si="9"/>
        <v>2.5208157426997539</v>
      </c>
      <c r="J26" t="s">
        <v>51</v>
      </c>
      <c r="K26" s="13">
        <f>K21*(1+LN(2*PI()))+K24</f>
        <v>307.16034079836834</v>
      </c>
      <c r="V26">
        <f t="shared" si="3"/>
        <v>19</v>
      </c>
      <c r="W26">
        <f t="shared" si="3"/>
        <v>3.417728063820773</v>
      </c>
      <c r="X26">
        <f t="shared" si="3"/>
        <v>2.5208157426997539</v>
      </c>
      <c r="Y26">
        <f t="shared" si="4"/>
        <v>0.89691232112101904</v>
      </c>
      <c r="Z26">
        <f t="shared" si="5"/>
        <v>1.0293707782163652</v>
      </c>
      <c r="AA26">
        <f t="shared" si="6"/>
        <v>-1.1206173309210241</v>
      </c>
      <c r="AB26">
        <f t="shared" si="7"/>
        <v>2.9144419731630622</v>
      </c>
      <c r="AD26">
        <f t="shared" si="10"/>
        <v>19</v>
      </c>
      <c r="AE26">
        <f t="shared" si="11"/>
        <v>3.417728063820773</v>
      </c>
    </row>
    <row r="27" spans="1:31" x14ac:dyDescent="0.35">
      <c r="A27">
        <f t="shared" si="0"/>
        <v>21</v>
      </c>
      <c r="B27">
        <v>0.60305056491796249</v>
      </c>
      <c r="C27">
        <f t="shared" si="1"/>
        <v>2.1225599146000729</v>
      </c>
      <c r="E27">
        <f t="shared" si="8"/>
        <v>20</v>
      </c>
      <c r="F27">
        <f t="shared" si="2"/>
        <v>2.2391971568137397</v>
      </c>
      <c r="G27">
        <f t="shared" si="9"/>
        <v>0.90807495454175347</v>
      </c>
      <c r="J27" t="s">
        <v>52</v>
      </c>
      <c r="K27" s="15">
        <f>K21*(1+LN(2*PI()))+K25</f>
        <v>315.09351349579248</v>
      </c>
      <c r="V27">
        <f t="shared" si="3"/>
        <v>20</v>
      </c>
      <c r="W27">
        <f t="shared" si="3"/>
        <v>2.2391971568137397</v>
      </c>
      <c r="X27">
        <f t="shared" si="3"/>
        <v>0.90807495454175347</v>
      </c>
      <c r="Y27">
        <f t="shared" si="4"/>
        <v>1.3311222022719862</v>
      </c>
      <c r="Z27">
        <f t="shared" si="5"/>
        <v>1.0293707782163652</v>
      </c>
      <c r="AA27">
        <f t="shared" si="6"/>
        <v>-0.68640744977005697</v>
      </c>
      <c r="AB27">
        <f t="shared" si="7"/>
        <v>3.3486518543140296</v>
      </c>
      <c r="AD27">
        <f t="shared" si="10"/>
        <v>20</v>
      </c>
      <c r="AE27">
        <f t="shared" si="11"/>
        <v>2.2391971568137397</v>
      </c>
    </row>
    <row r="28" spans="1:31" x14ac:dyDescent="0.35">
      <c r="A28">
        <f t="shared" si="0"/>
        <v>22</v>
      </c>
      <c r="B28">
        <v>-0.90138311182696351</v>
      </c>
      <c r="C28">
        <f t="shared" si="1"/>
        <v>0.46379871540949502</v>
      </c>
      <c r="E28">
        <f t="shared" si="8"/>
        <v>21</v>
      </c>
      <c r="F28">
        <f t="shared" si="2"/>
        <v>2.1225599146000729</v>
      </c>
      <c r="G28">
        <f t="shared" si="9"/>
        <v>0.95078208307608969</v>
      </c>
      <c r="V28">
        <f t="shared" si="3"/>
        <v>21</v>
      </c>
      <c r="W28">
        <f t="shared" si="3"/>
        <v>2.1225599146000729</v>
      </c>
      <c r="X28">
        <f t="shared" si="3"/>
        <v>0.95078208307608969</v>
      </c>
      <c r="Y28">
        <f t="shared" si="4"/>
        <v>1.1717778315239831</v>
      </c>
      <c r="Z28">
        <f t="shared" si="5"/>
        <v>1.0293707782163652</v>
      </c>
      <c r="AA28">
        <f t="shared" si="6"/>
        <v>-0.84575182051806008</v>
      </c>
      <c r="AB28">
        <f t="shared" si="7"/>
        <v>3.1893074835660262</v>
      </c>
      <c r="AD28">
        <f t="shared" si="10"/>
        <v>21</v>
      </c>
      <c r="AE28">
        <f t="shared" si="11"/>
        <v>2.1225599146000729</v>
      </c>
    </row>
    <row r="29" spans="1:31" x14ac:dyDescent="0.35">
      <c r="A29">
        <f t="shared" si="0"/>
        <v>23</v>
      </c>
      <c r="B29">
        <v>-1.0557411773368031</v>
      </c>
      <c r="C29">
        <f t="shared" si="1"/>
        <v>-0.55080545418476379</v>
      </c>
      <c r="E29">
        <f t="shared" si="8"/>
        <v>22</v>
      </c>
      <c r="F29">
        <f t="shared" si="2"/>
        <v>0.46379871540949502</v>
      </c>
      <c r="G29">
        <f t="shared" si="9"/>
        <v>-0.61066482988763893</v>
      </c>
      <c r="V29">
        <f t="shared" si="3"/>
        <v>22</v>
      </c>
      <c r="W29">
        <f t="shared" si="3"/>
        <v>0.46379871540949502</v>
      </c>
      <c r="X29">
        <f t="shared" si="3"/>
        <v>-0.61066482988763893</v>
      </c>
      <c r="Y29">
        <f t="shared" si="4"/>
        <v>1.0744635452971338</v>
      </c>
      <c r="Z29">
        <f t="shared" si="5"/>
        <v>1.0293707782163652</v>
      </c>
      <c r="AA29">
        <f t="shared" si="6"/>
        <v>-0.94306610674490932</v>
      </c>
      <c r="AB29">
        <f t="shared" si="7"/>
        <v>3.091993197339177</v>
      </c>
      <c r="AD29">
        <f t="shared" si="10"/>
        <v>22</v>
      </c>
      <c r="AE29">
        <f t="shared" si="11"/>
        <v>0.46379871540949502</v>
      </c>
    </row>
    <row r="30" spans="1:31" x14ac:dyDescent="0.35">
      <c r="A30">
        <f t="shared" si="0"/>
        <v>24</v>
      </c>
      <c r="B30">
        <v>1.357361829570102</v>
      </c>
      <c r="C30">
        <f t="shared" si="1"/>
        <v>1.182946247108128</v>
      </c>
      <c r="E30">
        <f t="shared" si="8"/>
        <v>23</v>
      </c>
      <c r="F30">
        <f t="shared" si="2"/>
        <v>-0.55080545418476379</v>
      </c>
      <c r="G30">
        <f t="shared" si="9"/>
        <v>-1.1154503364189121</v>
      </c>
      <c r="V30">
        <f t="shared" si="3"/>
        <v>23</v>
      </c>
      <c r="W30">
        <f t="shared" si="3"/>
        <v>-0.55080545418476379</v>
      </c>
      <c r="X30">
        <f t="shared" si="3"/>
        <v>-1.1154503364189121</v>
      </c>
      <c r="Y30">
        <f t="shared" si="4"/>
        <v>0.56464488223414833</v>
      </c>
      <c r="Z30">
        <f t="shared" si="5"/>
        <v>1.0293707782163652</v>
      </c>
      <c r="AA30">
        <f t="shared" si="6"/>
        <v>-1.4528847698078948</v>
      </c>
      <c r="AB30">
        <f t="shared" si="7"/>
        <v>2.5821745342761915</v>
      </c>
      <c r="AD30">
        <f t="shared" si="10"/>
        <v>23</v>
      </c>
      <c r="AE30">
        <f t="shared" si="11"/>
        <v>-0.55080545418476379</v>
      </c>
    </row>
    <row r="31" spans="1:31" x14ac:dyDescent="0.35">
      <c r="A31">
        <f t="shared" si="0"/>
        <v>25</v>
      </c>
      <c r="B31">
        <v>-2.969888722096329</v>
      </c>
      <c r="C31">
        <f t="shared" si="1"/>
        <v>-2.4132987150346601</v>
      </c>
      <c r="E31">
        <f t="shared" si="8"/>
        <v>24</v>
      </c>
      <c r="F31">
        <f t="shared" si="2"/>
        <v>1.182946247108128</v>
      </c>
      <c r="G31">
        <f t="shared" si="9"/>
        <v>1.1116308674749247</v>
      </c>
      <c r="V31">
        <f t="shared" si="3"/>
        <v>24</v>
      </c>
      <c r="W31">
        <f t="shared" si="3"/>
        <v>1.182946247108128</v>
      </c>
      <c r="X31">
        <f t="shared" si="3"/>
        <v>1.1116308674749247</v>
      </c>
      <c r="Y31">
        <f t="shared" si="4"/>
        <v>7.1315379633203335E-2</v>
      </c>
      <c r="Z31">
        <f t="shared" si="5"/>
        <v>1.0293707782163652</v>
      </c>
      <c r="AA31">
        <f t="shared" si="6"/>
        <v>-1.9462142724088398</v>
      </c>
      <c r="AB31">
        <f t="shared" si="7"/>
        <v>2.0888450316752465</v>
      </c>
      <c r="AD31">
        <f t="shared" si="10"/>
        <v>24</v>
      </c>
      <c r="AE31">
        <f t="shared" si="11"/>
        <v>1.182946247108128</v>
      </c>
    </row>
    <row r="32" spans="1:31" x14ac:dyDescent="0.35">
      <c r="A32">
        <f t="shared" si="0"/>
        <v>26</v>
      </c>
      <c r="B32">
        <v>2.0748019655504284</v>
      </c>
      <c r="C32">
        <f t="shared" si="1"/>
        <v>0.97947060944543229</v>
      </c>
      <c r="E32">
        <f t="shared" si="8"/>
        <v>25</v>
      </c>
      <c r="F32">
        <f t="shared" si="2"/>
        <v>-2.4132987150346601</v>
      </c>
      <c r="G32">
        <f t="shared" si="9"/>
        <v>-2.7776482160325666</v>
      </c>
      <c r="V32">
        <f t="shared" si="3"/>
        <v>25</v>
      </c>
      <c r="W32">
        <f t="shared" si="3"/>
        <v>-2.4132987150346601</v>
      </c>
      <c r="X32">
        <f t="shared" si="3"/>
        <v>-2.7776482160325666</v>
      </c>
      <c r="Y32">
        <f t="shared" si="4"/>
        <v>0.36434950099790653</v>
      </c>
      <c r="Z32">
        <f t="shared" si="5"/>
        <v>1.0293707782163652</v>
      </c>
      <c r="AA32">
        <f t="shared" si="6"/>
        <v>-1.6531801510441366</v>
      </c>
      <c r="AB32">
        <f t="shared" si="7"/>
        <v>2.3818791530399497</v>
      </c>
      <c r="AD32">
        <f t="shared" si="10"/>
        <v>25</v>
      </c>
      <c r="AE32">
        <f t="shared" si="11"/>
        <v>-2.4132987150346601</v>
      </c>
    </row>
    <row r="33" spans="1:31" x14ac:dyDescent="0.35">
      <c r="A33">
        <f t="shared" si="0"/>
        <v>27</v>
      </c>
      <c r="B33">
        <v>0.28021329874765349</v>
      </c>
      <c r="C33">
        <f t="shared" si="1"/>
        <v>0.55088233224937044</v>
      </c>
      <c r="E33">
        <f t="shared" si="8"/>
        <v>26</v>
      </c>
      <c r="F33">
        <f t="shared" si="2"/>
        <v>0.97947060944543229</v>
      </c>
      <c r="G33">
        <f t="shared" si="9"/>
        <v>1.5172799903636889</v>
      </c>
      <c r="V33">
        <f t="shared" si="3"/>
        <v>26</v>
      </c>
      <c r="W33">
        <f t="shared" si="3"/>
        <v>0.97947060944543229</v>
      </c>
      <c r="X33">
        <f t="shared" si="3"/>
        <v>1.5172799903636889</v>
      </c>
      <c r="Y33">
        <f t="shared" si="4"/>
        <v>-0.53780938091825659</v>
      </c>
      <c r="Z33">
        <f t="shared" si="5"/>
        <v>1.0293707782163652</v>
      </c>
      <c r="AA33">
        <f t="shared" si="6"/>
        <v>-2.5553390329602998</v>
      </c>
      <c r="AB33">
        <f t="shared" si="7"/>
        <v>1.4797202711237865</v>
      </c>
      <c r="AD33">
        <f t="shared" si="10"/>
        <v>26</v>
      </c>
      <c r="AE33">
        <f t="shared" si="11"/>
        <v>0.97947060944543229</v>
      </c>
    </row>
    <row r="34" spans="1:31" x14ac:dyDescent="0.35">
      <c r="A34">
        <f t="shared" si="0"/>
        <v>28</v>
      </c>
      <c r="B34">
        <v>0.89834644475651204</v>
      </c>
      <c r="C34">
        <f t="shared" si="1"/>
        <v>1.2279214175815407</v>
      </c>
      <c r="E34">
        <f t="shared" si="8"/>
        <v>27</v>
      </c>
      <c r="F34">
        <f t="shared" si="2"/>
        <v>0.55088233224937044</v>
      </c>
      <c r="G34">
        <f t="shared" si="9"/>
        <v>0.48976791274636922</v>
      </c>
      <c r="V34">
        <f t="shared" si="3"/>
        <v>27</v>
      </c>
      <c r="W34">
        <f t="shared" si="3"/>
        <v>0.55088233224937044</v>
      </c>
      <c r="X34">
        <f t="shared" si="3"/>
        <v>0.48976791274636922</v>
      </c>
      <c r="Y34">
        <f t="shared" si="4"/>
        <v>6.1114419503001227E-2</v>
      </c>
      <c r="Z34">
        <f t="shared" si="5"/>
        <v>1.0293707782163652</v>
      </c>
      <c r="AA34">
        <f t="shared" si="6"/>
        <v>-1.956415232539042</v>
      </c>
      <c r="AB34">
        <f t="shared" si="7"/>
        <v>2.0786440715450443</v>
      </c>
      <c r="AD34">
        <f t="shared" si="10"/>
        <v>27</v>
      </c>
      <c r="AE34">
        <f t="shared" si="11"/>
        <v>0.55088233224937044</v>
      </c>
    </row>
    <row r="35" spans="1:31" x14ac:dyDescent="0.35">
      <c r="A35">
        <f t="shared" si="0"/>
        <v>29</v>
      </c>
      <c r="B35">
        <v>-1.6033823872485062</v>
      </c>
      <c r="C35">
        <f t="shared" si="1"/>
        <v>-0.92350668389273016</v>
      </c>
      <c r="E35">
        <f t="shared" si="8"/>
        <v>28</v>
      </c>
      <c r="F35">
        <f t="shared" si="2"/>
        <v>1.2279214175815407</v>
      </c>
      <c r="G35">
        <f t="shared" si="9"/>
        <v>1.0470020473746882</v>
      </c>
      <c r="V35">
        <f t="shared" si="3"/>
        <v>28</v>
      </c>
      <c r="W35">
        <f t="shared" si="3"/>
        <v>1.2279214175815407</v>
      </c>
      <c r="X35">
        <f t="shared" si="3"/>
        <v>1.0470020473746882</v>
      </c>
      <c r="Y35">
        <f t="shared" si="4"/>
        <v>0.18091937020685256</v>
      </c>
      <c r="Z35">
        <f t="shared" si="5"/>
        <v>1.0293707782163652</v>
      </c>
      <c r="AA35">
        <f t="shared" si="6"/>
        <v>-1.8366102818351906</v>
      </c>
      <c r="AB35">
        <f t="shared" si="7"/>
        <v>2.1984490222488957</v>
      </c>
      <c r="AD35">
        <f t="shared" si="10"/>
        <v>28</v>
      </c>
      <c r="AE35">
        <f t="shared" si="11"/>
        <v>1.2279214175815407</v>
      </c>
    </row>
    <row r="36" spans="1:31" x14ac:dyDescent="0.35">
      <c r="A36">
        <f t="shared" si="0"/>
        <v>30</v>
      </c>
      <c r="B36">
        <v>0.23549924558665486</v>
      </c>
      <c r="C36">
        <f t="shared" si="1"/>
        <v>-9.0278955688554874E-2</v>
      </c>
      <c r="E36">
        <f t="shared" si="8"/>
        <v>29</v>
      </c>
      <c r="F36">
        <f t="shared" si="2"/>
        <v>-0.92350668389273016</v>
      </c>
      <c r="G36">
        <f t="shared" si="9"/>
        <v>-1.3447917922332853</v>
      </c>
      <c r="V36">
        <f t="shared" si="3"/>
        <v>29</v>
      </c>
      <c r="W36">
        <f t="shared" si="3"/>
        <v>-0.92350668389273016</v>
      </c>
      <c r="X36">
        <f t="shared" si="3"/>
        <v>-1.3447917922332853</v>
      </c>
      <c r="Y36">
        <f t="shared" si="4"/>
        <v>0.4212851083405551</v>
      </c>
      <c r="Z36">
        <f t="shared" si="5"/>
        <v>1.0293707782163652</v>
      </c>
      <c r="AA36">
        <f t="shared" si="6"/>
        <v>-1.5962445437014881</v>
      </c>
      <c r="AB36">
        <f t="shared" si="7"/>
        <v>2.4388147603825985</v>
      </c>
      <c r="AD36">
        <f t="shared" si="10"/>
        <v>29</v>
      </c>
      <c r="AE36">
        <f t="shared" si="11"/>
        <v>-0.92350668389273016</v>
      </c>
    </row>
    <row r="37" spans="1:31" x14ac:dyDescent="0.35">
      <c r="A37">
        <f t="shared" si="0"/>
        <v>31</v>
      </c>
      <c r="B37">
        <v>1.7940884644624944</v>
      </c>
      <c r="C37">
        <f t="shared" si="1"/>
        <v>1.6837933463631751</v>
      </c>
      <c r="E37">
        <f t="shared" si="8"/>
        <v>30</v>
      </c>
      <c r="F37">
        <f t="shared" si="2"/>
        <v>-9.0278955688554874E-2</v>
      </c>
      <c r="G37">
        <f t="shared" si="9"/>
        <v>1.9235426427811619E-3</v>
      </c>
      <c r="V37">
        <f t="shared" si="3"/>
        <v>30</v>
      </c>
      <c r="W37">
        <f t="shared" si="3"/>
        <v>-9.0278955688554874E-2</v>
      </c>
      <c r="X37">
        <f t="shared" si="3"/>
        <v>1.9235426427811619E-3</v>
      </c>
      <c r="Y37">
        <f t="shared" si="4"/>
        <v>-9.2202498331336036E-2</v>
      </c>
      <c r="Z37">
        <f t="shared" si="5"/>
        <v>1.0293707782163652</v>
      </c>
      <c r="AA37">
        <f t="shared" si="6"/>
        <v>-2.1097321503733792</v>
      </c>
      <c r="AB37">
        <f t="shared" si="7"/>
        <v>1.9253271537107071</v>
      </c>
      <c r="AD37">
        <f t="shared" si="10"/>
        <v>30</v>
      </c>
      <c r="AE37">
        <f t="shared" si="11"/>
        <v>-9.0278955688554874E-2</v>
      </c>
    </row>
    <row r="38" spans="1:31" x14ac:dyDescent="0.35">
      <c r="A38">
        <f t="shared" si="0"/>
        <v>32</v>
      </c>
      <c r="B38">
        <v>-1.4306090977486423</v>
      </c>
      <c r="C38">
        <f t="shared" si="1"/>
        <v>-0.61077144818691864</v>
      </c>
      <c r="E38">
        <f t="shared" si="8"/>
        <v>31</v>
      </c>
      <c r="F38">
        <f t="shared" si="2"/>
        <v>1.6837933463631751</v>
      </c>
      <c r="G38">
        <f t="shared" si="9"/>
        <v>1.7465680978124012</v>
      </c>
      <c r="V38">
        <f t="shared" si="3"/>
        <v>31</v>
      </c>
      <c r="W38">
        <f t="shared" si="3"/>
        <v>1.6837933463631751</v>
      </c>
      <c r="X38">
        <f t="shared" si="3"/>
        <v>1.7465680978124012</v>
      </c>
      <c r="Y38">
        <f t="shared" si="4"/>
        <v>-6.2774751449226063E-2</v>
      </c>
      <c r="Z38">
        <f t="shared" si="5"/>
        <v>1.0293707782163652</v>
      </c>
      <c r="AA38">
        <f t="shared" si="6"/>
        <v>-2.0803044034912692</v>
      </c>
      <c r="AB38">
        <f t="shared" si="7"/>
        <v>1.9547549005928171</v>
      </c>
      <c r="AD38">
        <f t="shared" si="10"/>
        <v>31</v>
      </c>
      <c r="AE38">
        <f t="shared" si="11"/>
        <v>1.6837933463631751</v>
      </c>
    </row>
    <row r="39" spans="1:31" x14ac:dyDescent="0.35">
      <c r="A39">
        <f t="shared" si="0"/>
        <v>33</v>
      </c>
      <c r="B39">
        <v>1.422462857081874</v>
      </c>
      <c r="C39">
        <f t="shared" si="1"/>
        <v>1.2810446629007595</v>
      </c>
      <c r="E39">
        <f t="shared" si="8"/>
        <v>32</v>
      </c>
      <c r="F39">
        <f t="shared" si="2"/>
        <v>-0.61077144818691864</v>
      </c>
      <c r="G39">
        <f t="shared" si="9"/>
        <v>-1.0631677605753751</v>
      </c>
      <c r="V39">
        <f t="shared" si="3"/>
        <v>32</v>
      </c>
      <c r="W39">
        <f t="shared" si="3"/>
        <v>-0.61077144818691864</v>
      </c>
      <c r="X39">
        <f t="shared" si="3"/>
        <v>-1.0631677605753751</v>
      </c>
      <c r="Y39">
        <f t="shared" si="4"/>
        <v>0.45239631238845646</v>
      </c>
      <c r="Z39">
        <f t="shared" si="5"/>
        <v>1.0293707782163652</v>
      </c>
      <c r="AA39">
        <f t="shared" si="6"/>
        <v>-1.5651333396535867</v>
      </c>
      <c r="AB39">
        <f t="shared" si="7"/>
        <v>2.4699259644304998</v>
      </c>
      <c r="AD39">
        <f t="shared" si="10"/>
        <v>32</v>
      </c>
      <c r="AE39">
        <f t="shared" si="11"/>
        <v>-0.61077144818691864</v>
      </c>
    </row>
    <row r="40" spans="1:31" x14ac:dyDescent="0.35">
      <c r="A40">
        <f t="shared" si="0"/>
        <v>34</v>
      </c>
      <c r="B40">
        <v>-1.5344845213207499</v>
      </c>
      <c r="C40">
        <f t="shared" si="1"/>
        <v>-0.92224582870659311</v>
      </c>
      <c r="E40">
        <f t="shared" si="8"/>
        <v>33</v>
      </c>
      <c r="F40">
        <f t="shared" si="2"/>
        <v>1.2810446629007595</v>
      </c>
      <c r="G40">
        <f t="shared" si="9"/>
        <v>1.2719837372609173</v>
      </c>
      <c r="V40">
        <f t="shared" si="3"/>
        <v>33</v>
      </c>
      <c r="W40">
        <f t="shared" si="3"/>
        <v>1.2810446629007595</v>
      </c>
      <c r="X40">
        <f t="shared" si="3"/>
        <v>1.2719837372609173</v>
      </c>
      <c r="Y40">
        <f t="shared" si="4"/>
        <v>9.0609256398421767E-3</v>
      </c>
      <c r="Z40">
        <f t="shared" si="5"/>
        <v>1.0293707782163652</v>
      </c>
      <c r="AA40">
        <f t="shared" si="6"/>
        <v>-2.0084687264022012</v>
      </c>
      <c r="AB40">
        <f t="shared" si="7"/>
        <v>2.0265905776818851</v>
      </c>
      <c r="AD40">
        <f t="shared" si="10"/>
        <v>33</v>
      </c>
      <c r="AE40">
        <f t="shared" si="11"/>
        <v>1.2810446629007595</v>
      </c>
    </row>
    <row r="41" spans="1:31" x14ac:dyDescent="0.35">
      <c r="A41">
        <f t="shared" si="0"/>
        <v>35</v>
      </c>
      <c r="B41">
        <v>-0.23943486259011701</v>
      </c>
      <c r="C41">
        <f t="shared" si="1"/>
        <v>-0.57811003842058217</v>
      </c>
      <c r="E41">
        <f t="shared" si="8"/>
        <v>34</v>
      </c>
      <c r="F41">
        <f t="shared" si="2"/>
        <v>-0.92224582870659311</v>
      </c>
      <c r="G41">
        <f t="shared" si="9"/>
        <v>-1.2893344521031778</v>
      </c>
      <c r="V41">
        <f t="shared" si="3"/>
        <v>34</v>
      </c>
      <c r="W41">
        <f t="shared" si="3"/>
        <v>-0.92224582870659311</v>
      </c>
      <c r="X41">
        <f t="shared" si="3"/>
        <v>-1.2893344521031778</v>
      </c>
      <c r="Y41">
        <f t="shared" si="4"/>
        <v>0.36708862339658466</v>
      </c>
      <c r="Z41">
        <f t="shared" si="5"/>
        <v>1.0293707782163652</v>
      </c>
      <c r="AA41">
        <f t="shared" si="6"/>
        <v>-1.6504410286454585</v>
      </c>
      <c r="AB41">
        <f t="shared" si="7"/>
        <v>2.384618275438628</v>
      </c>
      <c r="AD41">
        <f t="shared" si="10"/>
        <v>34</v>
      </c>
      <c r="AE41">
        <f t="shared" si="11"/>
        <v>-0.92224582870659311</v>
      </c>
    </row>
    <row r="42" spans="1:31" x14ac:dyDescent="0.35">
      <c r="A42">
        <f t="shared" si="0"/>
        <v>36</v>
      </c>
      <c r="B42">
        <v>1.1254873384110666</v>
      </c>
      <c r="C42">
        <f t="shared" si="1"/>
        <v>0.76869728403468252</v>
      </c>
      <c r="E42">
        <f t="shared" si="8"/>
        <v>35</v>
      </c>
      <c r="F42">
        <f t="shared" si="2"/>
        <v>-0.57811003842058217</v>
      </c>
      <c r="G42">
        <f t="shared" si="9"/>
        <v>-0.4644212990881289</v>
      </c>
      <c r="V42">
        <f t="shared" si="3"/>
        <v>35</v>
      </c>
      <c r="W42">
        <f t="shared" si="3"/>
        <v>-0.57811003842058217</v>
      </c>
      <c r="X42">
        <f t="shared" si="3"/>
        <v>-0.4644212990881289</v>
      </c>
      <c r="Y42">
        <f t="shared" si="4"/>
        <v>-0.11368873933245327</v>
      </c>
      <c r="Z42">
        <f t="shared" si="5"/>
        <v>1.0293707782163652</v>
      </c>
      <c r="AA42">
        <f t="shared" si="6"/>
        <v>-2.1312183913744964</v>
      </c>
      <c r="AB42">
        <f t="shared" si="7"/>
        <v>1.9038409127095899</v>
      </c>
      <c r="AD42">
        <f t="shared" si="10"/>
        <v>35</v>
      </c>
      <c r="AE42">
        <f t="shared" si="11"/>
        <v>-0.57811003842058217</v>
      </c>
    </row>
    <row r="43" spans="1:31" x14ac:dyDescent="0.35">
      <c r="A43">
        <f t="shared" si="0"/>
        <v>37</v>
      </c>
      <c r="B43">
        <v>-0.26828564280553124</v>
      </c>
      <c r="C43">
        <f t="shared" si="1"/>
        <v>4.4704988336533191E-2</v>
      </c>
      <c r="E43">
        <f t="shared" si="8"/>
        <v>36</v>
      </c>
      <c r="F43">
        <f t="shared" si="2"/>
        <v>0.76869728403468252</v>
      </c>
      <c r="G43">
        <f t="shared" si="9"/>
        <v>0.97853137898300324</v>
      </c>
      <c r="V43">
        <f t="shared" si="3"/>
        <v>36</v>
      </c>
      <c r="W43">
        <f t="shared" si="3"/>
        <v>0.76869728403468252</v>
      </c>
      <c r="X43">
        <f t="shared" si="3"/>
        <v>0.97853137898300324</v>
      </c>
      <c r="Y43">
        <f t="shared" si="4"/>
        <v>-0.20983409494832073</v>
      </c>
      <c r="Z43">
        <f t="shared" si="5"/>
        <v>1.0293707782163652</v>
      </c>
      <c r="AA43">
        <f t="shared" si="6"/>
        <v>-2.2273637469903638</v>
      </c>
      <c r="AB43">
        <f t="shared" si="7"/>
        <v>1.8076955570937225</v>
      </c>
      <c r="AD43">
        <f t="shared" si="10"/>
        <v>36</v>
      </c>
      <c r="AE43">
        <f t="shared" si="11"/>
        <v>0.76869728403468252</v>
      </c>
    </row>
    <row r="44" spans="1:31" x14ac:dyDescent="0.35">
      <c r="A44">
        <f t="shared" si="0"/>
        <v>38</v>
      </c>
      <c r="B44">
        <v>-0.5822900860434399</v>
      </c>
      <c r="C44">
        <f t="shared" si="1"/>
        <v>-0.49733946564676035</v>
      </c>
      <c r="E44">
        <f t="shared" si="8"/>
        <v>37</v>
      </c>
      <c r="F44">
        <f t="shared" si="2"/>
        <v>4.4704988336533191E-2</v>
      </c>
      <c r="G44">
        <f t="shared" si="9"/>
        <v>-8.8803122736446805E-2</v>
      </c>
      <c r="V44">
        <f t="shared" si="3"/>
        <v>37</v>
      </c>
      <c r="W44">
        <f t="shared" si="3"/>
        <v>4.4704988336533191E-2</v>
      </c>
      <c r="X44">
        <f t="shared" si="3"/>
        <v>-8.8803122736446805E-2</v>
      </c>
      <c r="Y44">
        <f t="shared" si="4"/>
        <v>0.13350811107298</v>
      </c>
      <c r="Z44">
        <f t="shared" si="5"/>
        <v>1.0293707782163652</v>
      </c>
      <c r="AA44">
        <f t="shared" si="6"/>
        <v>-1.884021540969063</v>
      </c>
      <c r="AB44">
        <f t="shared" si="7"/>
        <v>2.1510377631150233</v>
      </c>
      <c r="AD44">
        <f t="shared" si="10"/>
        <v>37</v>
      </c>
      <c r="AE44">
        <f t="shared" si="11"/>
        <v>4.4704988336533191E-2</v>
      </c>
    </row>
    <row r="45" spans="1:31" x14ac:dyDescent="0.35">
      <c r="A45">
        <f t="shared" si="0"/>
        <v>39</v>
      </c>
      <c r="B45">
        <v>2.2483238493907369</v>
      </c>
      <c r="C45">
        <f t="shared" si="1"/>
        <v>2.0166442406466927</v>
      </c>
      <c r="E45">
        <f t="shared" si="8"/>
        <v>38</v>
      </c>
      <c r="F45">
        <f t="shared" si="2"/>
        <v>-0.49733946564676035</v>
      </c>
      <c r="G45">
        <f t="shared" si="9"/>
        <v>-0.56383300212459919</v>
      </c>
      <c r="V45">
        <f t="shared" si="3"/>
        <v>38</v>
      </c>
      <c r="W45">
        <f t="shared" si="3"/>
        <v>-0.49733946564676035</v>
      </c>
      <c r="X45">
        <f t="shared" si="3"/>
        <v>-0.56383300212459919</v>
      </c>
      <c r="Y45">
        <f t="shared" si="4"/>
        <v>6.6493536477838844E-2</v>
      </c>
      <c r="Z45">
        <f t="shared" si="5"/>
        <v>1.0293707782163652</v>
      </c>
      <c r="AA45">
        <f t="shared" si="6"/>
        <v>-1.9510361155642042</v>
      </c>
      <c r="AB45">
        <f t="shared" si="7"/>
        <v>2.0840231885198821</v>
      </c>
      <c r="AD45">
        <f t="shared" si="10"/>
        <v>38</v>
      </c>
      <c r="AE45">
        <f t="shared" si="11"/>
        <v>-0.49733946564676035</v>
      </c>
    </row>
    <row r="46" spans="1:31" x14ac:dyDescent="0.35">
      <c r="A46">
        <f t="shared" si="0"/>
        <v>40</v>
      </c>
      <c r="B46">
        <v>-1.3543974073052196</v>
      </c>
      <c r="C46">
        <f t="shared" si="1"/>
        <v>-0.39241120873068225</v>
      </c>
      <c r="E46">
        <f t="shared" si="8"/>
        <v>39</v>
      </c>
      <c r="F46">
        <f t="shared" si="2"/>
        <v>2.0166442406466927</v>
      </c>
      <c r="G46">
        <f t="shared" si="9"/>
        <v>2.1309408027448997</v>
      </c>
      <c r="V46">
        <f t="shared" si="3"/>
        <v>39</v>
      </c>
      <c r="W46">
        <f t="shared" si="3"/>
        <v>2.0166442406466927</v>
      </c>
      <c r="X46">
        <f t="shared" si="3"/>
        <v>2.1309408027448997</v>
      </c>
      <c r="Y46">
        <f t="shared" si="4"/>
        <v>-0.11429656209820704</v>
      </c>
      <c r="Z46">
        <f t="shared" si="5"/>
        <v>1.0293707782163652</v>
      </c>
      <c r="AA46">
        <f t="shared" si="6"/>
        <v>-2.1318262141402502</v>
      </c>
      <c r="AB46">
        <f t="shared" si="7"/>
        <v>1.9032330899438361</v>
      </c>
      <c r="AD46">
        <f t="shared" si="10"/>
        <v>39</v>
      </c>
      <c r="AE46">
        <f t="shared" si="11"/>
        <v>2.0166442406466927</v>
      </c>
    </row>
    <row r="47" spans="1:31" x14ac:dyDescent="0.35">
      <c r="A47">
        <f t="shared" si="0"/>
        <v>41</v>
      </c>
      <c r="B47">
        <v>0.48261152802448637</v>
      </c>
      <c r="C47">
        <f t="shared" si="1"/>
        <v>0.47880316337405276</v>
      </c>
      <c r="E47">
        <f t="shared" si="8"/>
        <v>40</v>
      </c>
      <c r="F47">
        <f t="shared" si="2"/>
        <v>-0.39241120873068225</v>
      </c>
      <c r="G47">
        <f t="shared" si="9"/>
        <v>-0.91847250119452051</v>
      </c>
      <c r="V47">
        <f t="shared" si="3"/>
        <v>40</v>
      </c>
      <c r="W47">
        <f t="shared" si="3"/>
        <v>-0.39241120873068225</v>
      </c>
      <c r="X47">
        <f t="shared" si="3"/>
        <v>-0.91847250119452051</v>
      </c>
      <c r="Y47">
        <f t="shared" si="4"/>
        <v>0.52606129246383826</v>
      </c>
      <c r="Z47">
        <f t="shared" si="5"/>
        <v>1.0293707782163652</v>
      </c>
      <c r="AA47">
        <f t="shared" si="6"/>
        <v>-1.4914683595782048</v>
      </c>
      <c r="AB47">
        <f t="shared" si="7"/>
        <v>2.5435909445058815</v>
      </c>
      <c r="AD47">
        <f t="shared" si="10"/>
        <v>40</v>
      </c>
      <c r="AE47">
        <f t="shared" si="11"/>
        <v>-0.39241120873068225</v>
      </c>
    </row>
    <row r="48" spans="1:31" x14ac:dyDescent="0.35">
      <c r="A48">
        <f t="shared" si="0"/>
        <v>42</v>
      </c>
      <c r="B48">
        <v>-0.10749079290397744</v>
      </c>
      <c r="C48">
        <f t="shared" si="1"/>
        <v>0.13114911585296218</v>
      </c>
      <c r="E48">
        <f t="shared" si="8"/>
        <v>41</v>
      </c>
      <c r="F48">
        <f t="shared" si="2"/>
        <v>0.47880316337405276</v>
      </c>
      <c r="G48">
        <f t="shared" si="9"/>
        <v>0.37810196852571948</v>
      </c>
      <c r="V48">
        <f t="shared" si="3"/>
        <v>41</v>
      </c>
      <c r="W48">
        <f t="shared" si="3"/>
        <v>0.47880316337405276</v>
      </c>
      <c r="X48">
        <f t="shared" si="3"/>
        <v>0.37810196852571948</v>
      </c>
      <c r="Y48">
        <f t="shared" si="4"/>
        <v>0.10070119484833329</v>
      </c>
      <c r="Z48">
        <f t="shared" si="5"/>
        <v>1.0293707782163652</v>
      </c>
      <c r="AA48">
        <f t="shared" si="6"/>
        <v>-1.9168284571937098</v>
      </c>
      <c r="AB48">
        <f t="shared" si="7"/>
        <v>2.1182308468903766</v>
      </c>
      <c r="AD48">
        <f t="shared" si="10"/>
        <v>41</v>
      </c>
      <c r="AE48">
        <f t="shared" si="11"/>
        <v>0.47880316337405276</v>
      </c>
    </row>
    <row r="49" spans="1:31" x14ac:dyDescent="0.35">
      <c r="A49">
        <f t="shared" si="0"/>
        <v>43</v>
      </c>
      <c r="B49">
        <v>-0.80304736276954691</v>
      </c>
      <c r="C49">
        <f t="shared" si="1"/>
        <v>-0.68974482309167784</v>
      </c>
      <c r="E49">
        <f t="shared" si="8"/>
        <v>42</v>
      </c>
      <c r="F49">
        <f t="shared" si="2"/>
        <v>0.13114911585296218</v>
      </c>
      <c r="G49">
        <f t="shared" si="9"/>
        <v>-4.527664684004698E-2</v>
      </c>
      <c r="V49">
        <f t="shared" si="3"/>
        <v>42</v>
      </c>
      <c r="W49">
        <f t="shared" si="3"/>
        <v>0.13114911585296218</v>
      </c>
      <c r="X49">
        <f t="shared" si="3"/>
        <v>-4.527664684004698E-2</v>
      </c>
      <c r="Y49">
        <f t="shared" si="4"/>
        <v>0.17642576269300916</v>
      </c>
      <c r="Z49">
        <f t="shared" si="5"/>
        <v>1.0293707782163652</v>
      </c>
      <c r="AA49">
        <f t="shared" si="6"/>
        <v>-1.8411038893490339</v>
      </c>
      <c r="AB49">
        <f t="shared" si="7"/>
        <v>2.1939554147350524</v>
      </c>
      <c r="AD49">
        <f t="shared" si="10"/>
        <v>42</v>
      </c>
      <c r="AE49">
        <f t="shared" si="11"/>
        <v>0.13114911585296218</v>
      </c>
    </row>
    <row r="50" spans="1:31" x14ac:dyDescent="0.35">
      <c r="A50">
        <f t="shared" si="0"/>
        <v>44</v>
      </c>
      <c r="B50">
        <v>0.2754508892602448</v>
      </c>
      <c r="C50">
        <f t="shared" si="1"/>
        <v>-4.676101435002028E-2</v>
      </c>
      <c r="E50">
        <f t="shared" si="8"/>
        <v>43</v>
      </c>
      <c r="F50">
        <f t="shared" si="2"/>
        <v>-0.68974482309167784</v>
      </c>
      <c r="G50">
        <f t="shared" si="9"/>
        <v>-0.79806084870800875</v>
      </c>
      <c r="V50">
        <f t="shared" si="3"/>
        <v>43</v>
      </c>
      <c r="W50">
        <f t="shared" si="3"/>
        <v>-0.68974482309167784</v>
      </c>
      <c r="X50">
        <f t="shared" si="3"/>
        <v>-0.79806084870800875</v>
      </c>
      <c r="Y50">
        <f t="shared" si="4"/>
        <v>0.10831602561633091</v>
      </c>
      <c r="Z50">
        <f t="shared" si="5"/>
        <v>1.0293707782163652</v>
      </c>
      <c r="AA50">
        <f t="shared" si="6"/>
        <v>-1.9092136264257122</v>
      </c>
      <c r="AB50">
        <f t="shared" si="7"/>
        <v>2.1258456776583738</v>
      </c>
      <c r="AD50">
        <f t="shared" si="10"/>
        <v>43</v>
      </c>
      <c r="AE50">
        <f t="shared" si="11"/>
        <v>-0.68974482309167784</v>
      </c>
    </row>
    <row r="51" spans="1:31" x14ac:dyDescent="0.35">
      <c r="A51">
        <f t="shared" si="0"/>
        <v>45</v>
      </c>
      <c r="B51">
        <v>1.9906931995671073E-2</v>
      </c>
      <c r="C51">
        <f t="shared" si="1"/>
        <v>-6.7915955901392086E-2</v>
      </c>
      <c r="E51">
        <f t="shared" si="8"/>
        <v>44</v>
      </c>
      <c r="F51">
        <f t="shared" si="2"/>
        <v>-4.676101435002028E-2</v>
      </c>
      <c r="G51">
        <f t="shared" si="9"/>
        <v>0.10526498615667795</v>
      </c>
      <c r="V51">
        <f t="shared" si="3"/>
        <v>44</v>
      </c>
      <c r="W51">
        <f t="shared" si="3"/>
        <v>-4.676101435002028E-2</v>
      </c>
      <c r="X51">
        <f t="shared" si="3"/>
        <v>0.10526498615667795</v>
      </c>
      <c r="Y51">
        <f t="shared" si="4"/>
        <v>-0.15202600050669823</v>
      </c>
      <c r="Z51">
        <f t="shared" si="5"/>
        <v>1.0293707782163652</v>
      </c>
      <c r="AA51">
        <f t="shared" si="6"/>
        <v>-2.1695556525487412</v>
      </c>
      <c r="AB51">
        <f t="shared" si="7"/>
        <v>1.8655036515353449</v>
      </c>
      <c r="AD51">
        <f t="shared" si="10"/>
        <v>44</v>
      </c>
      <c r="AE51">
        <f t="shared" si="11"/>
        <v>-4.676101435002028E-2</v>
      </c>
    </row>
    <row r="52" spans="1:31" x14ac:dyDescent="0.35">
      <c r="A52">
        <f t="shared" si="0"/>
        <v>46</v>
      </c>
      <c r="B52">
        <v>1.686625284067059</v>
      </c>
      <c r="C52">
        <f t="shared" si="1"/>
        <v>1.6351027285369504</v>
      </c>
      <c r="E52">
        <f t="shared" si="8"/>
        <v>45</v>
      </c>
      <c r="F52">
        <f t="shared" si="2"/>
        <v>-6.7915955901392086E-2</v>
      </c>
      <c r="G52">
        <f t="shared" si="9"/>
        <v>6.6245366084946508E-3</v>
      </c>
      <c r="V52">
        <f t="shared" si="3"/>
        <v>45</v>
      </c>
      <c r="W52">
        <f t="shared" si="3"/>
        <v>-6.7915955901392086E-2</v>
      </c>
      <c r="X52">
        <f t="shared" si="3"/>
        <v>6.6245366084946508E-3</v>
      </c>
      <c r="Y52">
        <f t="shared" si="4"/>
        <v>-7.454049250988673E-2</v>
      </c>
      <c r="Z52">
        <f t="shared" si="5"/>
        <v>1.0293707782163652</v>
      </c>
      <c r="AA52">
        <f t="shared" si="6"/>
        <v>-2.0920701445519301</v>
      </c>
      <c r="AB52">
        <f t="shared" si="7"/>
        <v>1.9429891595321565</v>
      </c>
      <c r="AD52">
        <f t="shared" si="10"/>
        <v>45</v>
      </c>
      <c r="AE52">
        <f t="shared" si="11"/>
        <v>-6.7915955901392086E-2</v>
      </c>
    </row>
    <row r="53" spans="1:31" x14ac:dyDescent="0.35">
      <c r="A53">
        <f t="shared" si="0"/>
        <v>47</v>
      </c>
      <c r="B53">
        <v>-0.37900350643042602</v>
      </c>
      <c r="C53">
        <f t="shared" si="1"/>
        <v>0.42824334673202724</v>
      </c>
      <c r="E53">
        <f t="shared" si="8"/>
        <v>46</v>
      </c>
      <c r="F53">
        <f t="shared" si="2"/>
        <v>1.6351027285369504</v>
      </c>
      <c r="G53">
        <f t="shared" si="9"/>
        <v>1.6844143331127517</v>
      </c>
      <c r="V53">
        <f t="shared" si="3"/>
        <v>46</v>
      </c>
      <c r="W53">
        <f t="shared" si="3"/>
        <v>1.6351027285369504</v>
      </c>
      <c r="X53">
        <f t="shared" si="3"/>
        <v>1.6844143331127517</v>
      </c>
      <c r="Y53">
        <f t="shared" si="4"/>
        <v>-4.9311604575801304E-2</v>
      </c>
      <c r="Z53">
        <f t="shared" si="5"/>
        <v>1.0293707782163652</v>
      </c>
      <c r="AA53">
        <f t="shared" si="6"/>
        <v>-2.0668412566178445</v>
      </c>
      <c r="AB53">
        <f t="shared" si="7"/>
        <v>1.9682180474662418</v>
      </c>
      <c r="AD53">
        <f t="shared" si="10"/>
        <v>46</v>
      </c>
      <c r="AE53">
        <f t="shared" si="11"/>
        <v>1.6351027285369504</v>
      </c>
    </row>
    <row r="54" spans="1:31" x14ac:dyDescent="0.35">
      <c r="A54">
        <f t="shared" si="0"/>
        <v>48</v>
      </c>
      <c r="B54">
        <v>-0.68133999121505795</v>
      </c>
      <c r="C54">
        <f t="shared" si="1"/>
        <v>-0.30576894721655368</v>
      </c>
      <c r="E54">
        <f t="shared" si="8"/>
        <v>47</v>
      </c>
      <c r="F54">
        <f t="shared" si="2"/>
        <v>0.42824334673202724</v>
      </c>
      <c r="G54">
        <f t="shared" si="9"/>
        <v>-1.5765611727363127E-2</v>
      </c>
      <c r="V54">
        <f t="shared" si="3"/>
        <v>47</v>
      </c>
      <c r="W54">
        <f t="shared" si="3"/>
        <v>0.42824334673202724</v>
      </c>
      <c r="X54">
        <f t="shared" si="3"/>
        <v>-1.5765611727363127E-2</v>
      </c>
      <c r="Y54">
        <f t="shared" si="4"/>
        <v>0.44400895845939037</v>
      </c>
      <c r="Z54">
        <f t="shared" si="5"/>
        <v>1.0293707782163652</v>
      </c>
      <c r="AA54">
        <f t="shared" si="6"/>
        <v>-1.5735206935826529</v>
      </c>
      <c r="AB54">
        <f t="shared" si="7"/>
        <v>2.4615386105014334</v>
      </c>
      <c r="AD54">
        <f t="shared" si="10"/>
        <v>47</v>
      </c>
      <c r="AE54">
        <f t="shared" si="11"/>
        <v>0.42824334673202724</v>
      </c>
    </row>
    <row r="55" spans="1:31" x14ac:dyDescent="0.35">
      <c r="A55">
        <f t="shared" si="0"/>
        <v>49</v>
      </c>
      <c r="B55">
        <v>0.24680727410891506</v>
      </c>
      <c r="C55">
        <f t="shared" si="1"/>
        <v>0.16903700930033908</v>
      </c>
      <c r="E55">
        <f t="shared" si="8"/>
        <v>48</v>
      </c>
      <c r="F55">
        <f t="shared" si="2"/>
        <v>-0.30576894721655368</v>
      </c>
      <c r="G55">
        <f t="shared" si="9"/>
        <v>-0.60622127492283595</v>
      </c>
      <c r="V55">
        <f t="shared" si="3"/>
        <v>48</v>
      </c>
      <c r="W55">
        <f t="shared" si="3"/>
        <v>-0.30576894721655368</v>
      </c>
      <c r="X55">
        <f t="shared" si="3"/>
        <v>-0.60622127492283595</v>
      </c>
      <c r="Y55">
        <f t="shared" si="4"/>
        <v>0.30045232770628227</v>
      </c>
      <c r="Z55">
        <f t="shared" si="5"/>
        <v>1.0293707782163652</v>
      </c>
      <c r="AA55">
        <f t="shared" si="6"/>
        <v>-1.7170773243357609</v>
      </c>
      <c r="AB55">
        <f t="shared" si="7"/>
        <v>2.3179819797483256</v>
      </c>
      <c r="AD55">
        <f t="shared" si="10"/>
        <v>48</v>
      </c>
      <c r="AE55">
        <f t="shared" si="11"/>
        <v>-0.30576894721655368</v>
      </c>
    </row>
    <row r="56" spans="1:31" x14ac:dyDescent="0.35">
      <c r="A56">
        <f t="shared" si="0"/>
        <v>50</v>
      </c>
      <c r="B56">
        <v>0.4176914407480673</v>
      </c>
      <c r="C56">
        <f t="shared" si="1"/>
        <v>0.48665589243652163</v>
      </c>
      <c r="E56">
        <f t="shared" si="8"/>
        <v>49</v>
      </c>
      <c r="F56">
        <f t="shared" si="2"/>
        <v>0.16903700930033908</v>
      </c>
      <c r="G56">
        <f t="shared" si="9"/>
        <v>0.13468704686735289</v>
      </c>
      <c r="V56">
        <f t="shared" si="3"/>
        <v>49</v>
      </c>
      <c r="W56">
        <f t="shared" si="3"/>
        <v>0.16903700930033908</v>
      </c>
      <c r="X56">
        <f t="shared" si="3"/>
        <v>0.13468704686735289</v>
      </c>
      <c r="Y56">
        <f t="shared" si="4"/>
        <v>3.4349962432986186E-2</v>
      </c>
      <c r="Z56">
        <f t="shared" si="5"/>
        <v>1.0293707782163652</v>
      </c>
      <c r="AA56">
        <f t="shared" si="6"/>
        <v>-1.983179689609057</v>
      </c>
      <c r="AB56">
        <f t="shared" si="7"/>
        <v>2.0518796144750295</v>
      </c>
      <c r="AD56">
        <f t="shared" si="10"/>
        <v>49</v>
      </c>
      <c r="AE56">
        <f t="shared" si="11"/>
        <v>0.16903700930033908</v>
      </c>
    </row>
    <row r="57" spans="1:31" x14ac:dyDescent="0.35">
      <c r="A57">
        <f t="shared" si="0"/>
        <v>51</v>
      </c>
      <c r="B57">
        <v>0.39902892938942136</v>
      </c>
      <c r="C57">
        <f t="shared" si="1"/>
        <v>0.656149765945373</v>
      </c>
      <c r="E57">
        <f t="shared" si="8"/>
        <v>50</v>
      </c>
      <c r="F57">
        <f t="shared" si="2"/>
        <v>0.48665589243652163</v>
      </c>
      <c r="G57">
        <f t="shared" si="9"/>
        <v>0.42485474562703324</v>
      </c>
      <c r="V57">
        <f t="shared" si="3"/>
        <v>50</v>
      </c>
      <c r="W57">
        <f t="shared" si="3"/>
        <v>0.48665589243652163</v>
      </c>
      <c r="X57">
        <f t="shared" si="3"/>
        <v>0.42485474562703324</v>
      </c>
      <c r="Y57">
        <f t="shared" si="4"/>
        <v>6.1801146809488394E-2</v>
      </c>
      <c r="Z57">
        <f t="shared" si="5"/>
        <v>1.0293707782163652</v>
      </c>
      <c r="AA57">
        <f t="shared" si="6"/>
        <v>-1.9557285052325548</v>
      </c>
      <c r="AB57">
        <f t="shared" si="7"/>
        <v>2.0793307988515317</v>
      </c>
      <c r="AD57">
        <f t="shared" si="10"/>
        <v>50</v>
      </c>
      <c r="AE57">
        <f t="shared" si="11"/>
        <v>0.48665589243652163</v>
      </c>
    </row>
    <row r="58" spans="1:31" x14ac:dyDescent="0.35">
      <c r="A58">
        <f t="shared" si="0"/>
        <v>52</v>
      </c>
      <c r="B58">
        <v>-0.25018139554307461</v>
      </c>
      <c r="C58">
        <f t="shared" si="1"/>
        <v>0.12931765474080215</v>
      </c>
      <c r="E58">
        <f t="shared" si="8"/>
        <v>51</v>
      </c>
      <c r="F58">
        <f t="shared" si="2"/>
        <v>0.656149765945373</v>
      </c>
      <c r="G58">
        <f t="shared" si="9"/>
        <v>0.49317486298248314</v>
      </c>
      <c r="V58">
        <f t="shared" si="3"/>
        <v>51</v>
      </c>
      <c r="W58">
        <f t="shared" si="3"/>
        <v>0.656149765945373</v>
      </c>
      <c r="X58">
        <f t="shared" si="3"/>
        <v>0.49317486298248314</v>
      </c>
      <c r="Y58">
        <f t="shared" si="4"/>
        <v>0.16297490296288986</v>
      </c>
      <c r="Z58">
        <f t="shared" si="5"/>
        <v>1.0293707782163652</v>
      </c>
      <c r="AA58">
        <f t="shared" si="6"/>
        <v>-1.8545547490791532</v>
      </c>
      <c r="AB58">
        <f t="shared" si="7"/>
        <v>2.1805045550049331</v>
      </c>
      <c r="AD58">
        <f t="shared" si="10"/>
        <v>51</v>
      </c>
      <c r="AE58">
        <f t="shared" si="11"/>
        <v>0.656149765945373</v>
      </c>
    </row>
    <row r="59" spans="1:31" x14ac:dyDescent="0.35">
      <c r="A59">
        <f t="shared" si="0"/>
        <v>53</v>
      </c>
      <c r="B59">
        <v>-1.1742528233216154</v>
      </c>
      <c r="C59">
        <f t="shared" si="1"/>
        <v>-1.0336941858944391</v>
      </c>
      <c r="E59">
        <f t="shared" si="8"/>
        <v>52</v>
      </c>
      <c r="F59">
        <f t="shared" si="2"/>
        <v>0.12931765474080215</v>
      </c>
      <c r="G59">
        <f t="shared" si="9"/>
        <v>-0.12252140867981232</v>
      </c>
      <c r="V59">
        <f t="shared" si="3"/>
        <v>52</v>
      </c>
      <c r="W59">
        <f t="shared" si="3"/>
        <v>0.12931765474080215</v>
      </c>
      <c r="X59">
        <f t="shared" si="3"/>
        <v>-0.12252140867981232</v>
      </c>
      <c r="Y59">
        <f t="shared" si="4"/>
        <v>0.25183906342061446</v>
      </c>
      <c r="Z59">
        <f t="shared" si="5"/>
        <v>1.0293707782163652</v>
      </c>
      <c r="AA59">
        <f t="shared" si="6"/>
        <v>-1.7656905886214287</v>
      </c>
      <c r="AB59">
        <f t="shared" si="7"/>
        <v>2.2693687154626576</v>
      </c>
      <c r="AD59">
        <f t="shared" si="10"/>
        <v>52</v>
      </c>
      <c r="AE59">
        <f t="shared" si="11"/>
        <v>0.12931765474080215</v>
      </c>
    </row>
    <row r="60" spans="1:31" x14ac:dyDescent="0.35">
      <c r="A60">
        <f t="shared" si="0"/>
        <v>54</v>
      </c>
      <c r="B60">
        <v>-1.4045131523645842</v>
      </c>
      <c r="C60">
        <f t="shared" si="1"/>
        <v>-1.8932485178263683</v>
      </c>
      <c r="E60">
        <f t="shared" si="8"/>
        <v>53</v>
      </c>
      <c r="F60">
        <f t="shared" si="2"/>
        <v>-1.0336941858944391</v>
      </c>
      <c r="G60">
        <f t="shared" si="9"/>
        <v>-1.1718860294557372</v>
      </c>
      <c r="V60">
        <f t="shared" si="3"/>
        <v>53</v>
      </c>
      <c r="W60">
        <f t="shared" si="3"/>
        <v>-1.0336941858944391</v>
      </c>
      <c r="X60">
        <f t="shared" si="3"/>
        <v>-1.1718860294557372</v>
      </c>
      <c r="Y60">
        <f t="shared" si="4"/>
        <v>0.1381918435612981</v>
      </c>
      <c r="Z60">
        <f t="shared" si="5"/>
        <v>1.0293707782163652</v>
      </c>
      <c r="AA60">
        <f t="shared" si="6"/>
        <v>-1.8793378084807451</v>
      </c>
      <c r="AB60">
        <f t="shared" si="7"/>
        <v>2.1557214956033413</v>
      </c>
      <c r="AD60">
        <f t="shared" si="10"/>
        <v>53</v>
      </c>
      <c r="AE60">
        <f t="shared" si="11"/>
        <v>-1.0336941858944391</v>
      </c>
    </row>
    <row r="61" spans="1:31" x14ac:dyDescent="0.35">
      <c r="A61">
        <f t="shared" si="0"/>
        <v>55</v>
      </c>
      <c r="B61">
        <v>-0.28172987991615117</v>
      </c>
      <c r="C61">
        <f t="shared" si="1"/>
        <v>-1.3261012119216922</v>
      </c>
      <c r="E61">
        <f t="shared" si="8"/>
        <v>54</v>
      </c>
      <c r="F61">
        <f t="shared" si="2"/>
        <v>-1.8932485178263683</v>
      </c>
      <c r="G61">
        <f t="shared" si="9"/>
        <v>-1.6556844250799216</v>
      </c>
      <c r="V61">
        <f t="shared" si="3"/>
        <v>54</v>
      </c>
      <c r="W61">
        <f t="shared" si="3"/>
        <v>-1.8932485178263683</v>
      </c>
      <c r="X61">
        <f t="shared" si="3"/>
        <v>-1.6556844250799216</v>
      </c>
      <c r="Y61">
        <f t="shared" si="4"/>
        <v>-0.23756409274644663</v>
      </c>
      <c r="Z61">
        <f t="shared" si="5"/>
        <v>1.0293707782163652</v>
      </c>
      <c r="AA61">
        <f t="shared" si="6"/>
        <v>-2.25509374478849</v>
      </c>
      <c r="AB61">
        <f t="shared" si="7"/>
        <v>1.7799655592955965</v>
      </c>
      <c r="AD61">
        <f t="shared" si="10"/>
        <v>54</v>
      </c>
      <c r="AE61">
        <f t="shared" si="11"/>
        <v>-1.8932485178263683</v>
      </c>
    </row>
    <row r="62" spans="1:31" x14ac:dyDescent="0.35">
      <c r="A62">
        <f t="shared" si="0"/>
        <v>56</v>
      </c>
      <c r="B62">
        <v>-0.38821298272001864</v>
      </c>
      <c r="C62">
        <f t="shared" si="1"/>
        <v>-1.2601378550819728</v>
      </c>
      <c r="E62">
        <f t="shared" si="8"/>
        <v>55</v>
      </c>
      <c r="F62">
        <f t="shared" si="2"/>
        <v>-1.3261012119216922</v>
      </c>
      <c r="G62">
        <f t="shared" si="9"/>
        <v>-0.69322989019605141</v>
      </c>
      <c r="V62">
        <f t="shared" si="3"/>
        <v>55</v>
      </c>
      <c r="W62">
        <f t="shared" si="3"/>
        <v>-1.3261012119216922</v>
      </c>
      <c r="X62">
        <f t="shared" si="3"/>
        <v>-0.69322989019605141</v>
      </c>
      <c r="Y62">
        <f t="shared" si="4"/>
        <v>-0.63287132172564076</v>
      </c>
      <c r="Z62">
        <f t="shared" si="5"/>
        <v>1.0293707782163652</v>
      </c>
      <c r="AA62">
        <f t="shared" si="6"/>
        <v>-2.6504009737676837</v>
      </c>
      <c r="AB62">
        <f t="shared" si="7"/>
        <v>1.3846583303164024</v>
      </c>
      <c r="AD62">
        <f t="shared" si="10"/>
        <v>55</v>
      </c>
      <c r="AE62">
        <f t="shared" si="11"/>
        <v>-1.3261012119216922</v>
      </c>
    </row>
    <row r="63" spans="1:31" x14ac:dyDescent="0.35">
      <c r="A63">
        <f t="shared" si="0"/>
        <v>57</v>
      </c>
      <c r="B63">
        <v>-0.43156998564742921</v>
      </c>
      <c r="C63">
        <f t="shared" si="1"/>
        <v>-1.2360238876608063</v>
      </c>
      <c r="E63">
        <f t="shared" si="8"/>
        <v>56</v>
      </c>
      <c r="F63">
        <f t="shared" si="2"/>
        <v>-1.2601378550819728</v>
      </c>
      <c r="G63">
        <f t="shared" si="9"/>
        <v>-0.628839108882286</v>
      </c>
      <c r="V63">
        <f t="shared" si="3"/>
        <v>56</v>
      </c>
      <c r="W63">
        <f t="shared" si="3"/>
        <v>-1.2601378550819728</v>
      </c>
      <c r="X63">
        <f t="shared" si="3"/>
        <v>-0.628839108882286</v>
      </c>
      <c r="Y63">
        <f t="shared" si="4"/>
        <v>-0.63129874619968684</v>
      </c>
      <c r="Z63">
        <f t="shared" si="5"/>
        <v>1.0293707782163652</v>
      </c>
      <c r="AA63">
        <f t="shared" si="6"/>
        <v>-2.6488283982417302</v>
      </c>
      <c r="AB63">
        <f t="shared" si="7"/>
        <v>1.3862309058423563</v>
      </c>
      <c r="AD63">
        <f t="shared" si="10"/>
        <v>56</v>
      </c>
      <c r="AE63">
        <f t="shared" si="11"/>
        <v>-1.2601378550819728</v>
      </c>
    </row>
    <row r="64" spans="1:31" x14ac:dyDescent="0.35">
      <c r="A64">
        <f t="shared" si="0"/>
        <v>58</v>
      </c>
      <c r="B64">
        <v>1.386535004851783</v>
      </c>
      <c r="C64">
        <f t="shared" si="1"/>
        <v>0.60763228061870456</v>
      </c>
      <c r="E64">
        <f t="shared" si="8"/>
        <v>57</v>
      </c>
      <c r="F64">
        <f t="shared" si="2"/>
        <v>-1.2360238876608063</v>
      </c>
      <c r="G64">
        <f t="shared" si="9"/>
        <v>-0.62407299217362233</v>
      </c>
      <c r="V64">
        <f t="shared" si="3"/>
        <v>57</v>
      </c>
      <c r="W64">
        <f t="shared" si="3"/>
        <v>-1.2360238876608063</v>
      </c>
      <c r="X64">
        <f t="shared" si="3"/>
        <v>-0.62407299217362233</v>
      </c>
      <c r="Y64">
        <f t="shared" si="4"/>
        <v>-0.61195089548718395</v>
      </c>
      <c r="Z64">
        <f t="shared" si="5"/>
        <v>1.0293707782163652</v>
      </c>
      <c r="AA64">
        <f t="shared" si="6"/>
        <v>-2.6294805475292273</v>
      </c>
      <c r="AB64">
        <f t="shared" si="7"/>
        <v>1.4055787565548592</v>
      </c>
      <c r="AD64">
        <f t="shared" si="10"/>
        <v>57</v>
      </c>
      <c r="AE64">
        <f t="shared" si="11"/>
        <v>-1.2360238876608063</v>
      </c>
    </row>
    <row r="65" spans="1:31" x14ac:dyDescent="0.35">
      <c r="A65">
        <f t="shared" si="0"/>
        <v>59</v>
      </c>
      <c r="B65">
        <v>-1.3017512220934879</v>
      </c>
      <c r="C65">
        <f t="shared" si="1"/>
        <v>-1.1537156266307513</v>
      </c>
      <c r="E65">
        <f t="shared" si="8"/>
        <v>58</v>
      </c>
      <c r="F65">
        <f t="shared" si="2"/>
        <v>0.60763228061870456</v>
      </c>
      <c r="G65">
        <f t="shared" si="9"/>
        <v>1.2049437923816437</v>
      </c>
      <c r="V65">
        <f t="shared" si="3"/>
        <v>58</v>
      </c>
      <c r="W65">
        <f t="shared" si="3"/>
        <v>0.60763228061870456</v>
      </c>
      <c r="X65">
        <f t="shared" si="3"/>
        <v>1.2049437923816437</v>
      </c>
      <c r="Y65">
        <f t="shared" si="4"/>
        <v>-0.59731151176293917</v>
      </c>
      <c r="Z65">
        <f t="shared" si="5"/>
        <v>1.0293707782163652</v>
      </c>
      <c r="AA65">
        <f t="shared" si="6"/>
        <v>-2.6148411638049822</v>
      </c>
      <c r="AB65">
        <f t="shared" si="7"/>
        <v>1.4202181402791041</v>
      </c>
      <c r="AD65">
        <f t="shared" si="10"/>
        <v>58</v>
      </c>
      <c r="AE65">
        <f t="shared" si="11"/>
        <v>0.60763228061870456</v>
      </c>
    </row>
    <row r="66" spans="1:31" x14ac:dyDescent="0.35">
      <c r="A66">
        <f t="shared" si="0"/>
        <v>60</v>
      </c>
      <c r="B66">
        <v>-1.2553188286181356</v>
      </c>
      <c r="C66">
        <f t="shared" si="1"/>
        <v>-1.8025695228409639</v>
      </c>
      <c r="E66">
        <f t="shared" si="8"/>
        <v>59</v>
      </c>
      <c r="F66">
        <f t="shared" si="2"/>
        <v>-1.1537156266307513</v>
      </c>
      <c r="G66">
        <f t="shared" si="9"/>
        <v>-1.0853558865038784</v>
      </c>
      <c r="V66">
        <f t="shared" si="3"/>
        <v>59</v>
      </c>
      <c r="W66">
        <f t="shared" si="3"/>
        <v>-1.1537156266307513</v>
      </c>
      <c r="X66">
        <f t="shared" si="3"/>
        <v>-1.0853558865038784</v>
      </c>
      <c r="Y66">
        <f t="shared" si="4"/>
        <v>-6.8359740126872959E-2</v>
      </c>
      <c r="Z66">
        <f t="shared" si="5"/>
        <v>1.0293707782163652</v>
      </c>
      <c r="AA66">
        <f t="shared" si="6"/>
        <v>-2.0858893921689159</v>
      </c>
      <c r="AB66">
        <f t="shared" si="7"/>
        <v>1.9491699119151702</v>
      </c>
      <c r="AD66">
        <f t="shared" si="10"/>
        <v>59</v>
      </c>
      <c r="AE66">
        <f t="shared" si="11"/>
        <v>-1.1537156266307513</v>
      </c>
    </row>
    <row r="67" spans="1:31" x14ac:dyDescent="0.35">
      <c r="A67">
        <f t="shared" si="0"/>
        <v>61</v>
      </c>
      <c r="B67">
        <v>0.71120271461460161</v>
      </c>
      <c r="C67">
        <f t="shared" si="1"/>
        <v>-0.29953218565044587</v>
      </c>
      <c r="E67">
        <f t="shared" si="8"/>
        <v>60</v>
      </c>
      <c r="F67">
        <f t="shared" si="2"/>
        <v>-1.8025695228409639</v>
      </c>
      <c r="G67">
        <f t="shared" si="9"/>
        <v>-1.4477041191375153</v>
      </c>
      <c r="V67">
        <f t="shared" si="3"/>
        <v>60</v>
      </c>
      <c r="W67">
        <f t="shared" si="3"/>
        <v>-1.8025695228409639</v>
      </c>
      <c r="X67">
        <f t="shared" si="3"/>
        <v>-1.4477041191375153</v>
      </c>
      <c r="Y67">
        <f t="shared" si="4"/>
        <v>-0.35486540370344866</v>
      </c>
      <c r="Z67">
        <f t="shared" si="5"/>
        <v>1.0293707782163652</v>
      </c>
      <c r="AA67">
        <f t="shared" si="6"/>
        <v>-2.3723950557454918</v>
      </c>
      <c r="AB67">
        <f t="shared" si="7"/>
        <v>1.6626642483385945</v>
      </c>
      <c r="AD67">
        <f t="shared" si="10"/>
        <v>60</v>
      </c>
      <c r="AE67">
        <f t="shared" si="11"/>
        <v>-1.8025695228409639</v>
      </c>
    </row>
    <row r="68" spans="1:31" x14ac:dyDescent="0.35">
      <c r="A68">
        <f t="shared" si="0"/>
        <v>62</v>
      </c>
      <c r="B68">
        <v>-0.14927846160621394</v>
      </c>
      <c r="C68">
        <f t="shared" si="1"/>
        <v>-0.50119153448444642</v>
      </c>
      <c r="E68">
        <f t="shared" si="8"/>
        <v>61</v>
      </c>
      <c r="F68">
        <f t="shared" si="2"/>
        <v>-0.29953218565044587</v>
      </c>
      <c r="G68">
        <f t="shared" si="9"/>
        <v>0.35489162101612803</v>
      </c>
      <c r="V68">
        <f t="shared" si="3"/>
        <v>61</v>
      </c>
      <c r="W68">
        <f t="shared" si="3"/>
        <v>-0.29953218565044587</v>
      </c>
      <c r="X68">
        <f t="shared" si="3"/>
        <v>0.35489162101612803</v>
      </c>
      <c r="Y68">
        <f t="shared" si="4"/>
        <v>-0.65442380666657396</v>
      </c>
      <c r="Z68">
        <f t="shared" si="5"/>
        <v>1.0293707782163652</v>
      </c>
      <c r="AA68">
        <f t="shared" si="6"/>
        <v>-2.6719534587086171</v>
      </c>
      <c r="AB68">
        <f t="shared" si="7"/>
        <v>1.3631058453754692</v>
      </c>
      <c r="AD68">
        <f t="shared" si="10"/>
        <v>61</v>
      </c>
      <c r="AE68">
        <f t="shared" si="11"/>
        <v>-0.29953218565044587</v>
      </c>
    </row>
    <row r="69" spans="1:31" x14ac:dyDescent="0.35">
      <c r="A69">
        <f t="shared" si="0"/>
        <v>63</v>
      </c>
      <c r="B69">
        <v>2.1364162498976984E-2</v>
      </c>
      <c r="C69">
        <f t="shared" si="1"/>
        <v>-0.2996142193188927</v>
      </c>
      <c r="E69">
        <f t="shared" si="8"/>
        <v>62</v>
      </c>
      <c r="F69">
        <f t="shared" si="2"/>
        <v>-0.50119153448444642</v>
      </c>
      <c r="G69">
        <f t="shared" si="9"/>
        <v>-0.1524470648354434</v>
      </c>
      <c r="V69">
        <f t="shared" si="3"/>
        <v>62</v>
      </c>
      <c r="W69">
        <f t="shared" si="3"/>
        <v>-0.50119153448444642</v>
      </c>
      <c r="X69">
        <f t="shared" si="3"/>
        <v>-0.1524470648354434</v>
      </c>
      <c r="Y69">
        <f t="shared" si="4"/>
        <v>-0.34874446964900302</v>
      </c>
      <c r="Z69">
        <f t="shared" si="5"/>
        <v>1.0293707782163652</v>
      </c>
      <c r="AA69">
        <f t="shared" si="6"/>
        <v>-2.3662741216910463</v>
      </c>
      <c r="AB69">
        <f t="shared" si="7"/>
        <v>1.6687851823930402</v>
      </c>
      <c r="AD69">
        <f t="shared" si="10"/>
        <v>62</v>
      </c>
      <c r="AE69">
        <f t="shared" si="11"/>
        <v>-0.50119153448444642</v>
      </c>
    </row>
    <row r="70" spans="1:31" x14ac:dyDescent="0.35">
      <c r="A70">
        <f t="shared" si="0"/>
        <v>64</v>
      </c>
      <c r="B70">
        <v>3.3630781181214632E-2</v>
      </c>
      <c r="C70">
        <f t="shared" si="1"/>
        <v>-0.18037200484180566</v>
      </c>
      <c r="E70">
        <f t="shared" si="8"/>
        <v>63</v>
      </c>
      <c r="F70">
        <f t="shared" si="2"/>
        <v>-0.2996142193188927</v>
      </c>
      <c r="G70">
        <f t="shared" si="9"/>
        <v>-1.6862701057194916E-2</v>
      </c>
      <c r="V70">
        <f t="shared" si="3"/>
        <v>63</v>
      </c>
      <c r="W70">
        <f t="shared" si="3"/>
        <v>-0.2996142193188927</v>
      </c>
      <c r="X70">
        <f t="shared" si="3"/>
        <v>-1.6862701057194916E-2</v>
      </c>
      <c r="Y70">
        <f t="shared" si="4"/>
        <v>-0.28275151826169781</v>
      </c>
      <c r="Z70">
        <f t="shared" si="5"/>
        <v>1.0293707782163652</v>
      </c>
      <c r="AA70">
        <f t="shared" si="6"/>
        <v>-2.3002811703037409</v>
      </c>
      <c r="AB70">
        <f t="shared" si="7"/>
        <v>1.7347781337803454</v>
      </c>
      <c r="AD70">
        <f t="shared" si="10"/>
        <v>63</v>
      </c>
      <c r="AE70">
        <f t="shared" si="11"/>
        <v>-0.2996142193188927</v>
      </c>
    </row>
    <row r="71" spans="1:31" x14ac:dyDescent="0.35">
      <c r="A71">
        <f t="shared" si="0"/>
        <v>65</v>
      </c>
      <c r="B71">
        <v>2.4900321457140446</v>
      </c>
      <c r="C71">
        <f t="shared" si="1"/>
        <v>2.3570455860885375</v>
      </c>
      <c r="E71">
        <f t="shared" si="8"/>
        <v>64</v>
      </c>
      <c r="F71">
        <f t="shared" si="2"/>
        <v>-0.18037200484180566</v>
      </c>
      <c r="G71">
        <f t="shared" si="9"/>
        <v>1.8592834506711335E-2</v>
      </c>
      <c r="V71">
        <f t="shared" si="3"/>
        <v>64</v>
      </c>
      <c r="W71">
        <f t="shared" si="3"/>
        <v>-0.18037200484180566</v>
      </c>
      <c r="X71">
        <f t="shared" si="3"/>
        <v>1.8592834506711335E-2</v>
      </c>
      <c r="Y71">
        <f t="shared" si="4"/>
        <v>-0.198964839348517</v>
      </c>
      <c r="Z71">
        <f t="shared" si="5"/>
        <v>1.0293707782163652</v>
      </c>
      <c r="AA71">
        <f t="shared" si="6"/>
        <v>-2.2164944913905602</v>
      </c>
      <c r="AB71">
        <f t="shared" si="7"/>
        <v>1.8185648126935261</v>
      </c>
      <c r="AD71">
        <f t="shared" si="10"/>
        <v>64</v>
      </c>
      <c r="AE71">
        <f t="shared" si="11"/>
        <v>-0.18037200484180566</v>
      </c>
    </row>
    <row r="72" spans="1:31" x14ac:dyDescent="0.35">
      <c r="A72">
        <f t="shared" ref="A72:A111" si="12">A71+1</f>
        <v>66</v>
      </c>
      <c r="B72">
        <v>-0.22832106642044353</v>
      </c>
      <c r="C72">
        <f t="shared" ref="C72:C111" si="13">0.7*C71+B72-0.2*B71</f>
        <v>0.92360441469872367</v>
      </c>
      <c r="E72">
        <f t="shared" si="8"/>
        <v>65</v>
      </c>
      <c r="F72">
        <f t="shared" si="2"/>
        <v>2.3570455860885375</v>
      </c>
      <c r="G72">
        <f t="shared" si="9"/>
        <v>2.4884107064695788</v>
      </c>
      <c r="V72">
        <f t="shared" si="3"/>
        <v>65</v>
      </c>
      <c r="W72">
        <f t="shared" si="3"/>
        <v>2.3570455860885375</v>
      </c>
      <c r="X72">
        <f t="shared" si="3"/>
        <v>2.4884107064695788</v>
      </c>
      <c r="Y72">
        <f t="shared" si="4"/>
        <v>-0.13136512038104131</v>
      </c>
      <c r="Z72">
        <f t="shared" si="5"/>
        <v>1.0293707782163652</v>
      </c>
      <c r="AA72">
        <f t="shared" si="6"/>
        <v>-2.1488947724230845</v>
      </c>
      <c r="AB72">
        <f t="shared" si="7"/>
        <v>1.8861645316610018</v>
      </c>
      <c r="AD72">
        <f t="shared" si="10"/>
        <v>65</v>
      </c>
      <c r="AE72">
        <f t="shared" si="11"/>
        <v>2.3570455860885375</v>
      </c>
    </row>
    <row r="73" spans="1:31" x14ac:dyDescent="0.35">
      <c r="A73">
        <f t="shared" si="12"/>
        <v>67</v>
      </c>
      <c r="B73">
        <v>-0.99142145654823743</v>
      </c>
      <c r="C73">
        <f t="shared" si="13"/>
        <v>-0.29923415297504224</v>
      </c>
      <c r="E73">
        <f t="shared" si="8"/>
        <v>66</v>
      </c>
      <c r="F73">
        <f t="shared" ref="F73:F112" si="14">C72</f>
        <v>0.92360441469872367</v>
      </c>
      <c r="G73">
        <f t="shared" si="9"/>
        <v>0.30784963488959582</v>
      </c>
      <c r="V73">
        <f t="shared" ref="V73:X112" si="15">E73</f>
        <v>66</v>
      </c>
      <c r="W73">
        <f t="shared" si="15"/>
        <v>0.92360441469872367</v>
      </c>
      <c r="X73">
        <f t="shared" si="15"/>
        <v>0.30784963488959582</v>
      </c>
      <c r="Y73">
        <f t="shared" ref="Y73:Y112" si="16">W73-X73</f>
        <v>0.61575477980912785</v>
      </c>
      <c r="Z73">
        <f t="shared" ref="Z73:Z112" si="17">K$18</f>
        <v>1.0293707782163652</v>
      </c>
      <c r="AA73">
        <f t="shared" ref="AA73:AA112" si="18">Y73-NORMSINV(1-Z$6/2)*Z73</f>
        <v>-1.4017748722329153</v>
      </c>
      <c r="AB73">
        <f t="shared" ref="AB73:AB112" si="19">Y73+NORMSINV(1-Z$6/2)*Z73</f>
        <v>2.633284431851171</v>
      </c>
      <c r="AD73">
        <f t="shared" si="10"/>
        <v>66</v>
      </c>
      <c r="AE73">
        <f t="shared" si="11"/>
        <v>0.92360441469872367</v>
      </c>
    </row>
    <row r="74" spans="1:31" x14ac:dyDescent="0.35">
      <c r="A74">
        <f t="shared" si="12"/>
        <v>68</v>
      </c>
      <c r="B74">
        <v>0.28534068077982988</v>
      </c>
      <c r="C74">
        <f t="shared" si="13"/>
        <v>0.27416106500694781</v>
      </c>
      <c r="E74">
        <f t="shared" ref="E74:E112" si="20">E73+1</f>
        <v>67</v>
      </c>
      <c r="F74">
        <f t="shared" si="14"/>
        <v>-0.29923415297504224</v>
      </c>
      <c r="G74">
        <f t="shared" ref="G74:G112" si="21">F74-SUMPRODUCT(F73,J$8)-SUMPRODUCT(G73,K$8)</f>
        <v>-0.80944438648808248</v>
      </c>
      <c r="V74">
        <f t="shared" si="15"/>
        <v>67</v>
      </c>
      <c r="W74">
        <f t="shared" si="15"/>
        <v>-0.29923415297504224</v>
      </c>
      <c r="X74">
        <f t="shared" si="15"/>
        <v>-0.80944438648808248</v>
      </c>
      <c r="Y74">
        <f t="shared" si="16"/>
        <v>0.51021023351304029</v>
      </c>
      <c r="Z74">
        <f t="shared" si="17"/>
        <v>1.0293707782163652</v>
      </c>
      <c r="AA74">
        <f t="shared" si="18"/>
        <v>-1.5073194185290029</v>
      </c>
      <c r="AB74">
        <f t="shared" si="19"/>
        <v>2.5277398855550834</v>
      </c>
      <c r="AD74">
        <f t="shared" ref="AD74:AD117" si="22">AD73+1</f>
        <v>67</v>
      </c>
      <c r="AE74">
        <f t="shared" ref="AE74:AE112" si="23">C73</f>
        <v>-0.29923415297504224</v>
      </c>
    </row>
    <row r="75" spans="1:31" x14ac:dyDescent="0.35">
      <c r="A75">
        <f t="shared" si="12"/>
        <v>69</v>
      </c>
      <c r="B75">
        <v>-0.37876373558789145</v>
      </c>
      <c r="C75">
        <f t="shared" si="13"/>
        <v>-0.24391912623899398</v>
      </c>
      <c r="E75">
        <f t="shared" si="20"/>
        <v>68</v>
      </c>
      <c r="F75">
        <f t="shared" si="14"/>
        <v>0.27416106500694781</v>
      </c>
      <c r="G75">
        <f t="shared" si="21"/>
        <v>0.15341401710550895</v>
      </c>
      <c r="V75">
        <f t="shared" si="15"/>
        <v>68</v>
      </c>
      <c r="W75">
        <f t="shared" si="15"/>
        <v>0.27416106500694781</v>
      </c>
      <c r="X75">
        <f t="shared" si="15"/>
        <v>0.15341401710550895</v>
      </c>
      <c r="Y75">
        <f t="shared" si="16"/>
        <v>0.12074704790143886</v>
      </c>
      <c r="Z75">
        <f t="shared" si="17"/>
        <v>1.0293707782163652</v>
      </c>
      <c r="AA75">
        <f t="shared" si="18"/>
        <v>-1.8967826041406042</v>
      </c>
      <c r="AB75">
        <f t="shared" si="19"/>
        <v>2.1382766999434821</v>
      </c>
      <c r="AD75">
        <f t="shared" si="22"/>
        <v>68</v>
      </c>
      <c r="AE75">
        <f t="shared" si="23"/>
        <v>0.27416106500694781</v>
      </c>
    </row>
    <row r="76" spans="1:31" x14ac:dyDescent="0.35">
      <c r="A76">
        <f t="shared" si="12"/>
        <v>70</v>
      </c>
      <c r="B76">
        <v>-0.61727751655520191</v>
      </c>
      <c r="C76">
        <f t="shared" si="13"/>
        <v>-0.71226815780491937</v>
      </c>
      <c r="E76">
        <f t="shared" si="20"/>
        <v>69</v>
      </c>
      <c r="F76">
        <f t="shared" si="14"/>
        <v>-0.24391912623899398</v>
      </c>
      <c r="G76">
        <f t="shared" si="21"/>
        <v>-0.37036675076250891</v>
      </c>
      <c r="V76">
        <f t="shared" si="15"/>
        <v>69</v>
      </c>
      <c r="W76">
        <f t="shared" si="15"/>
        <v>-0.24391912623899398</v>
      </c>
      <c r="X76">
        <f t="shared" si="15"/>
        <v>-0.37036675076250891</v>
      </c>
      <c r="Y76">
        <f t="shared" si="16"/>
        <v>0.12644762452351493</v>
      </c>
      <c r="Z76">
        <f t="shared" si="17"/>
        <v>1.0293707782163652</v>
      </c>
      <c r="AA76">
        <f t="shared" si="18"/>
        <v>-1.8910820275185283</v>
      </c>
      <c r="AB76">
        <f t="shared" si="19"/>
        <v>2.143977276565558</v>
      </c>
      <c r="AD76">
        <f t="shared" si="22"/>
        <v>69</v>
      </c>
      <c r="AE76">
        <f t="shared" si="23"/>
        <v>-0.24391912623899398</v>
      </c>
    </row>
    <row r="77" spans="1:31" x14ac:dyDescent="0.35">
      <c r="A77">
        <f t="shared" si="12"/>
        <v>71</v>
      </c>
      <c r="B77">
        <v>-0.83006009584137008</v>
      </c>
      <c r="C77">
        <f t="shared" si="13"/>
        <v>-1.2051923029937734</v>
      </c>
      <c r="E77">
        <f t="shared" si="20"/>
        <v>70</v>
      </c>
      <c r="F77">
        <f t="shared" si="14"/>
        <v>-0.71226815780491937</v>
      </c>
      <c r="G77">
        <f t="shared" si="21"/>
        <v>-0.6940323418971992</v>
      </c>
      <c r="V77">
        <f t="shared" si="15"/>
        <v>70</v>
      </c>
      <c r="W77">
        <f t="shared" si="15"/>
        <v>-0.71226815780491937</v>
      </c>
      <c r="X77">
        <f t="shared" si="15"/>
        <v>-0.6940323418971992</v>
      </c>
      <c r="Y77">
        <f t="shared" si="16"/>
        <v>-1.8235815907720165E-2</v>
      </c>
      <c r="Z77">
        <f t="shared" si="17"/>
        <v>1.0293707782163652</v>
      </c>
      <c r="AA77">
        <f t="shared" si="18"/>
        <v>-2.0357654679497634</v>
      </c>
      <c r="AB77">
        <f t="shared" si="19"/>
        <v>1.9992938361343229</v>
      </c>
      <c r="AD77">
        <f t="shared" si="22"/>
        <v>70</v>
      </c>
      <c r="AE77">
        <f t="shared" si="23"/>
        <v>-0.71226815780491937</v>
      </c>
    </row>
    <row r="78" spans="1:31" x14ac:dyDescent="0.35">
      <c r="A78">
        <f t="shared" si="12"/>
        <v>72</v>
      </c>
      <c r="B78">
        <v>0.6297885382553351</v>
      </c>
      <c r="C78">
        <f t="shared" si="13"/>
        <v>-4.7834054672032278E-2</v>
      </c>
      <c r="E78">
        <f t="shared" si="20"/>
        <v>71</v>
      </c>
      <c r="F78">
        <f t="shared" si="14"/>
        <v>-1.2051923029937734</v>
      </c>
      <c r="G78">
        <f t="shared" si="21"/>
        <v>-0.99576950620465421</v>
      </c>
      <c r="V78">
        <f t="shared" si="15"/>
        <v>71</v>
      </c>
      <c r="W78">
        <f t="shared" si="15"/>
        <v>-1.2051923029937734</v>
      </c>
      <c r="X78">
        <f t="shared" si="15"/>
        <v>-0.99576950620465421</v>
      </c>
      <c r="Y78">
        <f t="shared" si="16"/>
        <v>-0.20942279678911924</v>
      </c>
      <c r="Z78">
        <f t="shared" si="17"/>
        <v>1.0293707782163652</v>
      </c>
      <c r="AA78">
        <f t="shared" si="18"/>
        <v>-2.2269524488311623</v>
      </c>
      <c r="AB78">
        <f t="shared" si="19"/>
        <v>1.808106855252924</v>
      </c>
      <c r="AD78">
        <f t="shared" si="22"/>
        <v>71</v>
      </c>
      <c r="AE78">
        <f t="shared" si="23"/>
        <v>-1.2051923029937734</v>
      </c>
    </row>
    <row r="79" spans="1:31" x14ac:dyDescent="0.35">
      <c r="A79">
        <f t="shared" si="12"/>
        <v>73</v>
      </c>
      <c r="B79">
        <v>-0.694040660745746</v>
      </c>
      <c r="C79">
        <f t="shared" si="13"/>
        <v>-0.85348220666723562</v>
      </c>
      <c r="E79">
        <f t="shared" si="20"/>
        <v>72</v>
      </c>
      <c r="F79">
        <f t="shared" si="14"/>
        <v>-4.7834054672032278E-2</v>
      </c>
      <c r="G79">
        <f t="shared" si="21"/>
        <v>0.37849106449956971</v>
      </c>
      <c r="V79">
        <f t="shared" si="15"/>
        <v>72</v>
      </c>
      <c r="W79">
        <f t="shared" si="15"/>
        <v>-4.7834054672032278E-2</v>
      </c>
      <c r="X79">
        <f t="shared" si="15"/>
        <v>0.37849106449956971</v>
      </c>
      <c r="Y79">
        <f t="shared" si="16"/>
        <v>-0.42632511917160199</v>
      </c>
      <c r="Z79">
        <f t="shared" si="17"/>
        <v>1.0293707782163652</v>
      </c>
      <c r="AA79">
        <f t="shared" si="18"/>
        <v>-2.4438547712136449</v>
      </c>
      <c r="AB79">
        <f t="shared" si="19"/>
        <v>1.5912045328704412</v>
      </c>
      <c r="AD79">
        <f t="shared" si="22"/>
        <v>72</v>
      </c>
      <c r="AE79">
        <f t="shared" si="23"/>
        <v>-4.7834054672032278E-2</v>
      </c>
    </row>
    <row r="80" spans="1:31" x14ac:dyDescent="0.35">
      <c r="A80">
        <f t="shared" si="12"/>
        <v>74</v>
      </c>
      <c r="B80">
        <v>-1.1292977646381548</v>
      </c>
      <c r="C80">
        <f t="shared" si="13"/>
        <v>-1.5879271771560706</v>
      </c>
      <c r="E80">
        <f t="shared" si="20"/>
        <v>73</v>
      </c>
      <c r="F80">
        <f t="shared" si="14"/>
        <v>-0.85348220666723562</v>
      </c>
      <c r="G80">
        <f t="shared" si="21"/>
        <v>-0.66808074317659716</v>
      </c>
      <c r="V80">
        <f t="shared" si="15"/>
        <v>73</v>
      </c>
      <c r="W80">
        <f t="shared" si="15"/>
        <v>-0.85348220666723562</v>
      </c>
      <c r="X80">
        <f t="shared" si="15"/>
        <v>-0.66808074317659716</v>
      </c>
      <c r="Y80">
        <f t="shared" si="16"/>
        <v>-0.18540146349063846</v>
      </c>
      <c r="Z80">
        <f t="shared" si="17"/>
        <v>1.0293707782163652</v>
      </c>
      <c r="AA80">
        <f t="shared" si="18"/>
        <v>-2.2029311155326816</v>
      </c>
      <c r="AB80">
        <f t="shared" si="19"/>
        <v>1.8321281885514047</v>
      </c>
      <c r="AD80">
        <f t="shared" si="22"/>
        <v>73</v>
      </c>
      <c r="AE80">
        <f t="shared" si="23"/>
        <v>-0.85348220666723562</v>
      </c>
    </row>
    <row r="81" spans="1:31" x14ac:dyDescent="0.35">
      <c r="A81">
        <f t="shared" si="12"/>
        <v>75</v>
      </c>
      <c r="B81">
        <v>0.6095368117304879</v>
      </c>
      <c r="C81">
        <f t="shared" si="13"/>
        <v>-0.27615265935113054</v>
      </c>
      <c r="E81">
        <f t="shared" si="20"/>
        <v>74</v>
      </c>
      <c r="F81">
        <f t="shared" si="14"/>
        <v>-1.5879271771560706</v>
      </c>
      <c r="G81">
        <f t="shared" si="21"/>
        <v>-1.2710651990206387</v>
      </c>
      <c r="V81">
        <f t="shared" si="15"/>
        <v>74</v>
      </c>
      <c r="W81">
        <f t="shared" si="15"/>
        <v>-1.5879271771560706</v>
      </c>
      <c r="X81">
        <f t="shared" si="15"/>
        <v>-1.2710651990206387</v>
      </c>
      <c r="Y81">
        <f t="shared" si="16"/>
        <v>-0.31686197813543182</v>
      </c>
      <c r="Z81">
        <f t="shared" si="17"/>
        <v>1.0293707782163652</v>
      </c>
      <c r="AA81">
        <f t="shared" si="18"/>
        <v>-2.3343916301774748</v>
      </c>
      <c r="AB81">
        <f t="shared" si="19"/>
        <v>1.7006676739066113</v>
      </c>
      <c r="AD81">
        <f t="shared" si="22"/>
        <v>74</v>
      </c>
      <c r="AE81">
        <f t="shared" si="23"/>
        <v>-1.5879271771560706</v>
      </c>
    </row>
    <row r="82" spans="1:31" x14ac:dyDescent="0.35">
      <c r="A82">
        <f t="shared" si="12"/>
        <v>76</v>
      </c>
      <c r="B82">
        <v>-1.2359970227306327</v>
      </c>
      <c r="C82">
        <f t="shared" si="13"/>
        <v>-1.5512112466225216</v>
      </c>
      <c r="E82">
        <f t="shared" si="20"/>
        <v>75</v>
      </c>
      <c r="F82">
        <f t="shared" si="14"/>
        <v>-0.27615265935113054</v>
      </c>
      <c r="G82">
        <f t="shared" si="21"/>
        <v>0.30205908360851808</v>
      </c>
      <c r="V82">
        <f t="shared" si="15"/>
        <v>75</v>
      </c>
      <c r="W82">
        <f t="shared" si="15"/>
        <v>-0.27615265935113054</v>
      </c>
      <c r="X82">
        <f t="shared" si="15"/>
        <v>0.30205908360851808</v>
      </c>
      <c r="Y82">
        <f t="shared" si="16"/>
        <v>-0.57821174295964861</v>
      </c>
      <c r="Z82">
        <f t="shared" si="17"/>
        <v>1.0293707782163652</v>
      </c>
      <c r="AA82">
        <f t="shared" si="18"/>
        <v>-2.5957413950016917</v>
      </c>
      <c r="AB82">
        <f t="shared" si="19"/>
        <v>1.4393179090823947</v>
      </c>
      <c r="AD82">
        <f t="shared" si="22"/>
        <v>75</v>
      </c>
      <c r="AE82">
        <f t="shared" si="23"/>
        <v>-0.27615265935113054</v>
      </c>
    </row>
    <row r="83" spans="1:31" x14ac:dyDescent="0.35">
      <c r="A83">
        <f t="shared" si="12"/>
        <v>77</v>
      </c>
      <c r="B83">
        <v>0.14781809608735161</v>
      </c>
      <c r="C83">
        <f t="shared" si="13"/>
        <v>-0.69083037200228681</v>
      </c>
      <c r="E83">
        <f t="shared" si="20"/>
        <v>76</v>
      </c>
      <c r="F83">
        <f t="shared" si="14"/>
        <v>-1.5512112466225216</v>
      </c>
      <c r="G83">
        <f t="shared" si="21"/>
        <v>-1.2398169776833849</v>
      </c>
      <c r="V83">
        <f t="shared" si="15"/>
        <v>76</v>
      </c>
      <c r="W83">
        <f t="shared" si="15"/>
        <v>-1.5512112466225216</v>
      </c>
      <c r="X83">
        <f t="shared" si="15"/>
        <v>-1.2398169776833849</v>
      </c>
      <c r="Y83">
        <f t="shared" si="16"/>
        <v>-0.31139426893913669</v>
      </c>
      <c r="Z83">
        <f t="shared" si="17"/>
        <v>1.0293707782163652</v>
      </c>
      <c r="AA83">
        <f t="shared" si="18"/>
        <v>-2.3289239209811798</v>
      </c>
      <c r="AB83">
        <f t="shared" si="19"/>
        <v>1.7061353831029065</v>
      </c>
      <c r="AD83">
        <f t="shared" si="22"/>
        <v>76</v>
      </c>
      <c r="AE83">
        <f t="shared" si="23"/>
        <v>-1.5512112466225216</v>
      </c>
    </row>
    <row r="84" spans="1:31" x14ac:dyDescent="0.35">
      <c r="A84">
        <f t="shared" si="12"/>
        <v>78</v>
      </c>
      <c r="B84">
        <v>0.14223995185972241</v>
      </c>
      <c r="C84">
        <f t="shared" si="13"/>
        <v>-0.37090492775934858</v>
      </c>
      <c r="E84">
        <f t="shared" si="20"/>
        <v>77</v>
      </c>
      <c r="F84">
        <f t="shared" si="14"/>
        <v>-0.69083037200228681</v>
      </c>
      <c r="G84">
        <f t="shared" si="21"/>
        <v>-0.12523882586619595</v>
      </c>
      <c r="V84">
        <f t="shared" si="15"/>
        <v>77</v>
      </c>
      <c r="W84">
        <f t="shared" si="15"/>
        <v>-0.69083037200228681</v>
      </c>
      <c r="X84">
        <f t="shared" si="15"/>
        <v>-0.12523882586619595</v>
      </c>
      <c r="Y84">
        <f t="shared" si="16"/>
        <v>-0.56559154613609086</v>
      </c>
      <c r="Z84">
        <f t="shared" si="17"/>
        <v>1.0293707782163652</v>
      </c>
      <c r="AA84">
        <f t="shared" si="18"/>
        <v>-2.5831211981781341</v>
      </c>
      <c r="AB84">
        <f t="shared" si="19"/>
        <v>1.4519381059059522</v>
      </c>
      <c r="AD84">
        <f t="shared" si="22"/>
        <v>77</v>
      </c>
      <c r="AE84">
        <f t="shared" si="23"/>
        <v>-0.69083037200228681</v>
      </c>
    </row>
    <row r="85" spans="1:31" x14ac:dyDescent="0.35">
      <c r="A85">
        <f t="shared" si="12"/>
        <v>79</v>
      </c>
      <c r="B85">
        <v>0.78683578193082926</v>
      </c>
      <c r="C85">
        <f t="shared" si="13"/>
        <v>0.49875434212734082</v>
      </c>
      <c r="E85">
        <f t="shared" si="20"/>
        <v>78</v>
      </c>
      <c r="F85">
        <f t="shared" si="14"/>
        <v>-0.37090492775934858</v>
      </c>
      <c r="G85">
        <f t="shared" si="21"/>
        <v>5.3048196294450761E-2</v>
      </c>
      <c r="V85">
        <f t="shared" si="15"/>
        <v>78</v>
      </c>
      <c r="W85">
        <f t="shared" si="15"/>
        <v>-0.37090492775934858</v>
      </c>
      <c r="X85">
        <f t="shared" si="15"/>
        <v>5.3048196294450761E-2</v>
      </c>
      <c r="Y85">
        <f t="shared" si="16"/>
        <v>-0.42395312405379937</v>
      </c>
      <c r="Z85">
        <f t="shared" si="17"/>
        <v>1.0293707782163652</v>
      </c>
      <c r="AA85">
        <f t="shared" si="18"/>
        <v>-2.4414827760958424</v>
      </c>
      <c r="AB85">
        <f t="shared" si="19"/>
        <v>1.5935765279882439</v>
      </c>
      <c r="AD85">
        <f t="shared" si="22"/>
        <v>78</v>
      </c>
      <c r="AE85">
        <f t="shared" si="23"/>
        <v>-0.37090492775934858</v>
      </c>
    </row>
    <row r="86" spans="1:31" x14ac:dyDescent="0.35">
      <c r="A86">
        <f t="shared" si="12"/>
        <v>80</v>
      </c>
      <c r="B86">
        <v>-2.0572048484731567</v>
      </c>
      <c r="C86">
        <f t="shared" si="13"/>
        <v>-1.865443965370184</v>
      </c>
      <c r="E86">
        <f t="shared" si="20"/>
        <v>79</v>
      </c>
      <c r="F86">
        <f t="shared" si="14"/>
        <v>0.49875434212734082</v>
      </c>
      <c r="G86">
        <f t="shared" si="21"/>
        <v>0.77485604574976086</v>
      </c>
      <c r="V86">
        <f t="shared" si="15"/>
        <v>79</v>
      </c>
      <c r="W86">
        <f t="shared" si="15"/>
        <v>0.49875434212734082</v>
      </c>
      <c r="X86">
        <f t="shared" si="15"/>
        <v>0.77485604574976086</v>
      </c>
      <c r="Y86">
        <f t="shared" si="16"/>
        <v>-0.27610170362242004</v>
      </c>
      <c r="Z86">
        <f t="shared" si="17"/>
        <v>1.0293707782163652</v>
      </c>
      <c r="AA86">
        <f t="shared" si="18"/>
        <v>-2.2936313556644632</v>
      </c>
      <c r="AB86">
        <f t="shared" si="19"/>
        <v>1.7414279484196231</v>
      </c>
      <c r="AD86">
        <f t="shared" si="22"/>
        <v>79</v>
      </c>
      <c r="AE86">
        <f t="shared" si="23"/>
        <v>0.49875434212734082</v>
      </c>
    </row>
    <row r="87" spans="1:31" x14ac:dyDescent="0.35">
      <c r="A87">
        <f t="shared" si="12"/>
        <v>81</v>
      </c>
      <c r="B87">
        <v>4.9553368430570136E-2</v>
      </c>
      <c r="C87">
        <f t="shared" si="13"/>
        <v>-0.84481643763392711</v>
      </c>
      <c r="E87">
        <f t="shared" si="20"/>
        <v>80</v>
      </c>
      <c r="F87">
        <f t="shared" si="14"/>
        <v>-1.865443965370184</v>
      </c>
      <c r="G87">
        <f t="shared" si="21"/>
        <v>-1.8956591422009759</v>
      </c>
      <c r="V87">
        <f t="shared" si="15"/>
        <v>80</v>
      </c>
      <c r="W87">
        <f t="shared" si="15"/>
        <v>-1.865443965370184</v>
      </c>
      <c r="X87">
        <f t="shared" si="15"/>
        <v>-1.8956591422009759</v>
      </c>
      <c r="Y87">
        <f t="shared" si="16"/>
        <v>3.021517683079189E-2</v>
      </c>
      <c r="Z87">
        <f t="shared" si="17"/>
        <v>1.0293707782163652</v>
      </c>
      <c r="AA87">
        <f t="shared" si="18"/>
        <v>-1.9873144752112513</v>
      </c>
      <c r="AB87">
        <f t="shared" si="19"/>
        <v>2.047744828872835</v>
      </c>
      <c r="AD87">
        <f t="shared" si="22"/>
        <v>80</v>
      </c>
      <c r="AE87">
        <f t="shared" si="23"/>
        <v>-1.865443965370184</v>
      </c>
    </row>
    <row r="88" spans="1:31" x14ac:dyDescent="0.35">
      <c r="A88">
        <f t="shared" si="12"/>
        <v>82</v>
      </c>
      <c r="B88">
        <v>-1.4066323798943021</v>
      </c>
      <c r="C88">
        <f t="shared" si="13"/>
        <v>-2.0079145599241652</v>
      </c>
      <c r="E88">
        <f t="shared" si="20"/>
        <v>81</v>
      </c>
      <c r="F88">
        <f t="shared" si="14"/>
        <v>-0.84481643763392711</v>
      </c>
      <c r="G88">
        <f t="shared" si="21"/>
        <v>-0.32776207331938034</v>
      </c>
      <c r="V88">
        <f t="shared" si="15"/>
        <v>81</v>
      </c>
      <c r="W88">
        <f t="shared" si="15"/>
        <v>-0.84481643763392711</v>
      </c>
      <c r="X88">
        <f t="shared" si="15"/>
        <v>-0.32776207331938034</v>
      </c>
      <c r="Y88">
        <f t="shared" si="16"/>
        <v>-0.51705436431454677</v>
      </c>
      <c r="Z88">
        <f t="shared" si="17"/>
        <v>1.0293707782163652</v>
      </c>
      <c r="AA88">
        <f t="shared" si="18"/>
        <v>-2.53458401635659</v>
      </c>
      <c r="AB88">
        <f t="shared" si="19"/>
        <v>1.5004752877274963</v>
      </c>
      <c r="AD88">
        <f t="shared" si="22"/>
        <v>81</v>
      </c>
      <c r="AE88">
        <f t="shared" si="23"/>
        <v>-0.84481643763392711</v>
      </c>
    </row>
    <row r="89" spans="1:31" x14ac:dyDescent="0.35">
      <c r="A89">
        <f t="shared" si="12"/>
        <v>83</v>
      </c>
      <c r="B89">
        <v>1.5637407126388045</v>
      </c>
      <c r="C89">
        <f t="shared" si="13"/>
        <v>0.43952699667074951</v>
      </c>
      <c r="E89">
        <f t="shared" si="20"/>
        <v>82</v>
      </c>
      <c r="F89">
        <f t="shared" si="14"/>
        <v>-2.0079145599241652</v>
      </c>
      <c r="G89">
        <f t="shared" si="21"/>
        <v>-1.5598380415093216</v>
      </c>
      <c r="V89">
        <f t="shared" si="15"/>
        <v>82</v>
      </c>
      <c r="W89">
        <f t="shared" si="15"/>
        <v>-2.0079145599241652</v>
      </c>
      <c r="X89">
        <f t="shared" si="15"/>
        <v>-1.5598380415093216</v>
      </c>
      <c r="Y89">
        <f t="shared" si="16"/>
        <v>-0.44807651841484364</v>
      </c>
      <c r="Z89">
        <f t="shared" si="17"/>
        <v>1.0293707782163652</v>
      </c>
      <c r="AA89">
        <f t="shared" si="18"/>
        <v>-2.465606170456887</v>
      </c>
      <c r="AB89">
        <f t="shared" si="19"/>
        <v>1.5694531336271995</v>
      </c>
      <c r="AD89">
        <f t="shared" si="22"/>
        <v>82</v>
      </c>
      <c r="AE89">
        <f t="shared" si="23"/>
        <v>-2.0079145599241652</v>
      </c>
    </row>
    <row r="90" spans="1:31" x14ac:dyDescent="0.35">
      <c r="A90">
        <f t="shared" si="12"/>
        <v>84</v>
      </c>
      <c r="B90">
        <v>1.1803319732811373</v>
      </c>
      <c r="C90">
        <f t="shared" si="13"/>
        <v>1.1752527284229008</v>
      </c>
      <c r="E90">
        <f t="shared" si="20"/>
        <v>83</v>
      </c>
      <c r="F90">
        <f t="shared" si="14"/>
        <v>0.43952699667074951</v>
      </c>
      <c r="G90">
        <f t="shared" si="21"/>
        <v>1.1897767065384746</v>
      </c>
      <c r="V90">
        <f t="shared" si="15"/>
        <v>83</v>
      </c>
      <c r="W90">
        <f t="shared" si="15"/>
        <v>0.43952699667074951</v>
      </c>
      <c r="X90">
        <f t="shared" si="15"/>
        <v>1.1897767065384746</v>
      </c>
      <c r="Y90">
        <f t="shared" si="16"/>
        <v>-0.75024970986772499</v>
      </c>
      <c r="Z90">
        <f t="shared" si="17"/>
        <v>1.0293707782163652</v>
      </c>
      <c r="AA90">
        <f t="shared" si="18"/>
        <v>-2.7677793619097679</v>
      </c>
      <c r="AB90">
        <f t="shared" si="19"/>
        <v>1.2672799421743182</v>
      </c>
      <c r="AD90">
        <f t="shared" si="22"/>
        <v>83</v>
      </c>
      <c r="AE90">
        <f t="shared" si="23"/>
        <v>0.43952699667074951</v>
      </c>
    </row>
    <row r="91" spans="1:31" x14ac:dyDescent="0.35">
      <c r="A91">
        <f t="shared" si="12"/>
        <v>85</v>
      </c>
      <c r="B91">
        <v>-0.66510702617564998</v>
      </c>
      <c r="C91">
        <f t="shared" si="13"/>
        <v>-7.8496510935846864E-2</v>
      </c>
      <c r="E91">
        <f t="shared" si="20"/>
        <v>84</v>
      </c>
      <c r="F91">
        <f t="shared" si="14"/>
        <v>1.1752527284229008</v>
      </c>
      <c r="G91">
        <f t="shared" si="21"/>
        <v>1.352946393879056</v>
      </c>
      <c r="V91">
        <f t="shared" si="15"/>
        <v>84</v>
      </c>
      <c r="W91">
        <f t="shared" si="15"/>
        <v>1.1752527284229008</v>
      </c>
      <c r="X91">
        <f t="shared" si="15"/>
        <v>1.352946393879056</v>
      </c>
      <c r="Y91">
        <f t="shared" si="16"/>
        <v>-0.17769366545615517</v>
      </c>
      <c r="Z91">
        <f t="shared" si="17"/>
        <v>1.0293707782163652</v>
      </c>
      <c r="AA91">
        <f t="shared" si="18"/>
        <v>-2.1952233174981983</v>
      </c>
      <c r="AB91">
        <f t="shared" si="19"/>
        <v>1.839835986585888</v>
      </c>
      <c r="AD91">
        <f t="shared" si="22"/>
        <v>84</v>
      </c>
      <c r="AE91">
        <f t="shared" si="23"/>
        <v>1.1752527284229008</v>
      </c>
    </row>
    <row r="92" spans="1:31" x14ac:dyDescent="0.35">
      <c r="A92">
        <f t="shared" si="12"/>
        <v>86</v>
      </c>
      <c r="B92">
        <v>0.57494501634557904</v>
      </c>
      <c r="C92">
        <f t="shared" si="13"/>
        <v>0.65301886392561626</v>
      </c>
      <c r="E92">
        <f t="shared" si="20"/>
        <v>85</v>
      </c>
      <c r="F92">
        <f t="shared" si="14"/>
        <v>-7.8496510935846864E-2</v>
      </c>
      <c r="G92">
        <f t="shared" si="21"/>
        <v>-0.34029997987846328</v>
      </c>
      <c r="V92">
        <f t="shared" si="15"/>
        <v>85</v>
      </c>
      <c r="W92">
        <f t="shared" si="15"/>
        <v>-7.8496510935846864E-2</v>
      </c>
      <c r="X92">
        <f t="shared" si="15"/>
        <v>-0.34029997987846328</v>
      </c>
      <c r="Y92">
        <f t="shared" si="16"/>
        <v>0.26180346894261641</v>
      </c>
      <c r="Z92">
        <f t="shared" si="17"/>
        <v>1.0293707782163652</v>
      </c>
      <c r="AA92">
        <f t="shared" si="18"/>
        <v>-1.7557261830994269</v>
      </c>
      <c r="AB92">
        <f t="shared" si="19"/>
        <v>2.2793331209846595</v>
      </c>
      <c r="AD92">
        <f t="shared" si="22"/>
        <v>85</v>
      </c>
      <c r="AE92">
        <f t="shared" si="23"/>
        <v>-7.8496510935846864E-2</v>
      </c>
    </row>
    <row r="93" spans="1:31" x14ac:dyDescent="0.35">
      <c r="A93">
        <f t="shared" si="12"/>
        <v>87</v>
      </c>
      <c r="B93">
        <v>-4.1159165518735157E-2</v>
      </c>
      <c r="C93">
        <f t="shared" si="13"/>
        <v>0.30096503596008034</v>
      </c>
      <c r="E93">
        <f t="shared" si="20"/>
        <v>86</v>
      </c>
      <c r="F93">
        <f t="shared" si="14"/>
        <v>0.65301886392561626</v>
      </c>
      <c r="G93">
        <f t="shared" si="21"/>
        <v>0.56976842246412329</v>
      </c>
      <c r="V93">
        <f t="shared" si="15"/>
        <v>86</v>
      </c>
      <c r="W93">
        <f t="shared" si="15"/>
        <v>0.65301886392561626</v>
      </c>
      <c r="X93">
        <f t="shared" si="15"/>
        <v>0.56976842246412329</v>
      </c>
      <c r="Y93">
        <f t="shared" si="16"/>
        <v>8.3250441461492963E-2</v>
      </c>
      <c r="Z93">
        <f t="shared" si="17"/>
        <v>1.0293707782163652</v>
      </c>
      <c r="AA93">
        <f t="shared" si="18"/>
        <v>-1.9342792105805502</v>
      </c>
      <c r="AB93">
        <f t="shared" si="19"/>
        <v>2.1007800935035359</v>
      </c>
      <c r="AD93">
        <f t="shared" si="22"/>
        <v>86</v>
      </c>
      <c r="AE93">
        <f t="shared" si="23"/>
        <v>0.65301886392561626</v>
      </c>
    </row>
    <row r="94" spans="1:31" x14ac:dyDescent="0.35">
      <c r="A94">
        <f t="shared" si="12"/>
        <v>88</v>
      </c>
      <c r="B94">
        <v>-0.89619571623511651</v>
      </c>
      <c r="C94">
        <f t="shared" si="13"/>
        <v>-0.6772883579593133</v>
      </c>
      <c r="E94">
        <f t="shared" si="20"/>
        <v>87</v>
      </c>
      <c r="F94">
        <f t="shared" si="14"/>
        <v>0.30096503596008034</v>
      </c>
      <c r="G94">
        <f t="shared" si="21"/>
        <v>8.2147247164504528E-2</v>
      </c>
      <c r="V94">
        <f t="shared" si="15"/>
        <v>87</v>
      </c>
      <c r="W94">
        <f t="shared" si="15"/>
        <v>0.30096503596008034</v>
      </c>
      <c r="X94">
        <f t="shared" si="15"/>
        <v>8.2147247164504528E-2</v>
      </c>
      <c r="Y94">
        <f t="shared" si="16"/>
        <v>0.21881778879557581</v>
      </c>
      <c r="Z94">
        <f t="shared" si="17"/>
        <v>1.0293707782163652</v>
      </c>
      <c r="AA94">
        <f t="shared" si="18"/>
        <v>-1.7987118632464674</v>
      </c>
      <c r="AB94">
        <f t="shared" si="19"/>
        <v>2.2363474408376192</v>
      </c>
      <c r="AD94">
        <f t="shared" si="22"/>
        <v>87</v>
      </c>
      <c r="AE94">
        <f t="shared" si="23"/>
        <v>0.30096503596008034</v>
      </c>
    </row>
    <row r="95" spans="1:31" x14ac:dyDescent="0.35">
      <c r="A95">
        <f t="shared" si="12"/>
        <v>89</v>
      </c>
      <c r="B95">
        <v>1.503359605306662</v>
      </c>
      <c r="C95">
        <f t="shared" si="13"/>
        <v>1.208496897982166</v>
      </c>
      <c r="E95">
        <f t="shared" si="20"/>
        <v>88</v>
      </c>
      <c r="F95">
        <f t="shared" si="14"/>
        <v>-0.6772883579593133</v>
      </c>
      <c r="G95">
        <f t="shared" si="21"/>
        <v>-0.85086787210772796</v>
      </c>
      <c r="V95">
        <f t="shared" si="15"/>
        <v>88</v>
      </c>
      <c r="W95">
        <f t="shared" si="15"/>
        <v>-0.6772883579593133</v>
      </c>
      <c r="X95">
        <f t="shared" si="15"/>
        <v>-0.85086787210772796</v>
      </c>
      <c r="Y95">
        <f t="shared" si="16"/>
        <v>0.17357951414841466</v>
      </c>
      <c r="Z95">
        <f t="shared" si="17"/>
        <v>1.0293707782163652</v>
      </c>
      <c r="AA95">
        <f t="shared" si="18"/>
        <v>-1.8439501378936285</v>
      </c>
      <c r="AB95">
        <f t="shared" si="19"/>
        <v>2.1911091661904578</v>
      </c>
      <c r="AD95">
        <f t="shared" si="22"/>
        <v>88</v>
      </c>
      <c r="AE95">
        <f t="shared" si="23"/>
        <v>-0.6772883579593133</v>
      </c>
    </row>
    <row r="96" spans="1:31" x14ac:dyDescent="0.35">
      <c r="A96">
        <f t="shared" si="12"/>
        <v>90</v>
      </c>
      <c r="B96">
        <v>-0.71156365631100782</v>
      </c>
      <c r="C96">
        <f t="shared" si="13"/>
        <v>-0.16628774878482411</v>
      </c>
      <c r="E96">
        <f t="shared" si="20"/>
        <v>89</v>
      </c>
      <c r="F96">
        <f t="shared" si="14"/>
        <v>1.208496897982166</v>
      </c>
      <c r="G96">
        <f t="shared" si="21"/>
        <v>1.3306844410040282</v>
      </c>
      <c r="V96">
        <f t="shared" si="15"/>
        <v>89</v>
      </c>
      <c r="W96">
        <f t="shared" si="15"/>
        <v>1.208496897982166</v>
      </c>
      <c r="X96">
        <f t="shared" si="15"/>
        <v>1.3306844410040282</v>
      </c>
      <c r="Y96">
        <f t="shared" si="16"/>
        <v>-0.12218754302186219</v>
      </c>
      <c r="Z96">
        <f t="shared" si="17"/>
        <v>1.0293707782163652</v>
      </c>
      <c r="AA96">
        <f t="shared" si="18"/>
        <v>-2.1397171950639056</v>
      </c>
      <c r="AB96">
        <f t="shared" si="19"/>
        <v>1.895342109020181</v>
      </c>
      <c r="AD96">
        <f t="shared" si="22"/>
        <v>89</v>
      </c>
      <c r="AE96">
        <f t="shared" si="23"/>
        <v>1.208496897982166</v>
      </c>
    </row>
    <row r="97" spans="1:31" x14ac:dyDescent="0.35">
      <c r="A97">
        <f t="shared" si="12"/>
        <v>91</v>
      </c>
      <c r="B97">
        <v>0.98331759725438295</v>
      </c>
      <c r="C97">
        <f t="shared" si="13"/>
        <v>1.0092289043672076</v>
      </c>
      <c r="E97">
        <f t="shared" si="20"/>
        <v>90</v>
      </c>
      <c r="F97">
        <f t="shared" si="14"/>
        <v>-0.16628774878482411</v>
      </c>
      <c r="G97">
        <f t="shared" si="21"/>
        <v>-0.45989449912926894</v>
      </c>
      <c r="V97">
        <f t="shared" si="15"/>
        <v>90</v>
      </c>
      <c r="W97">
        <f t="shared" si="15"/>
        <v>-0.16628774878482411</v>
      </c>
      <c r="X97">
        <f t="shared" si="15"/>
        <v>-0.45989449912926894</v>
      </c>
      <c r="Y97">
        <f t="shared" si="16"/>
        <v>0.29360675034444483</v>
      </c>
      <c r="Z97">
        <f t="shared" si="17"/>
        <v>1.0293707782163652</v>
      </c>
      <c r="AA97">
        <f t="shared" si="18"/>
        <v>-1.7239229016975983</v>
      </c>
      <c r="AB97">
        <f t="shared" si="19"/>
        <v>2.311136402386488</v>
      </c>
      <c r="AD97">
        <f t="shared" si="22"/>
        <v>90</v>
      </c>
      <c r="AE97">
        <f t="shared" si="23"/>
        <v>-0.16628774878482411</v>
      </c>
    </row>
    <row r="98" spans="1:31" x14ac:dyDescent="0.35">
      <c r="A98">
        <f t="shared" si="12"/>
        <v>92</v>
      </c>
      <c r="B98">
        <v>-0.83758504934694755</v>
      </c>
      <c r="C98">
        <f t="shared" si="13"/>
        <v>-0.32778833574077881</v>
      </c>
      <c r="E98">
        <f t="shared" si="20"/>
        <v>91</v>
      </c>
      <c r="F98">
        <f t="shared" si="14"/>
        <v>1.0092289043672076</v>
      </c>
      <c r="G98">
        <f t="shared" si="21"/>
        <v>0.93806678170708646</v>
      </c>
      <c r="V98">
        <f t="shared" si="15"/>
        <v>91</v>
      </c>
      <c r="W98">
        <f t="shared" si="15"/>
        <v>1.0092289043672076</v>
      </c>
      <c r="X98">
        <f t="shared" si="15"/>
        <v>0.93806678170708646</v>
      </c>
      <c r="Y98">
        <f t="shared" si="16"/>
        <v>7.1162122660121119E-2</v>
      </c>
      <c r="Z98">
        <f t="shared" si="17"/>
        <v>1.0293707782163652</v>
      </c>
      <c r="AA98">
        <f t="shared" si="18"/>
        <v>-1.946367529381922</v>
      </c>
      <c r="AB98">
        <f t="shared" si="19"/>
        <v>2.0886917747021645</v>
      </c>
      <c r="AD98">
        <f t="shared" si="22"/>
        <v>91</v>
      </c>
      <c r="AE98">
        <f t="shared" si="23"/>
        <v>1.0092289043672076</v>
      </c>
    </row>
    <row r="99" spans="1:31" x14ac:dyDescent="0.35">
      <c r="A99">
        <f t="shared" si="12"/>
        <v>93</v>
      </c>
      <c r="B99">
        <v>-1.9160100094245356</v>
      </c>
      <c r="C99">
        <f t="shared" si="13"/>
        <v>-1.9779448345736914</v>
      </c>
      <c r="E99">
        <f t="shared" si="20"/>
        <v>92</v>
      </c>
      <c r="F99">
        <f t="shared" si="14"/>
        <v>-0.32778833574077881</v>
      </c>
      <c r="G99">
        <f t="shared" si="21"/>
        <v>-0.64279188165743073</v>
      </c>
      <c r="V99">
        <f t="shared" si="15"/>
        <v>92</v>
      </c>
      <c r="W99">
        <f t="shared" si="15"/>
        <v>-0.32778833574077881</v>
      </c>
      <c r="X99">
        <f t="shared" si="15"/>
        <v>-0.64279188165743073</v>
      </c>
      <c r="Y99">
        <f t="shared" si="16"/>
        <v>0.31500354591665192</v>
      </c>
      <c r="Z99">
        <f t="shared" si="17"/>
        <v>1.0293707782163652</v>
      </c>
      <c r="AA99">
        <f t="shared" si="18"/>
        <v>-1.7025261061253913</v>
      </c>
      <c r="AB99">
        <f t="shared" si="19"/>
        <v>2.332533197958695</v>
      </c>
      <c r="AD99">
        <f t="shared" si="22"/>
        <v>92</v>
      </c>
      <c r="AE99">
        <f t="shared" si="23"/>
        <v>-0.32778833574077881</v>
      </c>
    </row>
    <row r="100" spans="1:31" x14ac:dyDescent="0.35">
      <c r="A100">
        <f t="shared" si="12"/>
        <v>94</v>
      </c>
      <c r="B100">
        <v>0.10151986902498664</v>
      </c>
      <c r="C100">
        <f t="shared" si="13"/>
        <v>-0.8998395132916901</v>
      </c>
      <c r="E100">
        <f t="shared" si="20"/>
        <v>93</v>
      </c>
      <c r="F100">
        <f t="shared" si="14"/>
        <v>-1.9779448345736914</v>
      </c>
      <c r="G100">
        <f t="shared" si="21"/>
        <v>-2.0119127073318519</v>
      </c>
      <c r="V100">
        <f t="shared" si="15"/>
        <v>93</v>
      </c>
      <c r="W100">
        <f t="shared" si="15"/>
        <v>-1.9779448345736914</v>
      </c>
      <c r="X100">
        <f t="shared" si="15"/>
        <v>-2.0119127073318519</v>
      </c>
      <c r="Y100">
        <f t="shared" si="16"/>
        <v>3.3967872758160489E-2</v>
      </c>
      <c r="Z100">
        <f t="shared" si="17"/>
        <v>1.0293707782163652</v>
      </c>
      <c r="AA100">
        <f t="shared" si="18"/>
        <v>-1.9835617792838827</v>
      </c>
      <c r="AB100">
        <f t="shared" si="19"/>
        <v>2.0514975248002036</v>
      </c>
      <c r="AD100">
        <f t="shared" si="22"/>
        <v>93</v>
      </c>
      <c r="AE100">
        <f t="shared" si="23"/>
        <v>-1.9779448345736914</v>
      </c>
    </row>
    <row r="101" spans="1:31" x14ac:dyDescent="0.35">
      <c r="A101">
        <f t="shared" si="12"/>
        <v>95</v>
      </c>
      <c r="B101">
        <v>0.94375520294114768</v>
      </c>
      <c r="C101">
        <f t="shared" si="13"/>
        <v>0.29356356983196735</v>
      </c>
      <c r="E101">
        <f t="shared" si="20"/>
        <v>94</v>
      </c>
      <c r="F101">
        <f t="shared" si="14"/>
        <v>-0.8998395132916901</v>
      </c>
      <c r="G101">
        <f t="shared" si="21"/>
        <v>-0.352380808300089</v>
      </c>
      <c r="V101">
        <f t="shared" si="15"/>
        <v>94</v>
      </c>
      <c r="W101">
        <f t="shared" si="15"/>
        <v>-0.8998395132916901</v>
      </c>
      <c r="X101">
        <f t="shared" si="15"/>
        <v>-0.352380808300089</v>
      </c>
      <c r="Y101">
        <f t="shared" si="16"/>
        <v>-0.5474587049916011</v>
      </c>
      <c r="Z101">
        <f t="shared" si="17"/>
        <v>1.0293707782163652</v>
      </c>
      <c r="AA101">
        <f t="shared" si="18"/>
        <v>-2.564988357033644</v>
      </c>
      <c r="AB101">
        <f t="shared" si="19"/>
        <v>1.4700709470504421</v>
      </c>
      <c r="AD101">
        <f t="shared" si="22"/>
        <v>94</v>
      </c>
      <c r="AE101">
        <f t="shared" si="23"/>
        <v>-0.8998395132916901</v>
      </c>
    </row>
    <row r="102" spans="1:31" x14ac:dyDescent="0.35">
      <c r="A102">
        <f t="shared" si="12"/>
        <v>96</v>
      </c>
      <c r="B102">
        <v>0.85739443406232374</v>
      </c>
      <c r="C102">
        <f t="shared" si="13"/>
        <v>0.87413789235647132</v>
      </c>
      <c r="E102">
        <f t="shared" si="20"/>
        <v>95</v>
      </c>
      <c r="F102">
        <f t="shared" si="14"/>
        <v>0.29356356983196735</v>
      </c>
      <c r="G102">
        <f t="shared" si="21"/>
        <v>0.76950481802130954</v>
      </c>
      <c r="V102">
        <f t="shared" si="15"/>
        <v>95</v>
      </c>
      <c r="W102">
        <f t="shared" si="15"/>
        <v>0.29356356983196735</v>
      </c>
      <c r="X102">
        <f t="shared" si="15"/>
        <v>0.76950481802130954</v>
      </c>
      <c r="Y102">
        <f t="shared" si="16"/>
        <v>-0.47594124818934219</v>
      </c>
      <c r="Z102">
        <f t="shared" si="17"/>
        <v>1.0293707782163652</v>
      </c>
      <c r="AA102">
        <f t="shared" si="18"/>
        <v>-2.4934709002313853</v>
      </c>
      <c r="AB102">
        <f t="shared" si="19"/>
        <v>1.541588403852701</v>
      </c>
      <c r="AD102">
        <f t="shared" si="22"/>
        <v>95</v>
      </c>
      <c r="AE102">
        <f t="shared" si="23"/>
        <v>0.29356356983196735</v>
      </c>
    </row>
    <row r="103" spans="1:31" x14ac:dyDescent="0.35">
      <c r="A103">
        <f t="shared" si="12"/>
        <v>97</v>
      </c>
      <c r="B103">
        <v>0.60817129254501401</v>
      </c>
      <c r="C103">
        <f t="shared" si="13"/>
        <v>1.048588930382079</v>
      </c>
      <c r="E103">
        <f t="shared" si="20"/>
        <v>96</v>
      </c>
      <c r="F103">
        <f t="shared" si="14"/>
        <v>0.87413789235647132</v>
      </c>
      <c r="G103">
        <f t="shared" si="21"/>
        <v>0.98268155317098738</v>
      </c>
      <c r="V103">
        <f t="shared" si="15"/>
        <v>96</v>
      </c>
      <c r="W103">
        <f t="shared" si="15"/>
        <v>0.87413789235647132</v>
      </c>
      <c r="X103">
        <f t="shared" si="15"/>
        <v>0.98268155317098738</v>
      </c>
      <c r="Y103">
        <f t="shared" si="16"/>
        <v>-0.10854366081451605</v>
      </c>
      <c r="Z103">
        <f t="shared" si="17"/>
        <v>1.0293707782163652</v>
      </c>
      <c r="AA103">
        <f t="shared" si="18"/>
        <v>-2.1260733128565592</v>
      </c>
      <c r="AB103">
        <f t="shared" si="19"/>
        <v>1.9089859912275271</v>
      </c>
      <c r="AD103">
        <f t="shared" si="22"/>
        <v>96</v>
      </c>
      <c r="AE103">
        <f t="shared" si="23"/>
        <v>0.87413789235647132</v>
      </c>
    </row>
    <row r="104" spans="1:31" x14ac:dyDescent="0.35">
      <c r="A104">
        <f t="shared" si="12"/>
        <v>98</v>
      </c>
      <c r="B104">
        <v>-0.23527438435259732</v>
      </c>
      <c r="C104">
        <f t="shared" si="13"/>
        <v>0.37710360840585522</v>
      </c>
      <c r="E104">
        <f t="shared" si="20"/>
        <v>97</v>
      </c>
      <c r="F104">
        <f t="shared" si="14"/>
        <v>1.048588930382079</v>
      </c>
      <c r="G104">
        <f t="shared" si="21"/>
        <v>0.84434175485671603</v>
      </c>
      <c r="V104">
        <f t="shared" si="15"/>
        <v>97</v>
      </c>
      <c r="W104">
        <f t="shared" si="15"/>
        <v>1.048588930382079</v>
      </c>
      <c r="X104">
        <f t="shared" si="15"/>
        <v>0.84434175485671603</v>
      </c>
      <c r="Y104">
        <f t="shared" si="16"/>
        <v>0.20424717552536298</v>
      </c>
      <c r="Z104">
        <f t="shared" si="17"/>
        <v>1.0293707782163652</v>
      </c>
      <c r="AA104">
        <f t="shared" si="18"/>
        <v>-1.8132824765166802</v>
      </c>
      <c r="AB104">
        <f t="shared" si="19"/>
        <v>2.2217768275674059</v>
      </c>
      <c r="AD104">
        <f t="shared" si="22"/>
        <v>97</v>
      </c>
      <c r="AE104">
        <f t="shared" si="23"/>
        <v>1.048588930382079</v>
      </c>
    </row>
    <row r="105" spans="1:31" x14ac:dyDescent="0.35">
      <c r="A105">
        <f t="shared" si="12"/>
        <v>99</v>
      </c>
      <c r="B105">
        <v>0.78970600372079702</v>
      </c>
      <c r="C105">
        <f t="shared" si="13"/>
        <v>1.1007334064754151</v>
      </c>
      <c r="E105">
        <f t="shared" si="20"/>
        <v>98</v>
      </c>
      <c r="F105">
        <f t="shared" si="14"/>
        <v>0.37710360840585522</v>
      </c>
      <c r="G105">
        <f t="shared" si="21"/>
        <v>-2.7065764478320098E-3</v>
      </c>
      <c r="V105">
        <f t="shared" si="15"/>
        <v>98</v>
      </c>
      <c r="W105">
        <f t="shared" si="15"/>
        <v>0.37710360840585522</v>
      </c>
      <c r="X105">
        <f t="shared" si="15"/>
        <v>-2.7065764478320098E-3</v>
      </c>
      <c r="Y105">
        <f t="shared" si="16"/>
        <v>0.37981018485368723</v>
      </c>
      <c r="Z105">
        <f t="shared" si="17"/>
        <v>1.0293707782163652</v>
      </c>
      <c r="AA105">
        <f t="shared" si="18"/>
        <v>-1.6377194671883559</v>
      </c>
      <c r="AB105">
        <f t="shared" si="19"/>
        <v>2.3973398368957302</v>
      </c>
      <c r="AD105">
        <f t="shared" si="22"/>
        <v>98</v>
      </c>
      <c r="AE105">
        <f t="shared" si="23"/>
        <v>0.37710360840585522</v>
      </c>
    </row>
    <row r="106" spans="1:31" x14ac:dyDescent="0.35">
      <c r="A106">
        <f t="shared" si="12"/>
        <v>100</v>
      </c>
      <c r="B106">
        <v>-1.0561154940171853</v>
      </c>
      <c r="C106">
        <f t="shared" si="13"/>
        <v>-0.4435433102285542</v>
      </c>
      <c r="E106">
        <f t="shared" si="20"/>
        <v>99</v>
      </c>
      <c r="F106">
        <f t="shared" si="14"/>
        <v>1.1007334064754151</v>
      </c>
      <c r="G106">
        <f t="shared" si="21"/>
        <v>0.8406649743406942</v>
      </c>
      <c r="V106">
        <f t="shared" si="15"/>
        <v>99</v>
      </c>
      <c r="W106">
        <f t="shared" si="15"/>
        <v>1.1007334064754151</v>
      </c>
      <c r="X106">
        <f t="shared" si="15"/>
        <v>0.8406649743406942</v>
      </c>
      <c r="Y106">
        <f t="shared" si="16"/>
        <v>0.26006843213472086</v>
      </c>
      <c r="Z106">
        <f t="shared" si="17"/>
        <v>1.0293707782163652</v>
      </c>
      <c r="AA106">
        <f t="shared" si="18"/>
        <v>-1.7574612199073223</v>
      </c>
      <c r="AB106">
        <f t="shared" si="19"/>
        <v>2.277598084176764</v>
      </c>
      <c r="AD106">
        <f t="shared" si="22"/>
        <v>99</v>
      </c>
      <c r="AE106">
        <f t="shared" si="23"/>
        <v>1.1007334064754151</v>
      </c>
    </row>
    <row r="107" spans="1:31" x14ac:dyDescent="0.35">
      <c r="A107">
        <f t="shared" si="12"/>
        <v>101</v>
      </c>
      <c r="B107">
        <v>0.22586923055446753</v>
      </c>
      <c r="C107">
        <f t="shared" si="13"/>
        <v>0.12661201219791668</v>
      </c>
      <c r="E107">
        <f t="shared" si="20"/>
        <v>100</v>
      </c>
      <c r="F107">
        <f t="shared" si="14"/>
        <v>-0.4435433102285542</v>
      </c>
      <c r="G107">
        <f t="shared" si="21"/>
        <v>-0.86064587111772228</v>
      </c>
      <c r="V107">
        <f t="shared" si="15"/>
        <v>100</v>
      </c>
      <c r="W107">
        <f t="shared" si="15"/>
        <v>-0.4435433102285542</v>
      </c>
      <c r="X107">
        <f t="shared" si="15"/>
        <v>-0.86064587111772228</v>
      </c>
      <c r="Y107">
        <f t="shared" si="16"/>
        <v>0.41710256088916808</v>
      </c>
      <c r="Z107">
        <f t="shared" si="17"/>
        <v>1.0293707782163652</v>
      </c>
      <c r="AA107">
        <f t="shared" si="18"/>
        <v>-1.6004270911528751</v>
      </c>
      <c r="AB107">
        <f t="shared" si="19"/>
        <v>2.434632212931211</v>
      </c>
      <c r="AD107">
        <f t="shared" si="22"/>
        <v>100</v>
      </c>
      <c r="AE107">
        <f t="shared" si="23"/>
        <v>-0.4435433102285542</v>
      </c>
    </row>
    <row r="108" spans="1:31" x14ac:dyDescent="0.35">
      <c r="A108">
        <f t="shared" si="12"/>
        <v>102</v>
      </c>
      <c r="B108">
        <v>0.57520223729110798</v>
      </c>
      <c r="C108">
        <f t="shared" si="13"/>
        <v>0.6186567997187562</v>
      </c>
      <c r="E108">
        <f t="shared" si="20"/>
        <v>101</v>
      </c>
      <c r="F108">
        <f t="shared" si="14"/>
        <v>0.12661201219791668</v>
      </c>
      <c r="G108">
        <f t="shared" si="21"/>
        <v>8.4333094075069615E-2</v>
      </c>
      <c r="V108">
        <f t="shared" si="15"/>
        <v>101</v>
      </c>
      <c r="W108">
        <f t="shared" si="15"/>
        <v>0.12661201219791668</v>
      </c>
      <c r="X108">
        <f t="shared" si="15"/>
        <v>8.4333094075069615E-2</v>
      </c>
      <c r="Y108">
        <f t="shared" si="16"/>
        <v>4.2278918122847065E-2</v>
      </c>
      <c r="Z108">
        <f t="shared" si="17"/>
        <v>1.0293707782163652</v>
      </c>
      <c r="AA108">
        <f t="shared" si="18"/>
        <v>-1.975250733919196</v>
      </c>
      <c r="AB108">
        <f t="shared" si="19"/>
        <v>2.0598085701648903</v>
      </c>
      <c r="AD108">
        <f t="shared" si="22"/>
        <v>101</v>
      </c>
      <c r="AE108">
        <f t="shared" si="23"/>
        <v>0.12661201219791668</v>
      </c>
    </row>
    <row r="109" spans="1:31" x14ac:dyDescent="0.35">
      <c r="A109">
        <f t="shared" si="12"/>
        <v>103</v>
      </c>
      <c r="B109">
        <v>1.051358335168767</v>
      </c>
      <c r="C109">
        <f t="shared" si="13"/>
        <v>1.3693776475136747</v>
      </c>
      <c r="E109">
        <f t="shared" si="20"/>
        <v>102</v>
      </c>
      <c r="F109">
        <f t="shared" si="14"/>
        <v>0.6186567997187562</v>
      </c>
      <c r="G109">
        <f t="shared" si="21"/>
        <v>0.56569599104482493</v>
      </c>
      <c r="V109">
        <f t="shared" si="15"/>
        <v>102</v>
      </c>
      <c r="W109">
        <f t="shared" si="15"/>
        <v>0.6186567997187562</v>
      </c>
      <c r="X109">
        <f t="shared" si="15"/>
        <v>0.56569599104482493</v>
      </c>
      <c r="Y109">
        <f t="shared" si="16"/>
        <v>5.296080867393127E-2</v>
      </c>
      <c r="Z109">
        <f t="shared" si="17"/>
        <v>1.0293707782163652</v>
      </c>
      <c r="AA109">
        <f t="shared" si="18"/>
        <v>-1.9645688433681119</v>
      </c>
      <c r="AB109">
        <f t="shared" si="19"/>
        <v>2.0704904607159742</v>
      </c>
      <c r="AD109">
        <f t="shared" si="22"/>
        <v>102</v>
      </c>
      <c r="AE109">
        <f t="shared" si="23"/>
        <v>0.6186567997187562</v>
      </c>
    </row>
    <row r="110" spans="1:31" x14ac:dyDescent="0.35">
      <c r="A110">
        <f t="shared" si="12"/>
        <v>104</v>
      </c>
      <c r="B110">
        <v>1.3149534009556497E-2</v>
      </c>
      <c r="C110">
        <f t="shared" si="13"/>
        <v>0.76144222023537533</v>
      </c>
      <c r="E110">
        <f t="shared" si="20"/>
        <v>103</v>
      </c>
      <c r="F110">
        <f t="shared" si="14"/>
        <v>1.3693776475136747</v>
      </c>
      <c r="G110">
        <f t="shared" si="21"/>
        <v>1.1725167580740421</v>
      </c>
      <c r="V110">
        <f t="shared" si="15"/>
        <v>103</v>
      </c>
      <c r="W110">
        <f t="shared" si="15"/>
        <v>1.3693776475136747</v>
      </c>
      <c r="X110">
        <f t="shared" si="15"/>
        <v>1.1725167580740421</v>
      </c>
      <c r="Y110">
        <f t="shared" si="16"/>
        <v>0.19686088943963265</v>
      </c>
      <c r="Z110">
        <f t="shared" si="17"/>
        <v>1.0293707782163652</v>
      </c>
      <c r="AA110">
        <f t="shared" si="18"/>
        <v>-1.8206687626024105</v>
      </c>
      <c r="AB110">
        <f t="shared" si="19"/>
        <v>2.2143905414816758</v>
      </c>
      <c r="AD110">
        <f t="shared" si="22"/>
        <v>103</v>
      </c>
      <c r="AE110">
        <f t="shared" si="23"/>
        <v>1.3693776475136747</v>
      </c>
    </row>
    <row r="111" spans="1:31" x14ac:dyDescent="0.35">
      <c r="A111">
        <f t="shared" si="12"/>
        <v>105</v>
      </c>
      <c r="B111" s="8">
        <v>1.4243854081201066</v>
      </c>
      <c r="C111" s="8">
        <f t="shared" si="13"/>
        <v>1.9547650554829581</v>
      </c>
      <c r="E111">
        <f t="shared" si="20"/>
        <v>104</v>
      </c>
      <c r="F111">
        <f t="shared" si="14"/>
        <v>0.76144222023537533</v>
      </c>
      <c r="G111">
        <f t="shared" si="21"/>
        <v>0.29360026564758251</v>
      </c>
      <c r="V111">
        <f t="shared" si="15"/>
        <v>104</v>
      </c>
      <c r="W111">
        <f t="shared" si="15"/>
        <v>0.76144222023537533</v>
      </c>
      <c r="X111">
        <f t="shared" si="15"/>
        <v>0.29360026564758251</v>
      </c>
      <c r="Y111">
        <f t="shared" si="16"/>
        <v>0.46784195458779282</v>
      </c>
      <c r="Z111">
        <f t="shared" si="17"/>
        <v>1.0293707782163652</v>
      </c>
      <c r="AA111">
        <f t="shared" si="18"/>
        <v>-1.5496876974542504</v>
      </c>
      <c r="AB111">
        <f t="shared" si="19"/>
        <v>2.4853716066298359</v>
      </c>
      <c r="AD111">
        <f t="shared" si="22"/>
        <v>104</v>
      </c>
      <c r="AE111">
        <f t="shared" si="23"/>
        <v>0.76144222023537533</v>
      </c>
    </row>
    <row r="112" spans="1:31" x14ac:dyDescent="0.35">
      <c r="E112" s="8">
        <f t="shared" si="20"/>
        <v>105</v>
      </c>
      <c r="F112" s="8">
        <f t="shared" si="14"/>
        <v>1.9547650554829581</v>
      </c>
      <c r="G112" s="8">
        <f t="shared" si="21"/>
        <v>1.5501771913733848</v>
      </c>
      <c r="V112">
        <f t="shared" si="15"/>
        <v>105</v>
      </c>
      <c r="W112">
        <f t="shared" si="15"/>
        <v>1.9547650554829581</v>
      </c>
      <c r="X112">
        <f t="shared" si="15"/>
        <v>1.5501771913733848</v>
      </c>
      <c r="Y112">
        <f t="shared" si="16"/>
        <v>0.40458786410957326</v>
      </c>
      <c r="Z112">
        <f t="shared" si="17"/>
        <v>1.0293707782163652</v>
      </c>
      <c r="AA112">
        <f t="shared" si="18"/>
        <v>-1.6129417879324699</v>
      </c>
      <c r="AB112">
        <f t="shared" si="19"/>
        <v>2.4221175161516166</v>
      </c>
      <c r="AD112" s="8">
        <f t="shared" si="22"/>
        <v>105</v>
      </c>
      <c r="AE112" s="8">
        <f t="shared" si="23"/>
        <v>1.9547650554829581</v>
      </c>
    </row>
    <row r="113" spans="2:31" x14ac:dyDescent="0.35">
      <c r="B113" s="16" t="s">
        <v>53</v>
      </c>
      <c r="V113">
        <f>V112+1</f>
        <v>106</v>
      </c>
      <c r="Y113">
        <f>SUMPRODUCT(W112,J$8)+SUMPRODUCT(X112,K$8)</f>
        <v>0.71764287218835199</v>
      </c>
      <c r="Z113">
        <f>K$18*SQRT(SUMSQ(N$18:N18))</f>
        <v>1.0293707782163652</v>
      </c>
      <c r="AA113">
        <f>Y113-NORMSINV(1-Z$6/2)*Z113</f>
        <v>-1.2998867798536913</v>
      </c>
      <c r="AB113">
        <f>Y113+NORMSINV(1-Z$6/2)*Z113</f>
        <v>2.735172524230395</v>
      </c>
      <c r="AD113">
        <f t="shared" si="22"/>
        <v>106</v>
      </c>
      <c r="AE113">
        <f>Y113</f>
        <v>0.71764287218835199</v>
      </c>
    </row>
    <row r="114" spans="2:31" x14ac:dyDescent="0.35">
      <c r="V114">
        <f>V113+1</f>
        <v>107</v>
      </c>
      <c r="Y114">
        <f>SUMPRODUCT(Y113,J8)</f>
        <v>0.49284436460405701</v>
      </c>
      <c r="Z114">
        <f>K$18*SQRT(SUMSQ(N$18:N19))</f>
        <v>1.069994935806883</v>
      </c>
      <c r="AA114">
        <f>Y114-NORMSINV(1-Z$6/2)*Z114</f>
        <v>-1.6043071732176801</v>
      </c>
      <c r="AB114">
        <f>Y114+NORMSINV(1-Z$6/2)*Z114</f>
        <v>2.5899959024257941</v>
      </c>
      <c r="AD114">
        <f t="shared" si="22"/>
        <v>107</v>
      </c>
      <c r="AE114">
        <f>Y114</f>
        <v>0.49284436460405701</v>
      </c>
    </row>
    <row r="115" spans="2:31" x14ac:dyDescent="0.35">
      <c r="V115">
        <f>V114+1</f>
        <v>108</v>
      </c>
      <c r="Y115">
        <f>SUMPRODUCT(Y114,J8)</f>
        <v>0.33846301152730807</v>
      </c>
      <c r="Z115">
        <f>K$18*SQRT(SUMSQ(N$18:N20))</f>
        <v>1.0886286057257273</v>
      </c>
      <c r="AA115">
        <f>Y115-NORMSINV(1-Z$6/2)*Z115</f>
        <v>-1.7952098482351717</v>
      </c>
      <c r="AB115">
        <f>Y115+NORMSINV(1-Z$6/2)*Z115</f>
        <v>2.4721358712897876</v>
      </c>
      <c r="AD115">
        <f t="shared" si="22"/>
        <v>108</v>
      </c>
      <c r="AE115">
        <f>Y115</f>
        <v>0.33846301152730807</v>
      </c>
    </row>
    <row r="116" spans="2:31" x14ac:dyDescent="0.35">
      <c r="V116">
        <f>V115+1</f>
        <v>109</v>
      </c>
      <c r="Y116">
        <f>SUMPRODUCT(Y115,J8)</f>
        <v>0.2324409456607423</v>
      </c>
      <c r="Z116">
        <f>K$18*SQRT(SUMSQ(N$18:N21))</f>
        <v>1.0973070279570396</v>
      </c>
      <c r="AA116">
        <f>Y116-NORMSINV(1-Z$6/2)*Z116</f>
        <v>-1.918241309117741</v>
      </c>
      <c r="AB116">
        <f>Y116+NORMSINV(1-Z$6/2)*Z116</f>
        <v>2.3831232004392255</v>
      </c>
      <c r="AD116">
        <f t="shared" si="22"/>
        <v>109</v>
      </c>
      <c r="AE116">
        <f>Y116</f>
        <v>0.2324409456607423</v>
      </c>
    </row>
    <row r="117" spans="2:31" x14ac:dyDescent="0.35">
      <c r="V117" s="8">
        <f>V116+1</f>
        <v>110</v>
      </c>
      <c r="W117" s="8"/>
      <c r="X117" s="8"/>
      <c r="Y117" s="8">
        <f>SUMPRODUCT(Y116,J8)</f>
        <v>0.15962983067442504</v>
      </c>
      <c r="Z117" s="8">
        <f>K$18*SQRT(SUMSQ(N$18:N22))</f>
        <v>1.1013763147434403</v>
      </c>
      <c r="AA117" s="8">
        <f>Y117-NORMSINV(1-Z$6/2)*Z117</f>
        <v>-1.9990280796481685</v>
      </c>
      <c r="AB117" s="8">
        <f>Y117+NORMSINV(1-Z$6/2)*Z117</f>
        <v>2.3182877409970186</v>
      </c>
      <c r="AD117" s="8">
        <f t="shared" si="22"/>
        <v>110</v>
      </c>
      <c r="AE117" s="8">
        <f>Y117</f>
        <v>0.15962983067442504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1C3775-09A5-4262-B806-1C136930A63E}">
  <dimension ref="A1:AE115"/>
  <sheetViews>
    <sheetView workbookViewId="0"/>
  </sheetViews>
  <sheetFormatPr defaultRowHeight="14.5" x14ac:dyDescent="0.35"/>
  <cols>
    <col min="1" max="1" width="4.81640625" customWidth="1"/>
    <col min="10" max="11" width="9.81640625" customWidth="1"/>
  </cols>
  <sheetData>
    <row r="1" spans="1:31" x14ac:dyDescent="0.35">
      <c r="A1" s="1" t="s">
        <v>0</v>
      </c>
    </row>
    <row r="2" spans="1:31" s="2" customFormat="1" x14ac:dyDescent="0.35"/>
    <row r="3" spans="1:31" s="2" customFormat="1" ht="15" customHeight="1" x14ac:dyDescent="0.35">
      <c r="A3" s="2" t="s">
        <v>54</v>
      </c>
      <c r="E3" s="2" t="s">
        <v>4</v>
      </c>
      <c r="I3" s="2" t="s">
        <v>5</v>
      </c>
      <c r="M3" s="2" t="s">
        <v>6</v>
      </c>
      <c r="Q3" s="2" t="s">
        <v>7</v>
      </c>
      <c r="V3" s="2" t="s">
        <v>8</v>
      </c>
      <c r="AD3" s="2" t="s">
        <v>9</v>
      </c>
    </row>
    <row r="4" spans="1:31" s="2" customFormat="1" ht="15" thickBot="1" x14ac:dyDescent="0.4">
      <c r="Y4" s="2" t="s">
        <v>10</v>
      </c>
      <c r="Z4" s="2">
        <v>0.05</v>
      </c>
    </row>
    <row r="5" spans="1:31" ht="15" thickTop="1" x14ac:dyDescent="0.35">
      <c r="B5" s="3" t="s">
        <v>2</v>
      </c>
      <c r="C5" s="3" t="s">
        <v>3</v>
      </c>
      <c r="E5" s="5" t="s">
        <v>11</v>
      </c>
      <c r="F5" s="5" t="s">
        <v>12</v>
      </c>
      <c r="G5" s="5" t="s">
        <v>13</v>
      </c>
      <c r="I5" s="5" t="s">
        <v>14</v>
      </c>
      <c r="J5" s="5" t="s">
        <v>15</v>
      </c>
      <c r="K5" s="5" t="s">
        <v>16</v>
      </c>
      <c r="M5" s="5" t="s">
        <v>17</v>
      </c>
      <c r="N5" s="5" t="s">
        <v>18</v>
      </c>
      <c r="O5" s="5" t="s">
        <v>19</v>
      </c>
      <c r="Q5" s="5" t="s">
        <v>20</v>
      </c>
      <c r="R5" s="5" t="s">
        <v>21</v>
      </c>
      <c r="S5" s="5" t="s">
        <v>22</v>
      </c>
      <c r="T5" s="5" t="s">
        <v>23</v>
      </c>
      <c r="V5" s="5" t="s">
        <v>11</v>
      </c>
      <c r="W5" s="5" t="s">
        <v>12</v>
      </c>
      <c r="X5" s="5" t="s">
        <v>13</v>
      </c>
      <c r="Y5" s="5" t="s">
        <v>24</v>
      </c>
      <c r="Z5" s="5" t="s">
        <v>25</v>
      </c>
      <c r="AA5" s="5" t="s">
        <v>26</v>
      </c>
      <c r="AB5" s="5" t="s">
        <v>27</v>
      </c>
      <c r="AD5" s="5" t="s">
        <v>11</v>
      </c>
      <c r="AE5" s="5" t="s">
        <v>28</v>
      </c>
    </row>
    <row r="6" spans="1:31" x14ac:dyDescent="0.35">
      <c r="B6" s="4"/>
      <c r="C6" s="4"/>
      <c r="E6">
        <v>1</v>
      </c>
      <c r="F6">
        <f>C7-K$7</f>
        <v>-7.030007746961946</v>
      </c>
      <c r="G6">
        <v>0</v>
      </c>
      <c r="I6" s="4">
        <v>1</v>
      </c>
      <c r="J6">
        <v>0.75099344092444753</v>
      </c>
      <c r="K6">
        <v>-0.48632527191137559</v>
      </c>
      <c r="M6" s="6">
        <f t="array" ref="M6:O6">[2]!ARRoots(J6)</f>
        <v>1.331569552417174</v>
      </c>
      <c r="N6" s="6">
        <v>0</v>
      </c>
      <c r="O6" s="6">
        <v>1.331569552417174</v>
      </c>
      <c r="Q6" t="s">
        <v>29</v>
      </c>
      <c r="R6">
        <f>J6</f>
        <v>0.75099344092444753</v>
      </c>
      <c r="S6">
        <f>[2]!ARMA_SSE(F6:F110,R6,R7,0,1)</f>
        <v>420.94597010400582</v>
      </c>
      <c r="T6">
        <f>CHIDIST(K19*(LN(S6)-LN(K9)),1)</f>
        <v>2.2023768233306395E-32</v>
      </c>
      <c r="V6">
        <f>E6</f>
        <v>1</v>
      </c>
      <c r="W6">
        <f>F6</f>
        <v>-7.030007746961946</v>
      </c>
      <c r="X6">
        <f>G6</f>
        <v>0</v>
      </c>
      <c r="Y6">
        <f>W6-X6</f>
        <v>-7.030007746961946</v>
      </c>
      <c r="Z6">
        <f>K$16</f>
        <v>1.024464433991406</v>
      </c>
      <c r="AA6">
        <f>Y6-NORMSINV(1-Z$4/2)*Z6</f>
        <v>-9.0379211410273133</v>
      </c>
      <c r="AB6">
        <f>Y6+NORMSINV(1-Z$4/2)*Z6</f>
        <v>-5.0220943528965787</v>
      </c>
      <c r="AD6">
        <v>1</v>
      </c>
      <c r="AE6">
        <f>C7</f>
        <v>3.1176756475655343</v>
      </c>
    </row>
    <row r="7" spans="1:31" x14ac:dyDescent="0.35">
      <c r="A7">
        <v>1</v>
      </c>
      <c r="B7">
        <v>0.11767564756553417</v>
      </c>
      <c r="C7">
        <f>3+0.7*C6+B7-0.2*B6</f>
        <v>3.1176756475655343</v>
      </c>
      <c r="E7">
        <f>E6+1</f>
        <v>2</v>
      </c>
      <c r="F7">
        <f t="shared" ref="F7:F70" si="0">C8-K$7</f>
        <v>-4.3394323087285525</v>
      </c>
      <c r="G7">
        <f>F7-SUMPRODUCT(F6,J$6)-SUMPRODUCT(G6,K$6)</f>
        <v>0.94005739888792217</v>
      </c>
      <c r="I7" s="7" t="s">
        <v>30</v>
      </c>
      <c r="J7" s="8">
        <f>K7*(1-SUM(J6))</f>
        <v>2.5268397246594096</v>
      </c>
      <c r="K7" s="8">
        <v>10.14768339452748</v>
      </c>
      <c r="Q7" t="s">
        <v>31</v>
      </c>
      <c r="R7">
        <f>K6</f>
        <v>-0.48632527191137559</v>
      </c>
      <c r="S7">
        <f>[2]!ARMA_SSE(F6:F110,R6,R7,0,,1)</f>
        <v>134.27364939135163</v>
      </c>
      <c r="T7">
        <f>CHIDIST(K19*(LN(S7)-LN(K9)),1)</f>
        <v>3.4589314028901196E-6</v>
      </c>
      <c r="V7">
        <f t="shared" ref="V7:X70" si="1">E7</f>
        <v>2</v>
      </c>
      <c r="W7">
        <f t="shared" si="1"/>
        <v>-4.3394323087285525</v>
      </c>
      <c r="X7">
        <f t="shared" si="1"/>
        <v>0.94005739888792217</v>
      </c>
      <c r="Y7">
        <f t="shared" ref="Y7:Y70" si="2">W7-X7</f>
        <v>-5.2794897076164746</v>
      </c>
      <c r="Z7">
        <f t="shared" ref="Z7:Z70" si="3">K$16</f>
        <v>1.024464433991406</v>
      </c>
      <c r="AA7">
        <f t="shared" ref="AA7:AA70" si="4">Y7-NORMSINV(1-Z$4/2)*Z7</f>
        <v>-7.287403101681841</v>
      </c>
      <c r="AB7">
        <f t="shared" ref="AB7:AB70" si="5">Y7+NORMSINV(1-Z$4/2)*Z7</f>
        <v>-3.2715763135511078</v>
      </c>
      <c r="AD7">
        <f>AD6+1</f>
        <v>2</v>
      </c>
      <c r="AE7">
        <f>C8</f>
        <v>5.8082510857989273</v>
      </c>
    </row>
    <row r="8" spans="1:31" x14ac:dyDescent="0.35">
      <c r="A8">
        <f t="shared" ref="A8:A71" si="6">A7+1</f>
        <v>2</v>
      </c>
      <c r="B8">
        <v>0.64941326201616068</v>
      </c>
      <c r="C8">
        <f t="shared" ref="C8:C71" si="7">3+0.7*C7+B8-0.2*B7</f>
        <v>5.8082510857989273</v>
      </c>
      <c r="E8">
        <f t="shared" ref="E8:E71" si="8">E7+1</f>
        <v>3</v>
      </c>
      <c r="F8">
        <f t="shared" si="0"/>
        <v>-5.2409147961457041</v>
      </c>
      <c r="G8">
        <f t="shared" ref="G8:G71" si="9">F8-SUMPRODUCT(F7,J$6)-SUMPRODUCT(G7,K$6)</f>
        <v>-1.5248559248284599</v>
      </c>
      <c r="M8" t="s">
        <v>32</v>
      </c>
      <c r="Q8" t="s">
        <v>30</v>
      </c>
      <c r="R8">
        <f>J7</f>
        <v>2.5268397246594096</v>
      </c>
      <c r="S8">
        <f>[2]!ARMA_SSE(F6:F110,R6,R7,K7)</f>
        <v>2587.4167365652011</v>
      </c>
      <c r="T8">
        <f>CHIDIST(K19*(LN(S8)-LN(K9)),1)</f>
        <v>1.4133124271965332E-73</v>
      </c>
      <c r="V8">
        <f t="shared" si="1"/>
        <v>3</v>
      </c>
      <c r="W8">
        <f t="shared" si="1"/>
        <v>-5.2409147961457041</v>
      </c>
      <c r="X8">
        <f t="shared" si="1"/>
        <v>-1.5248559248284599</v>
      </c>
      <c r="Y8">
        <f t="shared" si="2"/>
        <v>-3.7160588713172444</v>
      </c>
      <c r="Z8">
        <f t="shared" si="3"/>
        <v>1.024464433991406</v>
      </c>
      <c r="AA8">
        <f t="shared" si="4"/>
        <v>-5.7239722653826117</v>
      </c>
      <c r="AB8">
        <f t="shared" si="5"/>
        <v>-1.7081454772518776</v>
      </c>
      <c r="AD8">
        <f t="shared" ref="AD8:AD71" si="10">AD7+1</f>
        <v>3</v>
      </c>
      <c r="AE8">
        <f t="shared" ref="AE8:AE71" si="11">C9</f>
        <v>4.9067685983817757</v>
      </c>
    </row>
    <row r="9" spans="1:31" ht="15" thickBot="1" x14ac:dyDescent="0.4">
      <c r="A9">
        <f t="shared" si="6"/>
        <v>3</v>
      </c>
      <c r="B9">
        <v>-2.0291245092742414</v>
      </c>
      <c r="C9">
        <f t="shared" si="7"/>
        <v>4.9067685983817757</v>
      </c>
      <c r="E9">
        <f t="shared" si="8"/>
        <v>4</v>
      </c>
      <c r="F9">
        <f t="shared" si="0"/>
        <v>-4.0282089122672371</v>
      </c>
      <c r="G9">
        <f t="shared" si="9"/>
        <v>-0.8338922481857981</v>
      </c>
      <c r="J9" t="s">
        <v>34</v>
      </c>
      <c r="K9" s="9">
        <f>SUMSQ(G7:G110)</f>
        <v>109.15084715738651</v>
      </c>
      <c r="Q9" s="8" t="s">
        <v>33</v>
      </c>
      <c r="R9" s="8">
        <f>K17</f>
        <v>-0.22770272959628904</v>
      </c>
      <c r="S9" s="8">
        <f>-R9/(K18/SQRT(K19))</f>
        <v>1.7419814194640035</v>
      </c>
      <c r="T9" s="8">
        <f>TDIST(ABS(S9),K19-1,2)</f>
        <v>8.4496862986639151E-2</v>
      </c>
      <c r="V9">
        <f t="shared" si="1"/>
        <v>4</v>
      </c>
      <c r="W9">
        <f t="shared" si="1"/>
        <v>-4.0282089122672371</v>
      </c>
      <c r="X9">
        <f t="shared" si="1"/>
        <v>-0.8338922481857981</v>
      </c>
      <c r="Y9">
        <f t="shared" si="2"/>
        <v>-3.1943166640814389</v>
      </c>
      <c r="Z9">
        <f t="shared" si="3"/>
        <v>1.024464433991406</v>
      </c>
      <c r="AA9">
        <f t="shared" si="4"/>
        <v>-5.2022300581468057</v>
      </c>
      <c r="AB9">
        <f t="shared" si="5"/>
        <v>-1.186403270016072</v>
      </c>
      <c r="AD9">
        <f t="shared" si="10"/>
        <v>4</v>
      </c>
      <c r="AE9">
        <f t="shared" si="11"/>
        <v>6.1194744822602427</v>
      </c>
    </row>
    <row r="10" spans="1:31" ht="15" thickTop="1" x14ac:dyDescent="0.35">
      <c r="A10">
        <f t="shared" si="6"/>
        <v>4</v>
      </c>
      <c r="B10">
        <v>-0.72108843846184933</v>
      </c>
      <c r="C10">
        <f t="shared" si="7"/>
        <v>6.1194744822602427</v>
      </c>
      <c r="E10">
        <f t="shared" si="8"/>
        <v>5</v>
      </c>
      <c r="F10">
        <f t="shared" si="0"/>
        <v>-2.0123570827617723</v>
      </c>
      <c r="G10">
        <f t="shared" si="9"/>
        <v>0.60725851468057956</v>
      </c>
      <c r="M10" s="5" t="s">
        <v>17</v>
      </c>
      <c r="N10" s="5" t="s">
        <v>18</v>
      </c>
      <c r="O10" s="5" t="s">
        <v>19</v>
      </c>
      <c r="V10">
        <f t="shared" si="1"/>
        <v>5</v>
      </c>
      <c r="W10">
        <f t="shared" si="1"/>
        <v>-2.0123570827617723</v>
      </c>
      <c r="X10">
        <f t="shared" si="1"/>
        <v>0.60725851468057956</v>
      </c>
      <c r="Y10">
        <f t="shared" si="2"/>
        <v>-2.6196155974423521</v>
      </c>
      <c r="Z10">
        <f t="shared" si="3"/>
        <v>1.024464433991406</v>
      </c>
      <c r="AA10">
        <f t="shared" si="4"/>
        <v>-4.6275289915077185</v>
      </c>
      <c r="AB10">
        <f t="shared" si="5"/>
        <v>-0.61170220337698522</v>
      </c>
      <c r="AD10">
        <f t="shared" si="10"/>
        <v>5</v>
      </c>
      <c r="AE10">
        <f t="shared" si="11"/>
        <v>8.1353263117657075</v>
      </c>
    </row>
    <row r="11" spans="1:31" x14ac:dyDescent="0.35">
      <c r="A11">
        <f t="shared" si="6"/>
        <v>5</v>
      </c>
      <c r="B11">
        <v>0.70747648649116823</v>
      </c>
      <c r="C11">
        <f t="shared" si="7"/>
        <v>8.1353263117657075</v>
      </c>
      <c r="E11">
        <f t="shared" si="8"/>
        <v>6</v>
      </c>
      <c r="F11">
        <f t="shared" si="0"/>
        <v>-0.80281596788150544</v>
      </c>
      <c r="G11">
        <f t="shared" si="9"/>
        <v>1.0037761643429719</v>
      </c>
      <c r="J11" t="s">
        <v>37</v>
      </c>
      <c r="K11" s="11">
        <v>1</v>
      </c>
      <c r="M11" s="12">
        <f t="array" ref="M11:O11">[2]!MARoots(K6)</f>
        <v>2.0562369627014423</v>
      </c>
      <c r="N11" s="12">
        <v>0</v>
      </c>
      <c r="O11" s="12">
        <v>2.0562369627014423</v>
      </c>
      <c r="Q11" t="s">
        <v>35</v>
      </c>
      <c r="R11" s="10" t="s">
        <v>36</v>
      </c>
      <c r="V11">
        <f t="shared" si="1"/>
        <v>6</v>
      </c>
      <c r="W11">
        <f t="shared" si="1"/>
        <v>-0.80281596788150544</v>
      </c>
      <c r="X11">
        <f t="shared" si="1"/>
        <v>1.0037761643429719</v>
      </c>
      <c r="Y11">
        <f t="shared" si="2"/>
        <v>-1.8065921322244773</v>
      </c>
      <c r="Z11">
        <f t="shared" si="3"/>
        <v>1.024464433991406</v>
      </c>
      <c r="AA11">
        <f t="shared" si="4"/>
        <v>-3.8145055262898442</v>
      </c>
      <c r="AB11">
        <f t="shared" si="5"/>
        <v>0.2013212618408895</v>
      </c>
      <c r="AD11">
        <f t="shared" si="10"/>
        <v>6</v>
      </c>
      <c r="AE11">
        <f t="shared" si="11"/>
        <v>9.3448674266459744</v>
      </c>
    </row>
    <row r="12" spans="1:31" x14ac:dyDescent="0.35">
      <c r="A12">
        <f t="shared" si="6"/>
        <v>6</v>
      </c>
      <c r="B12">
        <v>0.79163430570821358</v>
      </c>
      <c r="C12">
        <f t="shared" si="7"/>
        <v>9.3448674266459744</v>
      </c>
      <c r="E12">
        <f t="shared" si="8"/>
        <v>7</v>
      </c>
      <c r="F12">
        <f t="shared" si="0"/>
        <v>-1.0000327106403208</v>
      </c>
      <c r="G12">
        <f t="shared" si="9"/>
        <v>9.103853157035513E-2</v>
      </c>
      <c r="J12" t="s">
        <v>38</v>
      </c>
      <c r="K12" s="13">
        <v>1</v>
      </c>
      <c r="V12">
        <f t="shared" si="1"/>
        <v>7</v>
      </c>
      <c r="W12">
        <f t="shared" si="1"/>
        <v>-1.0000327106403208</v>
      </c>
      <c r="X12">
        <f t="shared" si="1"/>
        <v>9.103853157035513E-2</v>
      </c>
      <c r="Y12">
        <f t="shared" si="2"/>
        <v>-1.0910712422106759</v>
      </c>
      <c r="Z12">
        <f t="shared" si="3"/>
        <v>1.024464433991406</v>
      </c>
      <c r="AA12">
        <f t="shared" si="4"/>
        <v>-3.0989846362760427</v>
      </c>
      <c r="AB12">
        <f t="shared" si="5"/>
        <v>0.91684215185469098</v>
      </c>
      <c r="AD12">
        <f t="shared" si="10"/>
        <v>7</v>
      </c>
      <c r="AE12">
        <f t="shared" si="11"/>
        <v>9.147650683887159</v>
      </c>
    </row>
    <row r="13" spans="1:31" x14ac:dyDescent="0.35">
      <c r="A13">
        <f t="shared" si="6"/>
        <v>7</v>
      </c>
      <c r="B13">
        <v>-0.23542965362337992</v>
      </c>
      <c r="C13">
        <f t="shared" si="7"/>
        <v>9.147650683887159</v>
      </c>
      <c r="E13">
        <f t="shared" si="8"/>
        <v>8</v>
      </c>
      <c r="F13">
        <f t="shared" si="0"/>
        <v>-2.0461901132245011</v>
      </c>
      <c r="G13">
        <f t="shared" si="9"/>
        <v>-1.2508977682033589</v>
      </c>
      <c r="J13" t="s">
        <v>39</v>
      </c>
      <c r="K13" s="13">
        <v>0</v>
      </c>
      <c r="M13" t="s">
        <v>40</v>
      </c>
      <c r="V13">
        <f t="shared" si="1"/>
        <v>8</v>
      </c>
      <c r="W13">
        <f t="shared" si="1"/>
        <v>-2.0461901132245011</v>
      </c>
      <c r="X13">
        <f t="shared" si="1"/>
        <v>-1.2508977682033589</v>
      </c>
      <c r="Y13">
        <f t="shared" si="2"/>
        <v>-0.79529234502114221</v>
      </c>
      <c r="Z13">
        <f t="shared" si="3"/>
        <v>1.024464433991406</v>
      </c>
      <c r="AA13">
        <f t="shared" si="4"/>
        <v>-2.8032057390865091</v>
      </c>
      <c r="AB13">
        <f t="shared" si="5"/>
        <v>1.2126210490442246</v>
      </c>
      <c r="AD13">
        <f t="shared" si="10"/>
        <v>8</v>
      </c>
      <c r="AE13">
        <f t="shared" si="11"/>
        <v>8.1014932813029787</v>
      </c>
    </row>
    <row r="14" spans="1:31" ht="15" thickBot="1" x14ac:dyDescent="0.4">
      <c r="A14">
        <f t="shared" si="6"/>
        <v>8</v>
      </c>
      <c r="B14">
        <v>-1.3489481281427076</v>
      </c>
      <c r="C14">
        <f t="shared" si="7"/>
        <v>8.1014932813029787</v>
      </c>
      <c r="E14">
        <f t="shared" si="8"/>
        <v>9</v>
      </c>
      <c r="F14">
        <f t="shared" si="0"/>
        <v>-1.2643653545509892E-3</v>
      </c>
      <c r="G14">
        <f t="shared" si="9"/>
        <v>0.92706779130667061</v>
      </c>
      <c r="J14" t="s">
        <v>41</v>
      </c>
      <c r="K14" s="13">
        <f>AVERAGE(G7:G110)</f>
        <v>5.7767720864881911E-4</v>
      </c>
      <c r="V14">
        <f t="shared" si="1"/>
        <v>9</v>
      </c>
      <c r="W14">
        <f t="shared" si="1"/>
        <v>-1.2643653545509892E-3</v>
      </c>
      <c r="X14">
        <f t="shared" si="1"/>
        <v>0.92706779130667061</v>
      </c>
      <c r="Y14">
        <f t="shared" si="2"/>
        <v>-0.9283321566612216</v>
      </c>
      <c r="Z14">
        <f t="shared" si="3"/>
        <v>1.024464433991406</v>
      </c>
      <c r="AA14">
        <f t="shared" si="4"/>
        <v>-2.9362455507265883</v>
      </c>
      <c r="AB14">
        <f t="shared" si="5"/>
        <v>1.0795812374041454</v>
      </c>
      <c r="AD14">
        <f t="shared" si="10"/>
        <v>9</v>
      </c>
      <c r="AE14">
        <f t="shared" si="11"/>
        <v>10.146419029172929</v>
      </c>
    </row>
    <row r="15" spans="1:31" ht="15" thickTop="1" x14ac:dyDescent="0.35">
      <c r="A15">
        <f t="shared" si="6"/>
        <v>9</v>
      </c>
      <c r="B15">
        <v>1.2055841066323034</v>
      </c>
      <c r="C15">
        <f t="shared" si="7"/>
        <v>10.146419029172929</v>
      </c>
      <c r="E15">
        <f t="shared" si="8"/>
        <v>10</v>
      </c>
      <c r="F15">
        <f t="shared" si="0"/>
        <v>0.89751295447669932</v>
      </c>
      <c r="G15">
        <f t="shared" si="9"/>
        <v>1.3493189802523942</v>
      </c>
      <c r="J15" t="s">
        <v>42</v>
      </c>
      <c r="K15" s="13">
        <f>STDEV(G7:G110)</f>
        <v>1.0294253861947467</v>
      </c>
      <c r="M15" s="5" t="s">
        <v>14</v>
      </c>
      <c r="N15" s="5" t="s">
        <v>43</v>
      </c>
      <c r="V15">
        <f t="shared" si="1"/>
        <v>10</v>
      </c>
      <c r="W15">
        <f t="shared" si="1"/>
        <v>0.89751295447669932</v>
      </c>
      <c r="X15">
        <f t="shared" si="1"/>
        <v>1.3493189802523942</v>
      </c>
      <c r="Y15">
        <f t="shared" si="2"/>
        <v>-0.45180602577569484</v>
      </c>
      <c r="Z15">
        <f t="shared" si="3"/>
        <v>1.024464433991406</v>
      </c>
      <c r="AA15">
        <f t="shared" si="4"/>
        <v>-2.4597194198410617</v>
      </c>
      <c r="AB15">
        <f t="shared" si="5"/>
        <v>1.556107368289672</v>
      </c>
      <c r="AD15">
        <f t="shared" si="10"/>
        <v>10</v>
      </c>
      <c r="AE15">
        <f t="shared" si="11"/>
        <v>11.045196349004179</v>
      </c>
    </row>
    <row r="16" spans="1:31" x14ac:dyDescent="0.35">
      <c r="A16">
        <f t="shared" si="6"/>
        <v>10</v>
      </c>
      <c r="B16">
        <v>1.1838198499095893</v>
      </c>
      <c r="C16">
        <f t="shared" si="7"/>
        <v>11.045196349004179</v>
      </c>
      <c r="E16">
        <f t="shared" si="8"/>
        <v>11</v>
      </c>
      <c r="F16">
        <f t="shared" si="0"/>
        <v>-2.5105314344493479E-2</v>
      </c>
      <c r="G16">
        <f t="shared" si="9"/>
        <v>-4.2923736334791407E-2</v>
      </c>
      <c r="J16" t="s">
        <v>44</v>
      </c>
      <c r="K16" s="13">
        <f>SQRT(K9/K19)</f>
        <v>1.024464433991406</v>
      </c>
      <c r="M16" s="14">
        <v>0</v>
      </c>
      <c r="N16" s="14">
        <f t="array" ref="N16:N20">[2]!PSICoeff(J6,K6)</f>
        <v>1</v>
      </c>
      <c r="V16">
        <f t="shared" si="1"/>
        <v>11</v>
      </c>
      <c r="W16">
        <f t="shared" si="1"/>
        <v>-2.5105314344493479E-2</v>
      </c>
      <c r="X16">
        <f t="shared" si="1"/>
        <v>-4.2923736334791407E-2</v>
      </c>
      <c r="Y16">
        <f t="shared" si="2"/>
        <v>1.7818421990297928E-2</v>
      </c>
      <c r="Z16">
        <f t="shared" si="3"/>
        <v>1.024464433991406</v>
      </c>
      <c r="AA16">
        <f t="shared" si="4"/>
        <v>-1.9900949720750689</v>
      </c>
      <c r="AB16">
        <f t="shared" si="5"/>
        <v>2.0257318160556648</v>
      </c>
      <c r="AD16">
        <f t="shared" si="10"/>
        <v>11</v>
      </c>
      <c r="AE16">
        <f t="shared" si="11"/>
        <v>10.122578080182986</v>
      </c>
    </row>
    <row r="17" spans="1:31" x14ac:dyDescent="0.35">
      <c r="A17">
        <f t="shared" si="6"/>
        <v>11</v>
      </c>
      <c r="B17">
        <v>-0.37229539413802176</v>
      </c>
      <c r="C17">
        <f t="shared" si="7"/>
        <v>10.122578080182986</v>
      </c>
      <c r="E17">
        <f t="shared" si="8"/>
        <v>12</v>
      </c>
      <c r="F17">
        <f t="shared" si="0"/>
        <v>2.5918849924568832E-2</v>
      </c>
      <c r="G17">
        <f t="shared" si="9"/>
        <v>2.3897878585160254E-2</v>
      </c>
      <c r="J17" t="s">
        <v>45</v>
      </c>
      <c r="K17" s="13">
        <f>AVERAGE(F7:F110)</f>
        <v>-0.22770272959628904</v>
      </c>
      <c r="M17">
        <f>M16+1</f>
        <v>1</v>
      </c>
      <c r="N17">
        <v>0.26466816901307194</v>
      </c>
      <c r="V17">
        <f t="shared" si="1"/>
        <v>12</v>
      </c>
      <c r="W17">
        <f t="shared" si="1"/>
        <v>2.5918849924568832E-2</v>
      </c>
      <c r="X17">
        <f t="shared" si="1"/>
        <v>2.3897878585160254E-2</v>
      </c>
      <c r="Y17">
        <f t="shared" si="2"/>
        <v>2.0209713394085775E-3</v>
      </c>
      <c r="Z17">
        <f t="shared" si="3"/>
        <v>1.024464433991406</v>
      </c>
      <c r="AA17">
        <f t="shared" si="4"/>
        <v>-2.0058924227259585</v>
      </c>
      <c r="AB17">
        <f t="shared" si="5"/>
        <v>2.0099343654047752</v>
      </c>
      <c r="AD17">
        <f t="shared" si="10"/>
        <v>12</v>
      </c>
      <c r="AE17">
        <f t="shared" si="11"/>
        <v>10.173602244452049</v>
      </c>
    </row>
    <row r="18" spans="1:31" x14ac:dyDescent="0.35">
      <c r="A18">
        <f t="shared" si="6"/>
        <v>12</v>
      </c>
      <c r="B18">
        <v>1.3338509496353779E-2</v>
      </c>
      <c r="C18">
        <f t="shared" si="7"/>
        <v>10.173602244452049</v>
      </c>
      <c r="E18">
        <f t="shared" si="8"/>
        <v>13</v>
      </c>
      <c r="F18">
        <f t="shared" si="0"/>
        <v>0.673626406365333</v>
      </c>
      <c r="G18">
        <f t="shared" si="9"/>
        <v>0.66578366237670983</v>
      </c>
      <c r="J18" t="s">
        <v>46</v>
      </c>
      <c r="K18" s="13">
        <f>STDEV(F7:F110)</f>
        <v>1.3330344957032549</v>
      </c>
      <c r="M18">
        <f>M17+1</f>
        <v>2</v>
      </c>
      <c r="N18">
        <v>0.19876405895030008</v>
      </c>
      <c r="V18">
        <f t="shared" si="1"/>
        <v>13</v>
      </c>
      <c r="W18">
        <f t="shared" si="1"/>
        <v>0.673626406365333</v>
      </c>
      <c r="X18">
        <f t="shared" si="1"/>
        <v>0.66578366237670983</v>
      </c>
      <c r="Y18">
        <f t="shared" si="2"/>
        <v>7.8427439886231687E-3</v>
      </c>
      <c r="Z18">
        <f t="shared" si="3"/>
        <v>1.024464433991406</v>
      </c>
      <c r="AA18">
        <f t="shared" si="4"/>
        <v>-2.0000706500767436</v>
      </c>
      <c r="AB18">
        <f t="shared" si="5"/>
        <v>2.0157561380539901</v>
      </c>
      <c r="AD18">
        <f t="shared" si="10"/>
        <v>13</v>
      </c>
      <c r="AE18">
        <f t="shared" si="11"/>
        <v>10.821309800892813</v>
      </c>
    </row>
    <row r="19" spans="1:31" x14ac:dyDescent="0.35">
      <c r="A19">
        <f t="shared" si="6"/>
        <v>13</v>
      </c>
      <c r="B19">
        <v>0.70245593167564913</v>
      </c>
      <c r="C19">
        <f t="shared" si="7"/>
        <v>10.821309800892813</v>
      </c>
      <c r="E19">
        <f t="shared" si="8"/>
        <v>14</v>
      </c>
      <c r="F19">
        <f t="shared" si="0"/>
        <v>-6.3620144953523194E-2</v>
      </c>
      <c r="G19">
        <f t="shared" si="9"/>
        <v>-0.24572173712788986</v>
      </c>
      <c r="J19" t="s">
        <v>47</v>
      </c>
      <c r="K19" s="15">
        <f>COUNT(F7:F110)</f>
        <v>104</v>
      </c>
      <c r="M19">
        <f>M18+1</f>
        <v>3</v>
      </c>
      <c r="N19">
        <v>0.14927050456319563</v>
      </c>
      <c r="V19">
        <f t="shared" si="1"/>
        <v>14</v>
      </c>
      <c r="W19">
        <f t="shared" si="1"/>
        <v>-6.3620144953523194E-2</v>
      </c>
      <c r="X19">
        <f t="shared" si="1"/>
        <v>-0.24572173712788986</v>
      </c>
      <c r="Y19">
        <f t="shared" si="2"/>
        <v>0.18210159217436667</v>
      </c>
      <c r="Z19">
        <f t="shared" si="3"/>
        <v>1.024464433991406</v>
      </c>
      <c r="AA19">
        <f t="shared" si="4"/>
        <v>-1.8258118018910001</v>
      </c>
      <c r="AB19">
        <f t="shared" si="5"/>
        <v>2.1900149862397336</v>
      </c>
      <c r="AD19">
        <f t="shared" si="10"/>
        <v>14</v>
      </c>
      <c r="AE19">
        <f t="shared" si="11"/>
        <v>10.084063249573957</v>
      </c>
    </row>
    <row r="20" spans="1:31" x14ac:dyDescent="0.35">
      <c r="A20">
        <f t="shared" si="6"/>
        <v>14</v>
      </c>
      <c r="B20">
        <v>-0.35036242471588258</v>
      </c>
      <c r="C20">
        <f t="shared" si="7"/>
        <v>10.084063249573957</v>
      </c>
      <c r="E20">
        <f t="shared" si="8"/>
        <v>15</v>
      </c>
      <c r="F20">
        <f t="shared" si="0"/>
        <v>0.19837066102799739</v>
      </c>
      <c r="G20">
        <f t="shared" si="9"/>
        <v>0.12664828197549932</v>
      </c>
      <c r="M20" s="8">
        <f>M19+1</f>
        <v>4</v>
      </c>
      <c r="N20" s="8">
        <v>0.11210116985044272</v>
      </c>
      <c r="V20">
        <f t="shared" si="1"/>
        <v>15</v>
      </c>
      <c r="W20">
        <f t="shared" si="1"/>
        <v>0.19837066102799739</v>
      </c>
      <c r="X20">
        <f t="shared" si="1"/>
        <v>0.12664828197549932</v>
      </c>
      <c r="Y20">
        <f t="shared" si="2"/>
        <v>7.1722379052498064E-2</v>
      </c>
      <c r="Z20">
        <f t="shared" si="3"/>
        <v>1.024464433991406</v>
      </c>
      <c r="AA20">
        <f t="shared" si="4"/>
        <v>-1.9361910150128687</v>
      </c>
      <c r="AB20">
        <f t="shared" si="5"/>
        <v>2.079635773117865</v>
      </c>
      <c r="AD20">
        <f t="shared" si="10"/>
        <v>15</v>
      </c>
      <c r="AE20">
        <f t="shared" si="11"/>
        <v>10.346054055555477</v>
      </c>
    </row>
    <row r="21" spans="1:31" x14ac:dyDescent="0.35">
      <c r="A21">
        <f t="shared" si="6"/>
        <v>15</v>
      </c>
      <c r="B21">
        <v>0.21713729591053152</v>
      </c>
      <c r="C21">
        <f t="shared" si="7"/>
        <v>10.346054055555477</v>
      </c>
      <c r="E21">
        <f t="shared" si="8"/>
        <v>16</v>
      </c>
      <c r="F21">
        <f t="shared" si="0"/>
        <v>-0.45548045522488501</v>
      </c>
      <c r="G21">
        <f t="shared" si="9"/>
        <v>-0.54286326035991472</v>
      </c>
      <c r="J21" t="s">
        <v>48</v>
      </c>
      <c r="K21" s="11">
        <f>-(K24-2*(K11+K12+2))/2</f>
        <v>-150.08328460523256</v>
      </c>
      <c r="V21">
        <f t="shared" si="1"/>
        <v>16</v>
      </c>
      <c r="W21">
        <f t="shared" si="1"/>
        <v>-0.45548045522488501</v>
      </c>
      <c r="X21">
        <f t="shared" si="1"/>
        <v>-0.54286326035991472</v>
      </c>
      <c r="Y21">
        <f t="shared" si="2"/>
        <v>8.7382805135029717E-2</v>
      </c>
      <c r="Z21">
        <f t="shared" si="3"/>
        <v>1.024464433991406</v>
      </c>
      <c r="AA21">
        <f t="shared" si="4"/>
        <v>-1.9205305889303372</v>
      </c>
      <c r="AB21">
        <f t="shared" si="5"/>
        <v>2.0952961992003964</v>
      </c>
      <c r="AD21">
        <f t="shared" si="10"/>
        <v>16</v>
      </c>
      <c r="AE21">
        <f t="shared" si="11"/>
        <v>9.6922029393025948</v>
      </c>
    </row>
    <row r="22" spans="1:31" x14ac:dyDescent="0.35">
      <c r="A22">
        <f t="shared" si="6"/>
        <v>16</v>
      </c>
      <c r="B22">
        <v>-0.50660744040413153</v>
      </c>
      <c r="C22">
        <f t="shared" si="7"/>
        <v>9.6922029393025948</v>
      </c>
      <c r="E22">
        <f t="shared" si="8"/>
        <v>17</v>
      </c>
      <c r="F22">
        <f t="shared" si="0"/>
        <v>1.0578913760983877</v>
      </c>
      <c r="G22">
        <f t="shared" si="9"/>
        <v>1.1359460877363265</v>
      </c>
      <c r="J22" t="s">
        <v>49</v>
      </c>
      <c r="K22" s="13">
        <f>K19*LN(K9/K19)+2*(K11+K12+2)</f>
        <v>13.02735430389321</v>
      </c>
      <c r="V22">
        <f t="shared" si="1"/>
        <v>17</v>
      </c>
      <c r="W22">
        <f t="shared" si="1"/>
        <v>1.0578913760983877</v>
      </c>
      <c r="X22">
        <f t="shared" si="1"/>
        <v>1.1359460877363265</v>
      </c>
      <c r="Y22">
        <f t="shared" si="2"/>
        <v>-7.8054711637938867E-2</v>
      </c>
      <c r="Z22">
        <f t="shared" si="3"/>
        <v>1.024464433991406</v>
      </c>
      <c r="AA22">
        <f t="shared" si="4"/>
        <v>-2.0859681057033059</v>
      </c>
      <c r="AB22">
        <f t="shared" si="5"/>
        <v>1.929858682427428</v>
      </c>
      <c r="AD22">
        <f t="shared" si="10"/>
        <v>17</v>
      </c>
      <c r="AE22">
        <f t="shared" si="11"/>
        <v>11.205574770625867</v>
      </c>
    </row>
    <row r="23" spans="1:31" x14ac:dyDescent="0.35">
      <c r="A23">
        <f t="shared" si="6"/>
        <v>17</v>
      </c>
      <c r="B23">
        <v>1.3197112250332261</v>
      </c>
      <c r="C23">
        <f t="shared" si="7"/>
        <v>11.205574770625867</v>
      </c>
      <c r="E23">
        <f t="shared" si="8"/>
        <v>18</v>
      </c>
      <c r="F23">
        <f t="shared" si="0"/>
        <v>2.5044330219873654</v>
      </c>
      <c r="G23">
        <f t="shared" si="9"/>
        <v>2.2624028273219707</v>
      </c>
      <c r="J23" t="s">
        <v>50</v>
      </c>
      <c r="K23" s="13">
        <f>K19*LN(K9/K19)+LN(K19)*(K11+K12+2)</f>
        <v>23.604917900458702</v>
      </c>
      <c r="V23">
        <f t="shared" si="1"/>
        <v>18</v>
      </c>
      <c r="W23">
        <f t="shared" si="1"/>
        <v>2.5044330219873654</v>
      </c>
      <c r="X23">
        <f t="shared" si="1"/>
        <v>2.2624028273219707</v>
      </c>
      <c r="Y23">
        <f t="shared" si="2"/>
        <v>0.24203019466539466</v>
      </c>
      <c r="Z23">
        <f t="shared" si="3"/>
        <v>1.024464433991406</v>
      </c>
      <c r="AA23">
        <f t="shared" si="4"/>
        <v>-1.7658831993999722</v>
      </c>
      <c r="AB23">
        <f t="shared" si="5"/>
        <v>2.2499435887307615</v>
      </c>
      <c r="AD23">
        <f t="shared" si="10"/>
        <v>18</v>
      </c>
      <c r="AE23">
        <f t="shared" si="11"/>
        <v>12.652116416514845</v>
      </c>
    </row>
    <row r="24" spans="1:31" x14ac:dyDescent="0.35">
      <c r="A24">
        <f t="shared" si="6"/>
        <v>18</v>
      </c>
      <c r="B24">
        <v>2.0721563220833827</v>
      </c>
      <c r="C24">
        <f t="shared" si="7"/>
        <v>12.652116416514845</v>
      </c>
      <c r="E24">
        <f t="shared" si="8"/>
        <v>19</v>
      </c>
      <c r="F24">
        <f t="shared" si="0"/>
        <v>3.2586457741079187</v>
      </c>
      <c r="G24">
        <f t="shared" si="9"/>
        <v>2.4780966715312367</v>
      </c>
      <c r="J24" t="s">
        <v>51</v>
      </c>
      <c r="K24" s="13">
        <f>K19*(1+LN(2*PI()))+K22</f>
        <v>308.16656921046513</v>
      </c>
      <c r="V24">
        <f t="shared" si="1"/>
        <v>19</v>
      </c>
      <c r="W24">
        <f t="shared" si="1"/>
        <v>3.2586457741079187</v>
      </c>
      <c r="X24">
        <f t="shared" si="1"/>
        <v>2.4780966715312367</v>
      </c>
      <c r="Y24">
        <f t="shared" si="2"/>
        <v>0.78054910257668197</v>
      </c>
      <c r="Z24">
        <f t="shared" si="3"/>
        <v>1.024464433991406</v>
      </c>
      <c r="AA24">
        <f t="shared" si="4"/>
        <v>-1.2273642914886849</v>
      </c>
      <c r="AB24">
        <f t="shared" si="5"/>
        <v>2.7884624966420488</v>
      </c>
      <c r="AD24">
        <f t="shared" si="10"/>
        <v>19</v>
      </c>
      <c r="AE24">
        <f t="shared" si="11"/>
        <v>13.406329168635398</v>
      </c>
    </row>
    <row r="25" spans="1:31" x14ac:dyDescent="0.35">
      <c r="A25">
        <f t="shared" si="6"/>
        <v>19</v>
      </c>
      <c r="B25">
        <v>1.9642789414916844</v>
      </c>
      <c r="C25">
        <f t="shared" si="7"/>
        <v>13.406329168635398</v>
      </c>
      <c r="E25">
        <f t="shared" si="8"/>
        <v>20</v>
      </c>
      <c r="F25">
        <f t="shared" si="0"/>
        <v>2.0835345356564954</v>
      </c>
      <c r="G25">
        <f t="shared" si="9"/>
        <v>0.84147397061038287</v>
      </c>
      <c r="J25" t="s">
        <v>52</v>
      </c>
      <c r="K25" s="15">
        <f>K19*(1+LN(2*PI()))+K23</f>
        <v>318.74413280703061</v>
      </c>
      <c r="V25">
        <f t="shared" si="1"/>
        <v>20</v>
      </c>
      <c r="W25">
        <f t="shared" si="1"/>
        <v>2.0835345356564954</v>
      </c>
      <c r="X25">
        <f t="shared" si="1"/>
        <v>0.84147397061038287</v>
      </c>
      <c r="Y25">
        <f t="shared" si="2"/>
        <v>1.2420605650461125</v>
      </c>
      <c r="Z25">
        <f t="shared" si="3"/>
        <v>1.024464433991406</v>
      </c>
      <c r="AA25">
        <f t="shared" si="4"/>
        <v>-0.76585282901925433</v>
      </c>
      <c r="AB25">
        <f t="shared" si="5"/>
        <v>3.2499739591114793</v>
      </c>
      <c r="AD25">
        <f t="shared" si="10"/>
        <v>20</v>
      </c>
      <c r="AE25">
        <f t="shared" si="11"/>
        <v>12.231217930183975</v>
      </c>
    </row>
    <row r="26" spans="1:31" x14ac:dyDescent="0.35">
      <c r="A26">
        <f t="shared" si="6"/>
        <v>20</v>
      </c>
      <c r="B26">
        <v>0.23964330043753548</v>
      </c>
      <c r="C26">
        <f t="shared" si="7"/>
        <v>12.231217930183975</v>
      </c>
      <c r="E26">
        <f t="shared" si="8"/>
        <v>21</v>
      </c>
      <c r="F26">
        <f t="shared" si="0"/>
        <v>1.9692910614317576</v>
      </c>
      <c r="G26">
        <f t="shared" si="9"/>
        <v>0.81380034877760443</v>
      </c>
      <c r="V26">
        <f t="shared" si="1"/>
        <v>21</v>
      </c>
      <c r="W26">
        <f t="shared" si="1"/>
        <v>1.9692910614317576</v>
      </c>
      <c r="X26">
        <f t="shared" si="1"/>
        <v>0.81380034877760443</v>
      </c>
      <c r="Y26">
        <f t="shared" si="2"/>
        <v>1.1554907126541532</v>
      </c>
      <c r="Z26">
        <f t="shared" si="3"/>
        <v>1.024464433991406</v>
      </c>
      <c r="AA26">
        <f t="shared" si="4"/>
        <v>-0.85242268141121369</v>
      </c>
      <c r="AB26">
        <f t="shared" si="5"/>
        <v>3.1634041067195202</v>
      </c>
      <c r="AD26">
        <f t="shared" si="10"/>
        <v>21</v>
      </c>
      <c r="AE26">
        <f t="shared" si="11"/>
        <v>12.116974455959237</v>
      </c>
    </row>
    <row r="27" spans="1:31" x14ac:dyDescent="0.35">
      <c r="A27">
        <f t="shared" si="6"/>
        <v>21</v>
      </c>
      <c r="B27">
        <v>0.60305056491796249</v>
      </c>
      <c r="C27">
        <f t="shared" si="7"/>
        <v>12.116974455959237</v>
      </c>
      <c r="E27">
        <f t="shared" si="8"/>
        <v>22</v>
      </c>
      <c r="F27">
        <f t="shared" si="0"/>
        <v>0.31220549983343027</v>
      </c>
      <c r="G27">
        <f t="shared" si="9"/>
        <v>-0.7709474946721222</v>
      </c>
      <c r="V27">
        <f t="shared" si="1"/>
        <v>22</v>
      </c>
      <c r="W27">
        <f t="shared" si="1"/>
        <v>0.31220549983343027</v>
      </c>
      <c r="X27">
        <f t="shared" si="1"/>
        <v>-0.7709474946721222</v>
      </c>
      <c r="Y27">
        <f t="shared" si="2"/>
        <v>1.0831529945055525</v>
      </c>
      <c r="Z27">
        <f t="shared" si="3"/>
        <v>1.024464433991406</v>
      </c>
      <c r="AA27">
        <f t="shared" si="4"/>
        <v>-0.92476039955981437</v>
      </c>
      <c r="AB27">
        <f t="shared" si="5"/>
        <v>3.0910663885709191</v>
      </c>
      <c r="AD27">
        <f t="shared" si="10"/>
        <v>22</v>
      </c>
      <c r="AE27">
        <f t="shared" si="11"/>
        <v>10.45988889436091</v>
      </c>
    </row>
    <row r="28" spans="1:31" x14ac:dyDescent="0.35">
      <c r="A28">
        <f t="shared" si="6"/>
        <v>22</v>
      </c>
      <c r="B28">
        <v>-0.90138311182696351</v>
      </c>
      <c r="C28">
        <f t="shared" si="7"/>
        <v>10.45988889436091</v>
      </c>
      <c r="E28">
        <f t="shared" si="8"/>
        <v>23</v>
      </c>
      <c r="F28">
        <f t="shared" si="0"/>
        <v>-0.70122572344625311</v>
      </c>
      <c r="G28">
        <f t="shared" si="9"/>
        <v>-1.3106212560175114</v>
      </c>
      <c r="V28">
        <f t="shared" si="1"/>
        <v>23</v>
      </c>
      <c r="W28">
        <f t="shared" si="1"/>
        <v>-0.70122572344625311</v>
      </c>
      <c r="X28">
        <f t="shared" si="1"/>
        <v>-1.3106212560175114</v>
      </c>
      <c r="Y28">
        <f t="shared" si="2"/>
        <v>0.60939553257125834</v>
      </c>
      <c r="Z28">
        <f t="shared" si="3"/>
        <v>1.024464433991406</v>
      </c>
      <c r="AA28">
        <f t="shared" si="4"/>
        <v>-1.3985178614941085</v>
      </c>
      <c r="AB28">
        <f t="shared" si="5"/>
        <v>2.6173089266366252</v>
      </c>
      <c r="AD28">
        <f t="shared" si="10"/>
        <v>23</v>
      </c>
      <c r="AE28">
        <f t="shared" si="11"/>
        <v>9.4464576710812267</v>
      </c>
    </row>
    <row r="29" spans="1:31" x14ac:dyDescent="0.35">
      <c r="A29">
        <f t="shared" si="6"/>
        <v>23</v>
      </c>
      <c r="B29">
        <v>-1.0557411773368031</v>
      </c>
      <c r="C29">
        <f t="shared" si="7"/>
        <v>9.4464576710812267</v>
      </c>
      <c r="E29">
        <f t="shared" si="8"/>
        <v>24</v>
      </c>
      <c r="F29">
        <f t="shared" si="0"/>
        <v>1.0333470402668414</v>
      </c>
      <c r="G29">
        <f t="shared" si="9"/>
        <v>0.92257472047693312</v>
      </c>
      <c r="V29">
        <f t="shared" si="1"/>
        <v>24</v>
      </c>
      <c r="W29">
        <f t="shared" si="1"/>
        <v>1.0333470402668414</v>
      </c>
      <c r="X29">
        <f t="shared" si="1"/>
        <v>0.92257472047693312</v>
      </c>
      <c r="Y29">
        <f t="shared" si="2"/>
        <v>0.11077231978990831</v>
      </c>
      <c r="Z29">
        <f t="shared" si="3"/>
        <v>1.024464433991406</v>
      </c>
      <c r="AA29">
        <f t="shared" si="4"/>
        <v>-1.8971410742754586</v>
      </c>
      <c r="AB29">
        <f t="shared" si="5"/>
        <v>2.118685713855275</v>
      </c>
      <c r="AD29">
        <f t="shared" si="10"/>
        <v>24</v>
      </c>
      <c r="AE29">
        <f t="shared" si="11"/>
        <v>11.181030434794321</v>
      </c>
    </row>
    <row r="30" spans="1:31" x14ac:dyDescent="0.35">
      <c r="A30">
        <f t="shared" si="6"/>
        <v>24</v>
      </c>
      <c r="B30">
        <v>1.357361829570102</v>
      </c>
      <c r="C30">
        <f t="shared" si="7"/>
        <v>11.181030434794321</v>
      </c>
      <c r="E30">
        <f t="shared" si="8"/>
        <v>25</v>
      </c>
      <c r="F30">
        <f t="shared" si="0"/>
        <v>-2.5623231781818046</v>
      </c>
      <c r="G30">
        <f t="shared" si="9"/>
        <v>-2.8896886258263876</v>
      </c>
      <c r="V30">
        <f t="shared" si="1"/>
        <v>25</v>
      </c>
      <c r="W30">
        <f t="shared" si="1"/>
        <v>-2.5623231781818046</v>
      </c>
      <c r="X30">
        <f t="shared" si="1"/>
        <v>-2.8896886258263876</v>
      </c>
      <c r="Y30">
        <f t="shared" si="2"/>
        <v>0.32736544764458309</v>
      </c>
      <c r="Z30">
        <f t="shared" si="3"/>
        <v>1.024464433991406</v>
      </c>
      <c r="AA30">
        <f t="shared" si="4"/>
        <v>-1.6805479464207838</v>
      </c>
      <c r="AB30">
        <f t="shared" si="5"/>
        <v>2.3352788417099499</v>
      </c>
      <c r="AD30">
        <f t="shared" si="10"/>
        <v>25</v>
      </c>
      <c r="AE30">
        <f t="shared" si="11"/>
        <v>7.5853602163456753</v>
      </c>
    </row>
    <row r="31" spans="1:31" x14ac:dyDescent="0.35">
      <c r="A31">
        <f t="shared" si="6"/>
        <v>25</v>
      </c>
      <c r="B31">
        <v>-2.969888722096329</v>
      </c>
      <c r="C31">
        <f t="shared" si="7"/>
        <v>7.5853602163456753</v>
      </c>
      <c r="E31">
        <f t="shared" si="8"/>
        <v>26</v>
      </c>
      <c r="F31">
        <f t="shared" si="0"/>
        <v>0.83084846688418779</v>
      </c>
      <c r="G31">
        <f t="shared" si="9"/>
        <v>1.3498077605331802</v>
      </c>
      <c r="V31">
        <f t="shared" si="1"/>
        <v>26</v>
      </c>
      <c r="W31">
        <f t="shared" si="1"/>
        <v>0.83084846688418779</v>
      </c>
      <c r="X31">
        <f t="shared" si="1"/>
        <v>1.3498077605331802</v>
      </c>
      <c r="Y31">
        <f t="shared" si="2"/>
        <v>-0.5189592936489924</v>
      </c>
      <c r="Z31">
        <f t="shared" si="3"/>
        <v>1.024464433991406</v>
      </c>
      <c r="AA31">
        <f t="shared" si="4"/>
        <v>-2.5268726877143592</v>
      </c>
      <c r="AB31">
        <f t="shared" si="5"/>
        <v>1.4889541004163744</v>
      </c>
      <c r="AD31">
        <f t="shared" si="10"/>
        <v>26</v>
      </c>
      <c r="AE31">
        <f t="shared" si="11"/>
        <v>10.978531861411668</v>
      </c>
    </row>
    <row r="32" spans="1:31" x14ac:dyDescent="0.35">
      <c r="A32">
        <f t="shared" si="6"/>
        <v>26</v>
      </c>
      <c r="B32">
        <v>2.0748019655504284</v>
      </c>
      <c r="C32">
        <f t="shared" si="7"/>
        <v>10.978531861411668</v>
      </c>
      <c r="E32">
        <f t="shared" si="8"/>
        <v>27</v>
      </c>
      <c r="F32">
        <f t="shared" si="0"/>
        <v>0.40254181409825662</v>
      </c>
      <c r="G32">
        <f t="shared" si="9"/>
        <v>0.4350256912354824</v>
      </c>
      <c r="V32">
        <f t="shared" si="1"/>
        <v>27</v>
      </c>
      <c r="W32">
        <f t="shared" si="1"/>
        <v>0.40254181409825662</v>
      </c>
      <c r="X32">
        <f t="shared" si="1"/>
        <v>0.4350256912354824</v>
      </c>
      <c r="Y32">
        <f t="shared" si="2"/>
        <v>-3.2483877137225781E-2</v>
      </c>
      <c r="Z32">
        <f t="shared" si="3"/>
        <v>1.024464433991406</v>
      </c>
      <c r="AA32">
        <f t="shared" si="4"/>
        <v>-2.0403972712025924</v>
      </c>
      <c r="AB32">
        <f t="shared" si="5"/>
        <v>1.9754295169281411</v>
      </c>
      <c r="AD32">
        <f t="shared" si="10"/>
        <v>27</v>
      </c>
      <c r="AE32">
        <f t="shared" si="11"/>
        <v>10.550225208625736</v>
      </c>
    </row>
    <row r="33" spans="1:31" x14ac:dyDescent="0.35">
      <c r="A33">
        <f t="shared" si="6"/>
        <v>27</v>
      </c>
      <c r="B33">
        <v>0.28021329874765349</v>
      </c>
      <c r="C33">
        <f t="shared" si="7"/>
        <v>10.550225208625736</v>
      </c>
      <c r="E33">
        <f t="shared" si="8"/>
        <v>28</v>
      </c>
      <c r="F33">
        <f t="shared" si="0"/>
        <v>1.0797780365175154</v>
      </c>
      <c r="G33">
        <f t="shared" si="9"/>
        <v>0.98903576201042653</v>
      </c>
      <c r="V33">
        <f t="shared" si="1"/>
        <v>28</v>
      </c>
      <c r="W33">
        <f t="shared" si="1"/>
        <v>1.0797780365175154</v>
      </c>
      <c r="X33">
        <f t="shared" si="1"/>
        <v>0.98903576201042653</v>
      </c>
      <c r="Y33">
        <f t="shared" si="2"/>
        <v>9.0742274507088827E-2</v>
      </c>
      <c r="Z33">
        <f t="shared" si="3"/>
        <v>1.024464433991406</v>
      </c>
      <c r="AA33">
        <f t="shared" si="4"/>
        <v>-1.9171711195582781</v>
      </c>
      <c r="AB33">
        <f t="shared" si="5"/>
        <v>2.0986556685724556</v>
      </c>
      <c r="AD33">
        <f t="shared" si="10"/>
        <v>28</v>
      </c>
      <c r="AE33">
        <f t="shared" si="11"/>
        <v>11.227461431044995</v>
      </c>
    </row>
    <row r="34" spans="1:31" x14ac:dyDescent="0.35">
      <c r="A34">
        <f t="shared" si="6"/>
        <v>28</v>
      </c>
      <c r="B34">
        <v>0.89834644475651204</v>
      </c>
      <c r="C34">
        <f t="shared" si="7"/>
        <v>11.227461431044995</v>
      </c>
      <c r="E34">
        <f t="shared" si="8"/>
        <v>29</v>
      </c>
      <c r="F34">
        <f t="shared" si="0"/>
        <v>-1.0715120689957924</v>
      </c>
      <c r="G34">
        <f t="shared" si="9"/>
        <v>-1.4014252061849299</v>
      </c>
      <c r="V34">
        <f t="shared" si="1"/>
        <v>29</v>
      </c>
      <c r="W34">
        <f t="shared" si="1"/>
        <v>-1.0715120689957924</v>
      </c>
      <c r="X34">
        <f t="shared" si="1"/>
        <v>-1.4014252061849299</v>
      </c>
      <c r="Y34">
        <f t="shared" si="2"/>
        <v>0.32991313718913751</v>
      </c>
      <c r="Z34">
        <f t="shared" si="3"/>
        <v>1.024464433991406</v>
      </c>
      <c r="AA34">
        <f t="shared" si="4"/>
        <v>-1.6780002568762293</v>
      </c>
      <c r="AB34">
        <f t="shared" si="5"/>
        <v>2.3378265312545041</v>
      </c>
      <c r="AD34">
        <f t="shared" si="10"/>
        <v>29</v>
      </c>
      <c r="AE34">
        <f t="shared" si="11"/>
        <v>9.0761713255316874</v>
      </c>
    </row>
    <row r="35" spans="1:31" x14ac:dyDescent="0.35">
      <c r="A35">
        <f t="shared" si="6"/>
        <v>29</v>
      </c>
      <c r="B35">
        <v>-1.6033823872485062</v>
      </c>
      <c r="C35">
        <f t="shared" si="7"/>
        <v>9.0761713255316874</v>
      </c>
      <c r="E35">
        <f t="shared" si="8"/>
        <v>30</v>
      </c>
      <c r="F35">
        <f t="shared" si="0"/>
        <v>-0.23818774361894235</v>
      </c>
      <c r="G35">
        <f t="shared" si="9"/>
        <v>-0.11503770239305988</v>
      </c>
      <c r="V35">
        <f t="shared" si="1"/>
        <v>30</v>
      </c>
      <c r="W35">
        <f t="shared" si="1"/>
        <v>-0.23818774361894235</v>
      </c>
      <c r="X35">
        <f t="shared" si="1"/>
        <v>-0.11503770239305988</v>
      </c>
      <c r="Y35">
        <f t="shared" si="2"/>
        <v>-0.12315004122588247</v>
      </c>
      <c r="Z35">
        <f t="shared" si="3"/>
        <v>1.024464433991406</v>
      </c>
      <c r="AA35">
        <f t="shared" si="4"/>
        <v>-2.1310634352912494</v>
      </c>
      <c r="AB35">
        <f t="shared" si="5"/>
        <v>1.8847633528394843</v>
      </c>
      <c r="AD35">
        <f t="shared" si="10"/>
        <v>30</v>
      </c>
      <c r="AE35">
        <f t="shared" si="11"/>
        <v>9.9094956509085375</v>
      </c>
    </row>
    <row r="36" spans="1:31" x14ac:dyDescent="0.35">
      <c r="A36">
        <f t="shared" si="6"/>
        <v>30</v>
      </c>
      <c r="B36">
        <v>0.23549924558665486</v>
      </c>
      <c r="C36">
        <f t="shared" si="7"/>
        <v>9.9094956509085375</v>
      </c>
      <c r="E36">
        <f t="shared" si="8"/>
        <v>31</v>
      </c>
      <c r="F36">
        <f t="shared" si="0"/>
        <v>1.5359521764536588</v>
      </c>
      <c r="G36">
        <f t="shared" si="9"/>
        <v>1.6588838677237137</v>
      </c>
      <c r="V36">
        <f t="shared" si="1"/>
        <v>31</v>
      </c>
      <c r="W36">
        <f t="shared" si="1"/>
        <v>1.5359521764536588</v>
      </c>
      <c r="X36">
        <f t="shared" si="1"/>
        <v>1.6588838677237137</v>
      </c>
      <c r="Y36">
        <f t="shared" si="2"/>
        <v>-0.12293169127005488</v>
      </c>
      <c r="Z36">
        <f t="shared" si="3"/>
        <v>1.024464433991406</v>
      </c>
      <c r="AA36">
        <f t="shared" si="4"/>
        <v>-2.1308450853354217</v>
      </c>
      <c r="AB36">
        <f t="shared" si="5"/>
        <v>1.884981702795312</v>
      </c>
      <c r="AD36">
        <f t="shared" si="10"/>
        <v>31</v>
      </c>
      <c r="AE36">
        <f t="shared" si="11"/>
        <v>11.683635570981139</v>
      </c>
    </row>
    <row r="37" spans="1:31" x14ac:dyDescent="0.35">
      <c r="A37">
        <f t="shared" si="6"/>
        <v>31</v>
      </c>
      <c r="B37">
        <v>1.7940884644624944</v>
      </c>
      <c r="C37">
        <f t="shared" si="7"/>
        <v>11.683635570981139</v>
      </c>
      <c r="E37">
        <f t="shared" si="8"/>
        <v>32</v>
      </c>
      <c r="F37">
        <f t="shared" si="0"/>
        <v>-0.75856528548182389</v>
      </c>
      <c r="G37">
        <f t="shared" si="9"/>
        <v>-1.1052981475320218</v>
      </c>
      <c r="V37">
        <f t="shared" si="1"/>
        <v>32</v>
      </c>
      <c r="W37">
        <f t="shared" si="1"/>
        <v>-0.75856528548182389</v>
      </c>
      <c r="X37">
        <f t="shared" si="1"/>
        <v>-1.1052981475320218</v>
      </c>
      <c r="Y37">
        <f t="shared" si="2"/>
        <v>0.34673286205019793</v>
      </c>
      <c r="Z37">
        <f t="shared" si="3"/>
        <v>1.024464433991406</v>
      </c>
      <c r="AA37">
        <f t="shared" si="4"/>
        <v>-1.6611805320151689</v>
      </c>
      <c r="AB37">
        <f t="shared" si="5"/>
        <v>2.354646256115565</v>
      </c>
      <c r="AD37">
        <f t="shared" si="10"/>
        <v>32</v>
      </c>
      <c r="AE37">
        <f t="shared" si="11"/>
        <v>9.3891181090456559</v>
      </c>
    </row>
    <row r="38" spans="1:31" x14ac:dyDescent="0.35">
      <c r="A38">
        <f t="shared" si="6"/>
        <v>32</v>
      </c>
      <c r="B38">
        <v>-1.4306090977486423</v>
      </c>
      <c r="C38">
        <f t="shared" si="7"/>
        <v>9.3891181090456559</v>
      </c>
      <c r="E38">
        <f t="shared" si="8"/>
        <v>33</v>
      </c>
      <c r="F38">
        <f t="shared" si="0"/>
        <v>1.1332839584360812</v>
      </c>
      <c r="G38">
        <f t="shared" si="9"/>
        <v>1.1654270902042618</v>
      </c>
      <c r="V38">
        <f t="shared" si="1"/>
        <v>33</v>
      </c>
      <c r="W38">
        <f t="shared" si="1"/>
        <v>1.1332839584360812</v>
      </c>
      <c r="X38">
        <f t="shared" si="1"/>
        <v>1.1654270902042618</v>
      </c>
      <c r="Y38">
        <f t="shared" si="2"/>
        <v>-3.2143131768180622E-2</v>
      </c>
      <c r="Z38">
        <f t="shared" si="3"/>
        <v>1.024464433991406</v>
      </c>
      <c r="AA38">
        <f t="shared" si="4"/>
        <v>-2.0400565258335472</v>
      </c>
      <c r="AB38">
        <f t="shared" si="5"/>
        <v>1.9757702622971862</v>
      </c>
      <c r="AD38">
        <f t="shared" si="10"/>
        <v>33</v>
      </c>
      <c r="AE38">
        <f t="shared" si="11"/>
        <v>11.280967352963561</v>
      </c>
    </row>
    <row r="39" spans="1:31" x14ac:dyDescent="0.35">
      <c r="A39">
        <f t="shared" si="6"/>
        <v>33</v>
      </c>
      <c r="B39">
        <v>1.422462857081874</v>
      </c>
      <c r="C39">
        <f t="shared" si="7"/>
        <v>11.280967352963561</v>
      </c>
      <c r="E39">
        <f t="shared" si="8"/>
        <v>34</v>
      </c>
      <c r="F39">
        <f t="shared" si="0"/>
        <v>-1.0699833401901113</v>
      </c>
      <c r="G39">
        <f t="shared" si="9"/>
        <v>-1.3542955131440317</v>
      </c>
      <c r="V39">
        <f t="shared" si="1"/>
        <v>34</v>
      </c>
      <c r="W39">
        <f t="shared" si="1"/>
        <v>-1.0699833401901113</v>
      </c>
      <c r="X39">
        <f t="shared" si="1"/>
        <v>-1.3542955131440317</v>
      </c>
      <c r="Y39">
        <f t="shared" si="2"/>
        <v>0.28431217295392042</v>
      </c>
      <c r="Z39">
        <f t="shared" si="3"/>
        <v>1.024464433991406</v>
      </c>
      <c r="AA39">
        <f t="shared" si="4"/>
        <v>-1.7236012211114464</v>
      </c>
      <c r="AB39">
        <f t="shared" si="5"/>
        <v>2.2922255670192873</v>
      </c>
      <c r="AD39">
        <f t="shared" si="10"/>
        <v>34</v>
      </c>
      <c r="AE39">
        <f t="shared" si="11"/>
        <v>9.0777000543373685</v>
      </c>
    </row>
    <row r="40" spans="1:31" x14ac:dyDescent="0.35">
      <c r="A40">
        <f t="shared" si="6"/>
        <v>34</v>
      </c>
      <c r="B40">
        <v>-1.5344845213207499</v>
      </c>
      <c r="C40">
        <f t="shared" si="7"/>
        <v>9.0777000543373685</v>
      </c>
      <c r="E40">
        <f t="shared" si="8"/>
        <v>35</v>
      </c>
      <c r="F40">
        <f t="shared" si="0"/>
        <v>-0.72583131481728991</v>
      </c>
      <c r="G40">
        <f t="shared" si="9"/>
        <v>-0.5809089781142116</v>
      </c>
      <c r="V40">
        <f t="shared" si="1"/>
        <v>35</v>
      </c>
      <c r="W40">
        <f t="shared" si="1"/>
        <v>-0.72583131481728991</v>
      </c>
      <c r="X40">
        <f t="shared" si="1"/>
        <v>-0.5809089781142116</v>
      </c>
      <c r="Y40">
        <f t="shared" si="2"/>
        <v>-0.1449223367030783</v>
      </c>
      <c r="Z40">
        <f t="shared" si="3"/>
        <v>1.024464433991406</v>
      </c>
      <c r="AA40">
        <f t="shared" si="4"/>
        <v>-2.1528357307684454</v>
      </c>
      <c r="AB40">
        <f t="shared" si="5"/>
        <v>1.8629910573622885</v>
      </c>
      <c r="AD40">
        <f t="shared" si="10"/>
        <v>35</v>
      </c>
      <c r="AE40">
        <f t="shared" si="11"/>
        <v>9.4218520797101899</v>
      </c>
    </row>
    <row r="41" spans="1:31" x14ac:dyDescent="0.35">
      <c r="A41">
        <f t="shared" si="6"/>
        <v>35</v>
      </c>
      <c r="B41">
        <v>-0.23943486259011701</v>
      </c>
      <c r="C41">
        <f t="shared" si="7"/>
        <v>9.4218520797101899</v>
      </c>
      <c r="E41">
        <f t="shared" si="8"/>
        <v>36</v>
      </c>
      <c r="F41">
        <f t="shared" si="0"/>
        <v>0.62098737219874245</v>
      </c>
      <c r="G41">
        <f t="shared" si="9"/>
        <v>0.88357121210694167</v>
      </c>
      <c r="V41">
        <f t="shared" si="1"/>
        <v>36</v>
      </c>
      <c r="W41">
        <f t="shared" si="1"/>
        <v>0.62098737219874245</v>
      </c>
      <c r="X41">
        <f t="shared" si="1"/>
        <v>0.88357121210694167</v>
      </c>
      <c r="Y41">
        <f t="shared" si="2"/>
        <v>-0.26258383990819922</v>
      </c>
      <c r="Z41">
        <f t="shared" si="3"/>
        <v>1.024464433991406</v>
      </c>
      <c r="AA41">
        <f t="shared" si="4"/>
        <v>-2.2704972339735661</v>
      </c>
      <c r="AB41">
        <f t="shared" si="5"/>
        <v>1.7453295541571676</v>
      </c>
      <c r="AD41">
        <f t="shared" si="10"/>
        <v>36</v>
      </c>
      <c r="AE41">
        <f t="shared" si="11"/>
        <v>10.768670766726222</v>
      </c>
    </row>
    <row r="42" spans="1:31" x14ac:dyDescent="0.35">
      <c r="A42">
        <f t="shared" si="6"/>
        <v>36</v>
      </c>
      <c r="B42">
        <v>1.1254873384110666</v>
      </c>
      <c r="C42">
        <f t="shared" si="7"/>
        <v>10.768670766726222</v>
      </c>
      <c r="E42">
        <f t="shared" si="8"/>
        <v>37</v>
      </c>
      <c r="F42">
        <f t="shared" si="0"/>
        <v>-0.10299696830686855</v>
      </c>
      <c r="G42">
        <f t="shared" si="9"/>
        <v>-0.13965140174406065</v>
      </c>
      <c r="V42">
        <f t="shared" si="1"/>
        <v>37</v>
      </c>
      <c r="W42">
        <f t="shared" si="1"/>
        <v>-0.10299696830686855</v>
      </c>
      <c r="X42">
        <f t="shared" si="1"/>
        <v>-0.13965140174406065</v>
      </c>
      <c r="Y42">
        <f t="shared" si="2"/>
        <v>3.6654433437192102E-2</v>
      </c>
      <c r="Z42">
        <f t="shared" si="3"/>
        <v>1.024464433991406</v>
      </c>
      <c r="AA42">
        <f t="shared" si="4"/>
        <v>-1.9712589606281747</v>
      </c>
      <c r="AB42">
        <f t="shared" si="5"/>
        <v>2.0445678275025587</v>
      </c>
      <c r="AD42">
        <f t="shared" si="10"/>
        <v>37</v>
      </c>
      <c r="AE42">
        <f t="shared" si="11"/>
        <v>10.044686426220611</v>
      </c>
    </row>
    <row r="43" spans="1:31" x14ac:dyDescent="0.35">
      <c r="A43">
        <f t="shared" si="6"/>
        <v>37</v>
      </c>
      <c r="B43">
        <v>-0.26828564280553124</v>
      </c>
      <c r="C43">
        <f t="shared" si="7"/>
        <v>10.044686426220611</v>
      </c>
      <c r="E43">
        <f t="shared" si="8"/>
        <v>38</v>
      </c>
      <c r="F43">
        <f t="shared" si="0"/>
        <v>-0.6450358536553864</v>
      </c>
      <c r="G43">
        <f t="shared" si="9"/>
        <v>-0.63560181194780996</v>
      </c>
      <c r="V43">
        <f t="shared" si="1"/>
        <v>38</v>
      </c>
      <c r="W43">
        <f t="shared" si="1"/>
        <v>-0.6450358536553864</v>
      </c>
      <c r="X43">
        <f t="shared" si="1"/>
        <v>-0.63560181194780996</v>
      </c>
      <c r="Y43">
        <f t="shared" si="2"/>
        <v>-9.434041707576446E-3</v>
      </c>
      <c r="Z43">
        <f t="shared" si="3"/>
        <v>1.024464433991406</v>
      </c>
      <c r="AA43">
        <f t="shared" si="4"/>
        <v>-2.0173474357729431</v>
      </c>
      <c r="AB43">
        <f t="shared" si="5"/>
        <v>1.9984793523577904</v>
      </c>
      <c r="AD43">
        <f t="shared" si="10"/>
        <v>38</v>
      </c>
      <c r="AE43">
        <f t="shared" si="11"/>
        <v>9.5026475408720934</v>
      </c>
    </row>
    <row r="44" spans="1:31" x14ac:dyDescent="0.35">
      <c r="A44">
        <f t="shared" si="6"/>
        <v>38</v>
      </c>
      <c r="B44">
        <v>-0.5822900860434399</v>
      </c>
      <c r="C44">
        <f t="shared" si="7"/>
        <v>9.5026475408720934</v>
      </c>
      <c r="E44">
        <f t="shared" si="8"/>
        <v>39</v>
      </c>
      <c r="F44">
        <f t="shared" si="0"/>
        <v>1.8689517506824096</v>
      </c>
      <c r="G44">
        <f t="shared" si="9"/>
        <v>2.0442602219158248</v>
      </c>
      <c r="V44">
        <f t="shared" si="1"/>
        <v>39</v>
      </c>
      <c r="W44">
        <f t="shared" si="1"/>
        <v>1.8689517506824096</v>
      </c>
      <c r="X44">
        <f t="shared" si="1"/>
        <v>2.0442602219158248</v>
      </c>
      <c r="Y44">
        <f t="shared" si="2"/>
        <v>-0.1753084712334152</v>
      </c>
      <c r="Z44">
        <f t="shared" si="3"/>
        <v>1.024464433991406</v>
      </c>
      <c r="AA44">
        <f t="shared" si="4"/>
        <v>-2.183221865298782</v>
      </c>
      <c r="AB44">
        <f t="shared" si="5"/>
        <v>1.8326049228319516</v>
      </c>
      <c r="AD44">
        <f t="shared" si="10"/>
        <v>39</v>
      </c>
      <c r="AE44">
        <f t="shared" si="11"/>
        <v>12.016635145209889</v>
      </c>
    </row>
    <row r="45" spans="1:31" x14ac:dyDescent="0.35">
      <c r="A45">
        <f t="shared" si="6"/>
        <v>39</v>
      </c>
      <c r="B45">
        <v>2.2483238493907369</v>
      </c>
      <c r="C45">
        <f t="shared" si="7"/>
        <v>12.016635145209889</v>
      </c>
      <c r="E45">
        <f t="shared" si="8"/>
        <v>40</v>
      </c>
      <c r="F45">
        <f t="shared" si="0"/>
        <v>-0.54010097006392499</v>
      </c>
      <c r="G45">
        <f t="shared" si="9"/>
        <v>-0.94949606794985542</v>
      </c>
      <c r="V45">
        <f t="shared" si="1"/>
        <v>40</v>
      </c>
      <c r="W45">
        <f t="shared" si="1"/>
        <v>-0.54010097006392499</v>
      </c>
      <c r="X45">
        <f t="shared" si="1"/>
        <v>-0.94949606794985542</v>
      </c>
      <c r="Y45">
        <f t="shared" si="2"/>
        <v>0.40939509788593043</v>
      </c>
      <c r="Z45">
        <f t="shared" si="3"/>
        <v>1.024464433991406</v>
      </c>
      <c r="AA45">
        <f t="shared" si="4"/>
        <v>-1.5985182961794364</v>
      </c>
      <c r="AB45">
        <f t="shared" si="5"/>
        <v>2.4173084919512973</v>
      </c>
      <c r="AD45">
        <f t="shared" si="10"/>
        <v>40</v>
      </c>
      <c r="AE45">
        <f t="shared" si="11"/>
        <v>9.6075824244635548</v>
      </c>
    </row>
    <row r="46" spans="1:31" x14ac:dyDescent="0.35">
      <c r="A46">
        <f t="shared" si="6"/>
        <v>40</v>
      </c>
      <c r="B46">
        <v>-1.3543974073052196</v>
      </c>
      <c r="C46">
        <f t="shared" si="7"/>
        <v>9.6075824244635548</v>
      </c>
      <c r="E46">
        <f t="shared" si="8"/>
        <v>41</v>
      </c>
      <c r="F46">
        <f t="shared" si="0"/>
        <v>0.33111531208253986</v>
      </c>
      <c r="G46">
        <f t="shared" si="9"/>
        <v>0.27496366461298349</v>
      </c>
      <c r="V46">
        <f t="shared" si="1"/>
        <v>41</v>
      </c>
      <c r="W46">
        <f t="shared" si="1"/>
        <v>0.33111531208253986</v>
      </c>
      <c r="X46">
        <f t="shared" si="1"/>
        <v>0.27496366461298349</v>
      </c>
      <c r="Y46">
        <f t="shared" si="2"/>
        <v>5.6151647469556365E-2</v>
      </c>
      <c r="Z46">
        <f t="shared" si="3"/>
        <v>1.024464433991406</v>
      </c>
      <c r="AA46">
        <f t="shared" si="4"/>
        <v>-1.9517617465958104</v>
      </c>
      <c r="AB46">
        <f t="shared" si="5"/>
        <v>2.0640650415349233</v>
      </c>
      <c r="AD46">
        <f t="shared" si="10"/>
        <v>41</v>
      </c>
      <c r="AE46">
        <f t="shared" si="11"/>
        <v>10.47879870661002</v>
      </c>
    </row>
    <row r="47" spans="1:31" x14ac:dyDescent="0.35">
      <c r="A47">
        <f t="shared" si="6"/>
        <v>41</v>
      </c>
      <c r="B47">
        <v>0.48261152802448637</v>
      </c>
      <c r="C47">
        <f t="shared" si="7"/>
        <v>10.47879870661002</v>
      </c>
      <c r="E47">
        <f t="shared" si="8"/>
        <v>42</v>
      </c>
      <c r="F47">
        <f t="shared" si="0"/>
        <v>-1.653739840934243E-2</v>
      </c>
      <c r="G47">
        <f t="shared" si="9"/>
        <v>-0.13148104701432387</v>
      </c>
      <c r="V47">
        <f t="shared" si="1"/>
        <v>42</v>
      </c>
      <c r="W47">
        <f t="shared" si="1"/>
        <v>-1.653739840934243E-2</v>
      </c>
      <c r="X47">
        <f t="shared" si="1"/>
        <v>-0.13148104701432387</v>
      </c>
      <c r="Y47">
        <f t="shared" si="2"/>
        <v>0.11494364860498144</v>
      </c>
      <c r="Z47">
        <f t="shared" si="3"/>
        <v>1.024464433991406</v>
      </c>
      <c r="AA47">
        <f t="shared" si="4"/>
        <v>-1.8929697454603853</v>
      </c>
      <c r="AB47">
        <f t="shared" si="5"/>
        <v>2.1228570426703484</v>
      </c>
      <c r="AD47">
        <f t="shared" si="10"/>
        <v>42</v>
      </c>
      <c r="AE47">
        <f t="shared" si="11"/>
        <v>10.131145996118137</v>
      </c>
    </row>
    <row r="48" spans="1:31" x14ac:dyDescent="0.35">
      <c r="A48">
        <f t="shared" si="6"/>
        <v>42</v>
      </c>
      <c r="B48">
        <v>-0.10749079290397744</v>
      </c>
      <c r="C48">
        <f t="shared" si="7"/>
        <v>10.131145996118137</v>
      </c>
      <c r="E48">
        <f t="shared" si="8"/>
        <v>43</v>
      </c>
      <c r="F48">
        <f t="shared" si="0"/>
        <v>-0.83743040143353475</v>
      </c>
      <c r="G48">
        <f t="shared" si="9"/>
        <v>-0.88895347963859761</v>
      </c>
      <c r="V48">
        <f t="shared" si="1"/>
        <v>43</v>
      </c>
      <c r="W48">
        <f t="shared" si="1"/>
        <v>-0.83743040143353475</v>
      </c>
      <c r="X48">
        <f t="shared" si="1"/>
        <v>-0.88895347963859761</v>
      </c>
      <c r="Y48">
        <f t="shared" si="2"/>
        <v>5.1523078205062856E-2</v>
      </c>
      <c r="Z48">
        <f t="shared" si="3"/>
        <v>1.024464433991406</v>
      </c>
      <c r="AA48">
        <f t="shared" si="4"/>
        <v>-1.956390315860304</v>
      </c>
      <c r="AB48">
        <f t="shared" si="5"/>
        <v>2.0594364722704297</v>
      </c>
      <c r="AD48">
        <f t="shared" si="10"/>
        <v>43</v>
      </c>
      <c r="AE48">
        <f t="shared" si="11"/>
        <v>9.3102529930939451</v>
      </c>
    </row>
    <row r="49" spans="1:31" x14ac:dyDescent="0.35">
      <c r="A49">
        <f t="shared" si="6"/>
        <v>43</v>
      </c>
      <c r="B49">
        <v>-0.80304736276954691</v>
      </c>
      <c r="C49">
        <f t="shared" si="7"/>
        <v>9.3102529930939451</v>
      </c>
      <c r="E49">
        <f t="shared" si="8"/>
        <v>44</v>
      </c>
      <c r="F49">
        <f t="shared" si="0"/>
        <v>-0.1944459375475649</v>
      </c>
      <c r="G49">
        <f t="shared" si="9"/>
        <v>2.1382584579422992E-3</v>
      </c>
      <c r="V49">
        <f t="shared" si="1"/>
        <v>44</v>
      </c>
      <c r="W49">
        <f t="shared" si="1"/>
        <v>-0.1944459375475649</v>
      </c>
      <c r="X49">
        <f t="shared" si="1"/>
        <v>2.1382584579422992E-3</v>
      </c>
      <c r="Y49">
        <f t="shared" si="2"/>
        <v>-0.19658419600550719</v>
      </c>
      <c r="Z49">
        <f t="shared" si="3"/>
        <v>1.024464433991406</v>
      </c>
      <c r="AA49">
        <f t="shared" si="4"/>
        <v>-2.2044975900708739</v>
      </c>
      <c r="AB49">
        <f t="shared" si="5"/>
        <v>1.8113291980598596</v>
      </c>
      <c r="AD49">
        <f t="shared" si="10"/>
        <v>44</v>
      </c>
      <c r="AE49">
        <f t="shared" si="11"/>
        <v>9.9532374569799149</v>
      </c>
    </row>
    <row r="50" spans="1:31" x14ac:dyDescent="0.35">
      <c r="A50">
        <f t="shared" si="6"/>
        <v>44</v>
      </c>
      <c r="B50">
        <v>0.2754508892602448</v>
      </c>
      <c r="C50">
        <f t="shared" si="7"/>
        <v>9.9532374569799149</v>
      </c>
      <c r="E50">
        <f t="shared" si="8"/>
        <v>45</v>
      </c>
      <c r="F50">
        <f t="shared" si="0"/>
        <v>-0.21560042049791939</v>
      </c>
      <c r="G50">
        <f t="shared" si="9"/>
        <v>-6.8532907659317813E-2</v>
      </c>
      <c r="V50">
        <f t="shared" si="1"/>
        <v>45</v>
      </c>
      <c r="W50">
        <f t="shared" si="1"/>
        <v>-0.21560042049791939</v>
      </c>
      <c r="X50">
        <f t="shared" si="1"/>
        <v>-6.8532907659317813E-2</v>
      </c>
      <c r="Y50">
        <f t="shared" si="2"/>
        <v>-0.14706751283860159</v>
      </c>
      <c r="Z50">
        <f t="shared" si="3"/>
        <v>1.024464433991406</v>
      </c>
      <c r="AA50">
        <f t="shared" si="4"/>
        <v>-2.1549809069039685</v>
      </c>
      <c r="AB50">
        <f t="shared" si="5"/>
        <v>1.8608458812267652</v>
      </c>
      <c r="AD50">
        <f t="shared" si="10"/>
        <v>45</v>
      </c>
      <c r="AE50">
        <f t="shared" si="11"/>
        <v>9.9320829740295604</v>
      </c>
    </row>
    <row r="51" spans="1:31" x14ac:dyDescent="0.35">
      <c r="A51">
        <f t="shared" si="6"/>
        <v>45</v>
      </c>
      <c r="B51">
        <v>1.9906931995671073E-2</v>
      </c>
      <c r="C51">
        <f t="shared" si="7"/>
        <v>9.9320829740295604</v>
      </c>
      <c r="E51">
        <f t="shared" si="8"/>
        <v>46</v>
      </c>
      <c r="F51">
        <f t="shared" si="0"/>
        <v>1.4874185849611354</v>
      </c>
      <c r="G51">
        <f t="shared" si="9"/>
        <v>1.6160038016633307</v>
      </c>
      <c r="V51">
        <f t="shared" si="1"/>
        <v>46</v>
      </c>
      <c r="W51">
        <f t="shared" si="1"/>
        <v>1.4874185849611354</v>
      </c>
      <c r="X51">
        <f t="shared" si="1"/>
        <v>1.6160038016633307</v>
      </c>
      <c r="Y51">
        <f t="shared" si="2"/>
        <v>-0.12858521670219525</v>
      </c>
      <c r="Z51">
        <f t="shared" si="3"/>
        <v>1.024464433991406</v>
      </c>
      <c r="AA51">
        <f t="shared" si="4"/>
        <v>-2.1364986107675623</v>
      </c>
      <c r="AB51">
        <f t="shared" si="5"/>
        <v>1.8793281773631716</v>
      </c>
      <c r="AD51">
        <f t="shared" si="10"/>
        <v>46</v>
      </c>
      <c r="AE51">
        <f t="shared" si="11"/>
        <v>11.635101979488615</v>
      </c>
    </row>
    <row r="52" spans="1:31" x14ac:dyDescent="0.35">
      <c r="A52">
        <f t="shared" si="6"/>
        <v>46</v>
      </c>
      <c r="B52">
        <v>1.686625284067059</v>
      </c>
      <c r="C52">
        <f t="shared" si="7"/>
        <v>11.635101979488615</v>
      </c>
      <c r="E52">
        <f t="shared" si="8"/>
        <v>47</v>
      </c>
      <c r="F52">
        <f t="shared" si="0"/>
        <v>0.28055942787071153</v>
      </c>
      <c r="G52">
        <f t="shared" si="9"/>
        <v>-5.057868509048824E-2</v>
      </c>
      <c r="V52">
        <f t="shared" si="1"/>
        <v>47</v>
      </c>
      <c r="W52">
        <f t="shared" si="1"/>
        <v>0.28055942787071153</v>
      </c>
      <c r="X52">
        <f t="shared" si="1"/>
        <v>-5.057868509048824E-2</v>
      </c>
      <c r="Y52">
        <f t="shared" si="2"/>
        <v>0.33113811296119977</v>
      </c>
      <c r="Z52">
        <f t="shared" si="3"/>
        <v>1.024464433991406</v>
      </c>
      <c r="AA52">
        <f t="shared" si="4"/>
        <v>-1.6767752811041672</v>
      </c>
      <c r="AB52">
        <f t="shared" si="5"/>
        <v>2.3390515070265665</v>
      </c>
      <c r="AD52">
        <f t="shared" si="10"/>
        <v>47</v>
      </c>
      <c r="AE52">
        <f t="shared" si="11"/>
        <v>10.428242822398191</v>
      </c>
    </row>
    <row r="53" spans="1:31" x14ac:dyDescent="0.35">
      <c r="A53">
        <f t="shared" si="6"/>
        <v>47</v>
      </c>
      <c r="B53">
        <v>-0.37900350643042602</v>
      </c>
      <c r="C53">
        <f t="shared" si="7"/>
        <v>10.428242822398191</v>
      </c>
      <c r="E53">
        <f t="shared" si="8"/>
        <v>48</v>
      </c>
      <c r="F53">
        <f t="shared" si="0"/>
        <v>-0.45345270877771959</v>
      </c>
      <c r="G53">
        <f t="shared" si="9"/>
        <v>-0.68874869167769104</v>
      </c>
      <c r="V53">
        <f t="shared" si="1"/>
        <v>48</v>
      </c>
      <c r="W53">
        <f t="shared" si="1"/>
        <v>-0.45345270877771959</v>
      </c>
      <c r="X53">
        <f t="shared" si="1"/>
        <v>-0.68874869167769104</v>
      </c>
      <c r="Y53">
        <f t="shared" si="2"/>
        <v>0.23529598289997145</v>
      </c>
      <c r="Z53">
        <f t="shared" si="3"/>
        <v>1.024464433991406</v>
      </c>
      <c r="AA53">
        <f t="shared" si="4"/>
        <v>-1.7726174111653954</v>
      </c>
      <c r="AB53">
        <f t="shared" si="5"/>
        <v>2.2432093769653383</v>
      </c>
      <c r="AD53">
        <f t="shared" si="10"/>
        <v>48</v>
      </c>
      <c r="AE53">
        <f t="shared" si="11"/>
        <v>9.6942306857497602</v>
      </c>
    </row>
    <row r="54" spans="1:31" x14ac:dyDescent="0.35">
      <c r="A54">
        <f t="shared" si="6"/>
        <v>48</v>
      </c>
      <c r="B54">
        <v>-0.68133999121505795</v>
      </c>
      <c r="C54">
        <f t="shared" si="7"/>
        <v>9.6942306857497602</v>
      </c>
      <c r="E54">
        <f t="shared" si="8"/>
        <v>49</v>
      </c>
      <c r="F54">
        <f t="shared" si="0"/>
        <v>2.1353357849278609E-2</v>
      </c>
      <c r="G54">
        <f t="shared" si="9"/>
        <v>2.6937473152012392E-2</v>
      </c>
      <c r="V54">
        <f t="shared" si="1"/>
        <v>49</v>
      </c>
      <c r="W54">
        <f t="shared" si="1"/>
        <v>2.1353357849278609E-2</v>
      </c>
      <c r="X54">
        <f t="shared" si="1"/>
        <v>2.6937473152012392E-2</v>
      </c>
      <c r="Y54">
        <f t="shared" si="2"/>
        <v>-5.5841153027337831E-3</v>
      </c>
      <c r="Z54">
        <f t="shared" si="3"/>
        <v>1.024464433991406</v>
      </c>
      <c r="AA54">
        <f t="shared" si="4"/>
        <v>-2.0134975093681007</v>
      </c>
      <c r="AB54">
        <f t="shared" si="5"/>
        <v>2.002329278762633</v>
      </c>
      <c r="AD54">
        <f t="shared" si="10"/>
        <v>49</v>
      </c>
      <c r="AE54">
        <f t="shared" si="11"/>
        <v>10.169036752376758</v>
      </c>
    </row>
    <row r="55" spans="1:31" x14ac:dyDescent="0.35">
      <c r="A55">
        <f t="shared" si="6"/>
        <v>49</v>
      </c>
      <c r="B55">
        <v>0.24680727410891506</v>
      </c>
      <c r="C55">
        <f t="shared" si="7"/>
        <v>10.169036752376758</v>
      </c>
      <c r="E55">
        <f t="shared" si="8"/>
        <v>50</v>
      </c>
      <c r="F55">
        <f t="shared" si="0"/>
        <v>0.33897231806253458</v>
      </c>
      <c r="G55">
        <f t="shared" si="9"/>
        <v>0.3360364603312716</v>
      </c>
      <c r="V55">
        <f t="shared" si="1"/>
        <v>50</v>
      </c>
      <c r="W55">
        <f t="shared" si="1"/>
        <v>0.33897231806253458</v>
      </c>
      <c r="X55">
        <f t="shared" si="1"/>
        <v>0.3360364603312716</v>
      </c>
      <c r="Y55">
        <f t="shared" si="2"/>
        <v>2.9358577312629808E-3</v>
      </c>
      <c r="Z55">
        <f t="shared" si="3"/>
        <v>1.024464433991406</v>
      </c>
      <c r="AA55">
        <f t="shared" si="4"/>
        <v>-2.004977536334104</v>
      </c>
      <c r="AB55">
        <f t="shared" si="5"/>
        <v>2.0108492517966297</v>
      </c>
      <c r="AD55">
        <f t="shared" si="10"/>
        <v>50</v>
      </c>
      <c r="AE55">
        <f t="shared" si="11"/>
        <v>10.486655712590014</v>
      </c>
    </row>
    <row r="56" spans="1:31" x14ac:dyDescent="0.35">
      <c r="A56">
        <f t="shared" si="6"/>
        <v>50</v>
      </c>
      <c r="B56">
        <v>0.4176914407480673</v>
      </c>
      <c r="C56">
        <f t="shared" si="7"/>
        <v>10.486655712590014</v>
      </c>
      <c r="E56">
        <f t="shared" si="8"/>
        <v>51</v>
      </c>
      <c r="F56">
        <f t="shared" si="0"/>
        <v>0.50846624552533726</v>
      </c>
      <c r="G56">
        <f t="shared" si="9"/>
        <v>0.41732328094815996</v>
      </c>
      <c r="V56">
        <f t="shared" si="1"/>
        <v>51</v>
      </c>
      <c r="W56">
        <f t="shared" si="1"/>
        <v>0.50846624552533726</v>
      </c>
      <c r="X56">
        <f t="shared" si="1"/>
        <v>0.41732328094815996</v>
      </c>
      <c r="Y56">
        <f t="shared" si="2"/>
        <v>9.1142964577177299E-2</v>
      </c>
      <c r="Z56">
        <f t="shared" si="3"/>
        <v>1.024464433991406</v>
      </c>
      <c r="AA56">
        <f t="shared" si="4"/>
        <v>-1.9167704294881895</v>
      </c>
      <c r="AB56">
        <f t="shared" si="5"/>
        <v>2.0990563586425441</v>
      </c>
      <c r="AD56">
        <f t="shared" si="10"/>
        <v>51</v>
      </c>
      <c r="AE56">
        <f t="shared" si="11"/>
        <v>10.656149640052817</v>
      </c>
    </row>
    <row r="57" spans="1:31" x14ac:dyDescent="0.35">
      <c r="A57">
        <f t="shared" si="6"/>
        <v>51</v>
      </c>
      <c r="B57">
        <v>0.39902892938942136</v>
      </c>
      <c r="C57">
        <f t="shared" si="7"/>
        <v>10.656149640052817</v>
      </c>
      <c r="E57">
        <f t="shared" si="8"/>
        <v>52</v>
      </c>
      <c r="F57">
        <f t="shared" si="0"/>
        <v>-1.8365827911468458E-2</v>
      </c>
      <c r="G57">
        <f t="shared" si="9"/>
        <v>-0.19726578515041518</v>
      </c>
      <c r="V57">
        <f t="shared" si="1"/>
        <v>52</v>
      </c>
      <c r="W57">
        <f t="shared" si="1"/>
        <v>-1.8365827911468458E-2</v>
      </c>
      <c r="X57">
        <f t="shared" si="1"/>
        <v>-0.19726578515041518</v>
      </c>
      <c r="Y57">
        <f t="shared" si="2"/>
        <v>0.17889995723894672</v>
      </c>
      <c r="Z57">
        <f t="shared" si="3"/>
        <v>1.024464433991406</v>
      </c>
      <c r="AA57">
        <f t="shared" si="4"/>
        <v>-1.8290134368264201</v>
      </c>
      <c r="AB57">
        <f t="shared" si="5"/>
        <v>2.1868133513043135</v>
      </c>
      <c r="AD57">
        <f t="shared" si="10"/>
        <v>52</v>
      </c>
      <c r="AE57">
        <f t="shared" si="11"/>
        <v>10.129317566616011</v>
      </c>
    </row>
    <row r="58" spans="1:31" x14ac:dyDescent="0.35">
      <c r="A58">
        <f t="shared" si="6"/>
        <v>52</v>
      </c>
      <c r="B58">
        <v>-0.25018139554307461</v>
      </c>
      <c r="C58">
        <f t="shared" si="7"/>
        <v>10.129317566616011</v>
      </c>
      <c r="E58">
        <f t="shared" si="8"/>
        <v>53</v>
      </c>
      <c r="F58">
        <f t="shared" si="0"/>
        <v>-1.1813776421092737</v>
      </c>
      <c r="G58">
        <f t="shared" si="9"/>
        <v>-1.2635203624127005</v>
      </c>
      <c r="V58">
        <f t="shared" si="1"/>
        <v>53</v>
      </c>
      <c r="W58">
        <f t="shared" si="1"/>
        <v>-1.1813776421092737</v>
      </c>
      <c r="X58">
        <f t="shared" si="1"/>
        <v>-1.2635203624127005</v>
      </c>
      <c r="Y58">
        <f t="shared" si="2"/>
        <v>8.2142720303426842E-2</v>
      </c>
      <c r="Z58">
        <f t="shared" si="3"/>
        <v>1.024464433991406</v>
      </c>
      <c r="AA58">
        <f t="shared" si="4"/>
        <v>-1.92577067376194</v>
      </c>
      <c r="AB58">
        <f t="shared" si="5"/>
        <v>2.0900561143687937</v>
      </c>
      <c r="AD58">
        <f t="shared" si="10"/>
        <v>53</v>
      </c>
      <c r="AE58">
        <f t="shared" si="11"/>
        <v>8.9663057524182062</v>
      </c>
    </row>
    <row r="59" spans="1:31" x14ac:dyDescent="0.35">
      <c r="A59">
        <f t="shared" si="6"/>
        <v>53</v>
      </c>
      <c r="B59">
        <v>-1.1742528233216154</v>
      </c>
      <c r="C59">
        <f t="shared" si="7"/>
        <v>8.9663057524182062</v>
      </c>
      <c r="E59">
        <f t="shared" si="8"/>
        <v>54</v>
      </c>
      <c r="F59">
        <f t="shared" si="0"/>
        <v>-2.0409319555349974</v>
      </c>
      <c r="G59">
        <f t="shared" si="9"/>
        <v>-1.76820697887206</v>
      </c>
      <c r="V59">
        <f t="shared" si="1"/>
        <v>54</v>
      </c>
      <c r="W59">
        <f t="shared" si="1"/>
        <v>-2.0409319555349974</v>
      </c>
      <c r="X59">
        <f t="shared" si="1"/>
        <v>-1.76820697887206</v>
      </c>
      <c r="Y59">
        <f t="shared" si="2"/>
        <v>-0.27272497666293738</v>
      </c>
      <c r="Z59">
        <f t="shared" si="3"/>
        <v>1.024464433991406</v>
      </c>
      <c r="AA59">
        <f t="shared" si="4"/>
        <v>-2.2806383707283042</v>
      </c>
      <c r="AB59">
        <f t="shared" si="5"/>
        <v>1.7351884174024295</v>
      </c>
      <c r="AD59">
        <f t="shared" si="10"/>
        <v>54</v>
      </c>
      <c r="AE59">
        <f t="shared" si="11"/>
        <v>8.1067514389924824</v>
      </c>
    </row>
    <row r="60" spans="1:31" x14ac:dyDescent="0.35">
      <c r="A60">
        <f t="shared" si="6"/>
        <v>54</v>
      </c>
      <c r="B60">
        <v>-1.4045131523645842</v>
      </c>
      <c r="C60">
        <f t="shared" si="7"/>
        <v>8.1067514389924824</v>
      </c>
      <c r="E60">
        <f t="shared" si="8"/>
        <v>55</v>
      </c>
      <c r="F60">
        <f t="shared" si="0"/>
        <v>-1.4737846366759761</v>
      </c>
      <c r="G60">
        <f t="shared" si="9"/>
        <v>-0.80098186449163356</v>
      </c>
      <c r="V60">
        <f t="shared" si="1"/>
        <v>55</v>
      </c>
      <c r="W60">
        <f t="shared" si="1"/>
        <v>-1.4737846366759761</v>
      </c>
      <c r="X60">
        <f t="shared" si="1"/>
        <v>-0.80098186449163356</v>
      </c>
      <c r="Y60">
        <f t="shared" si="2"/>
        <v>-0.67280277218434259</v>
      </c>
      <c r="Z60">
        <f t="shared" si="3"/>
        <v>1.024464433991406</v>
      </c>
      <c r="AA60">
        <f t="shared" si="4"/>
        <v>-2.6807161662497094</v>
      </c>
      <c r="AB60">
        <f t="shared" si="5"/>
        <v>1.3351106218810243</v>
      </c>
      <c r="AD60">
        <f t="shared" si="10"/>
        <v>55</v>
      </c>
      <c r="AE60">
        <f t="shared" si="11"/>
        <v>8.6738987578515037</v>
      </c>
    </row>
    <row r="61" spans="1:31" x14ac:dyDescent="0.35">
      <c r="A61">
        <f t="shared" si="6"/>
        <v>55</v>
      </c>
      <c r="B61">
        <v>-0.28172987991615117</v>
      </c>
      <c r="C61">
        <f t="shared" si="7"/>
        <v>8.6738987578515037</v>
      </c>
      <c r="E61">
        <f t="shared" si="8"/>
        <v>56</v>
      </c>
      <c r="F61">
        <f t="shared" si="0"/>
        <v>-1.4078212707682152</v>
      </c>
      <c r="G61">
        <f t="shared" si="9"/>
        <v>-0.69055639833431148</v>
      </c>
      <c r="V61">
        <f t="shared" si="1"/>
        <v>56</v>
      </c>
      <c r="W61">
        <f t="shared" si="1"/>
        <v>-1.4078212707682152</v>
      </c>
      <c r="X61">
        <f t="shared" si="1"/>
        <v>-0.69055639833431148</v>
      </c>
      <c r="Y61">
        <f t="shared" si="2"/>
        <v>-0.71726487243390369</v>
      </c>
      <c r="Z61">
        <f t="shared" si="3"/>
        <v>1.024464433991406</v>
      </c>
      <c r="AA61">
        <f t="shared" si="4"/>
        <v>-2.7251782664992703</v>
      </c>
      <c r="AB61">
        <f t="shared" si="5"/>
        <v>1.2906485216314632</v>
      </c>
      <c r="AD61">
        <f t="shared" si="10"/>
        <v>56</v>
      </c>
      <c r="AE61">
        <f t="shared" si="11"/>
        <v>8.7398621237592646</v>
      </c>
    </row>
    <row r="62" spans="1:31" x14ac:dyDescent="0.35">
      <c r="A62">
        <f t="shared" si="6"/>
        <v>56</v>
      </c>
      <c r="B62">
        <v>-0.38821298272001864</v>
      </c>
      <c r="C62">
        <f t="shared" si="7"/>
        <v>8.7398621237592646</v>
      </c>
      <c r="E62">
        <f t="shared" si="8"/>
        <v>57</v>
      </c>
      <c r="F62">
        <f t="shared" si="0"/>
        <v>-1.3837072969994217</v>
      </c>
      <c r="G62">
        <f t="shared" si="9"/>
        <v>-0.66227778484864563</v>
      </c>
      <c r="V62">
        <f t="shared" si="1"/>
        <v>57</v>
      </c>
      <c r="W62">
        <f t="shared" si="1"/>
        <v>-1.3837072969994217</v>
      </c>
      <c r="X62">
        <f t="shared" si="1"/>
        <v>-0.66227778484864563</v>
      </c>
      <c r="Y62">
        <f t="shared" si="2"/>
        <v>-0.72142951215077611</v>
      </c>
      <c r="Z62">
        <f t="shared" si="3"/>
        <v>1.024464433991406</v>
      </c>
      <c r="AA62">
        <f t="shared" si="4"/>
        <v>-2.7293429062161429</v>
      </c>
      <c r="AB62">
        <f t="shared" si="5"/>
        <v>1.2864838819145907</v>
      </c>
      <c r="AD62">
        <f t="shared" si="10"/>
        <v>57</v>
      </c>
      <c r="AE62">
        <f t="shared" si="11"/>
        <v>8.7639760975280581</v>
      </c>
    </row>
    <row r="63" spans="1:31" x14ac:dyDescent="0.35">
      <c r="A63">
        <f t="shared" si="6"/>
        <v>57</v>
      </c>
      <c r="B63">
        <v>-0.43156998564742921</v>
      </c>
      <c r="C63">
        <f t="shared" si="7"/>
        <v>8.7639760975280581</v>
      </c>
      <c r="E63">
        <f t="shared" si="8"/>
        <v>58</v>
      </c>
      <c r="F63">
        <f t="shared" si="0"/>
        <v>0.45994887572342869</v>
      </c>
      <c r="G63">
        <f t="shared" si="9"/>
        <v>1.1770215561319097</v>
      </c>
      <c r="V63">
        <f t="shared" si="1"/>
        <v>58</v>
      </c>
      <c r="W63">
        <f t="shared" si="1"/>
        <v>0.45994887572342869</v>
      </c>
      <c r="X63">
        <f t="shared" si="1"/>
        <v>1.1770215561319097</v>
      </c>
      <c r="Y63">
        <f t="shared" si="2"/>
        <v>-0.71707268040848104</v>
      </c>
      <c r="Z63">
        <f t="shared" si="3"/>
        <v>1.024464433991406</v>
      </c>
      <c r="AA63">
        <f t="shared" si="4"/>
        <v>-2.7249860744738479</v>
      </c>
      <c r="AB63">
        <f t="shared" si="5"/>
        <v>1.2908407136568858</v>
      </c>
      <c r="AD63">
        <f t="shared" si="10"/>
        <v>58</v>
      </c>
      <c r="AE63">
        <f t="shared" si="11"/>
        <v>10.607632270250908</v>
      </c>
    </row>
    <row r="64" spans="1:31" x14ac:dyDescent="0.35">
      <c r="A64">
        <f t="shared" si="6"/>
        <v>58</v>
      </c>
      <c r="B64">
        <v>1.386535004851783</v>
      </c>
      <c r="C64">
        <f t="shared" si="7"/>
        <v>10.607632270250908</v>
      </c>
      <c r="E64">
        <f t="shared" si="8"/>
        <v>59</v>
      </c>
      <c r="F64">
        <f t="shared" si="0"/>
        <v>-1.3013990284156893</v>
      </c>
      <c r="G64">
        <f t="shared" si="9"/>
        <v>-1.0744022889131566</v>
      </c>
      <c r="V64">
        <f t="shared" si="1"/>
        <v>59</v>
      </c>
      <c r="W64">
        <f t="shared" si="1"/>
        <v>-1.3013990284156893</v>
      </c>
      <c r="X64">
        <f t="shared" si="1"/>
        <v>-1.0744022889131566</v>
      </c>
      <c r="Y64">
        <f t="shared" si="2"/>
        <v>-0.22699673950253274</v>
      </c>
      <c r="Z64">
        <f t="shared" si="3"/>
        <v>1.024464433991406</v>
      </c>
      <c r="AA64">
        <f t="shared" si="4"/>
        <v>-2.2349101335678996</v>
      </c>
      <c r="AB64">
        <f t="shared" si="5"/>
        <v>1.7809166545628341</v>
      </c>
      <c r="AD64">
        <f t="shared" si="10"/>
        <v>59</v>
      </c>
      <c r="AE64">
        <f t="shared" si="11"/>
        <v>8.8462843661117905</v>
      </c>
    </row>
    <row r="65" spans="1:31" x14ac:dyDescent="0.35">
      <c r="A65">
        <f t="shared" si="6"/>
        <v>59</v>
      </c>
      <c r="B65">
        <v>-1.3017512220934879</v>
      </c>
      <c r="C65">
        <f t="shared" si="7"/>
        <v>8.8462843661117905</v>
      </c>
      <c r="E65">
        <f t="shared" si="8"/>
        <v>60</v>
      </c>
      <c r="F65">
        <f t="shared" si="0"/>
        <v>-1.9502529224486658</v>
      </c>
      <c r="G65">
        <f t="shared" si="9"/>
        <v>-1.4954197733809296</v>
      </c>
      <c r="V65">
        <f t="shared" si="1"/>
        <v>60</v>
      </c>
      <c r="W65">
        <f t="shared" si="1"/>
        <v>-1.9502529224486658</v>
      </c>
      <c r="X65">
        <f t="shared" si="1"/>
        <v>-1.4954197733809296</v>
      </c>
      <c r="Y65">
        <f t="shared" si="2"/>
        <v>-0.4548331490677362</v>
      </c>
      <c r="Z65">
        <f t="shared" si="3"/>
        <v>1.024464433991406</v>
      </c>
      <c r="AA65">
        <f t="shared" si="4"/>
        <v>-2.462746543133103</v>
      </c>
      <c r="AB65">
        <f t="shared" si="5"/>
        <v>1.5530802449976306</v>
      </c>
      <c r="AD65">
        <f t="shared" si="10"/>
        <v>60</v>
      </c>
      <c r="AE65">
        <f t="shared" si="11"/>
        <v>8.197430472078814</v>
      </c>
    </row>
    <row r="66" spans="1:31" x14ac:dyDescent="0.35">
      <c r="A66">
        <f t="shared" si="6"/>
        <v>60</v>
      </c>
      <c r="B66">
        <v>-1.2553188286181356</v>
      </c>
      <c r="C66">
        <f t="shared" si="7"/>
        <v>8.197430472078814</v>
      </c>
      <c r="E66">
        <f t="shared" si="8"/>
        <v>61</v>
      </c>
      <c r="F66">
        <f t="shared" si="0"/>
        <v>-0.44721558373408143</v>
      </c>
      <c r="G66">
        <f t="shared" si="9"/>
        <v>0.29015114125747365</v>
      </c>
      <c r="V66">
        <f t="shared" si="1"/>
        <v>61</v>
      </c>
      <c r="W66">
        <f t="shared" si="1"/>
        <v>-0.44721558373408143</v>
      </c>
      <c r="X66">
        <f t="shared" si="1"/>
        <v>0.29015114125747365</v>
      </c>
      <c r="Y66">
        <f t="shared" si="2"/>
        <v>-0.73736672499155509</v>
      </c>
      <c r="Z66">
        <f t="shared" si="3"/>
        <v>1.024464433991406</v>
      </c>
      <c r="AA66">
        <f t="shared" si="4"/>
        <v>-2.7452801190569218</v>
      </c>
      <c r="AB66">
        <f t="shared" si="5"/>
        <v>1.2705466690738119</v>
      </c>
      <c r="AD66">
        <f t="shared" si="10"/>
        <v>61</v>
      </c>
      <c r="AE66">
        <f t="shared" si="11"/>
        <v>9.7004678107933984</v>
      </c>
    </row>
    <row r="67" spans="1:31" x14ac:dyDescent="0.35">
      <c r="A67">
        <f t="shared" si="6"/>
        <v>61</v>
      </c>
      <c r="B67">
        <v>0.71120271461460161</v>
      </c>
      <c r="C67">
        <f t="shared" si="7"/>
        <v>9.7004678107933984</v>
      </c>
      <c r="E67">
        <f t="shared" si="8"/>
        <v>62</v>
      </c>
      <c r="F67">
        <f t="shared" si="0"/>
        <v>-0.64887493150123454</v>
      </c>
      <c r="G67">
        <f t="shared" si="9"/>
        <v>-0.17191112877030451</v>
      </c>
      <c r="V67">
        <f t="shared" si="1"/>
        <v>62</v>
      </c>
      <c r="W67">
        <f t="shared" si="1"/>
        <v>-0.64887493150123454</v>
      </c>
      <c r="X67">
        <f t="shared" si="1"/>
        <v>-0.17191112877030451</v>
      </c>
      <c r="Y67">
        <f t="shared" si="2"/>
        <v>-0.47696380273093003</v>
      </c>
      <c r="Z67">
        <f t="shared" si="3"/>
        <v>1.024464433991406</v>
      </c>
      <c r="AA67">
        <f t="shared" si="4"/>
        <v>-2.484877196796297</v>
      </c>
      <c r="AB67">
        <f t="shared" si="5"/>
        <v>1.5309495913344369</v>
      </c>
      <c r="AD67">
        <f t="shared" si="10"/>
        <v>62</v>
      </c>
      <c r="AE67">
        <f t="shared" si="11"/>
        <v>9.4988084630262453</v>
      </c>
    </row>
    <row r="68" spans="1:31" x14ac:dyDescent="0.35">
      <c r="A68">
        <f t="shared" si="6"/>
        <v>62</v>
      </c>
      <c r="B68">
        <v>-0.14927846160621394</v>
      </c>
      <c r="C68">
        <f t="shared" si="7"/>
        <v>9.4988084630262453</v>
      </c>
      <c r="E68">
        <f t="shared" si="8"/>
        <v>63</v>
      </c>
      <c r="F68">
        <f t="shared" si="0"/>
        <v>-0.44729761558888903</v>
      </c>
      <c r="G68">
        <f t="shared" si="9"/>
        <v>-4.3601524494971566E-2</v>
      </c>
      <c r="V68">
        <f t="shared" si="1"/>
        <v>63</v>
      </c>
      <c r="W68">
        <f t="shared" si="1"/>
        <v>-0.44729761558888903</v>
      </c>
      <c r="X68">
        <f t="shared" si="1"/>
        <v>-4.3601524494971566E-2</v>
      </c>
      <c r="Y68">
        <f t="shared" si="2"/>
        <v>-0.40369609109391746</v>
      </c>
      <c r="Z68">
        <f t="shared" si="3"/>
        <v>1.024464433991406</v>
      </c>
      <c r="AA68">
        <f t="shared" si="4"/>
        <v>-2.4116094851592842</v>
      </c>
      <c r="AB68">
        <f t="shared" si="5"/>
        <v>1.6042173029714495</v>
      </c>
      <c r="AD68">
        <f t="shared" si="10"/>
        <v>63</v>
      </c>
      <c r="AE68">
        <f t="shared" si="11"/>
        <v>9.7003857789385908</v>
      </c>
    </row>
    <row r="69" spans="1:31" x14ac:dyDescent="0.35">
      <c r="A69">
        <f t="shared" si="6"/>
        <v>63</v>
      </c>
      <c r="B69">
        <v>2.1364162498976984E-2</v>
      </c>
      <c r="C69">
        <f t="shared" si="7"/>
        <v>9.7003857789385908</v>
      </c>
      <c r="E69">
        <f t="shared" si="8"/>
        <v>64</v>
      </c>
      <c r="F69">
        <f t="shared" si="0"/>
        <v>-0.32805540058904725</v>
      </c>
      <c r="G69">
        <f t="shared" si="9"/>
        <v>-1.3342348396414239E-2</v>
      </c>
      <c r="V69">
        <f t="shared" si="1"/>
        <v>64</v>
      </c>
      <c r="W69">
        <f t="shared" si="1"/>
        <v>-0.32805540058904725</v>
      </c>
      <c r="X69">
        <f t="shared" si="1"/>
        <v>-1.3342348396414239E-2</v>
      </c>
      <c r="Y69">
        <f t="shared" si="2"/>
        <v>-0.31471305219263301</v>
      </c>
      <c r="Z69">
        <f t="shared" si="3"/>
        <v>1.024464433991406</v>
      </c>
      <c r="AA69">
        <f t="shared" si="4"/>
        <v>-2.322626446258</v>
      </c>
      <c r="AB69">
        <f t="shared" si="5"/>
        <v>1.6932003418727337</v>
      </c>
      <c r="AD69">
        <f t="shared" si="10"/>
        <v>64</v>
      </c>
      <c r="AE69">
        <f t="shared" si="11"/>
        <v>9.8196279939384326</v>
      </c>
    </row>
    <row r="70" spans="1:31" x14ac:dyDescent="0.35">
      <c r="A70">
        <f t="shared" si="6"/>
        <v>64</v>
      </c>
      <c r="B70">
        <v>3.3630781181214632E-2</v>
      </c>
      <c r="C70">
        <f t="shared" si="7"/>
        <v>9.8196279939384326</v>
      </c>
      <c r="E70">
        <f t="shared" si="8"/>
        <v>65</v>
      </c>
      <c r="F70">
        <f t="shared" si="0"/>
        <v>2.2093621907072247</v>
      </c>
      <c r="G70">
        <f t="shared" si="9"/>
        <v>2.4492409235976189</v>
      </c>
      <c r="V70">
        <f t="shared" si="1"/>
        <v>65</v>
      </c>
      <c r="W70">
        <f t="shared" si="1"/>
        <v>2.2093621907072247</v>
      </c>
      <c r="X70">
        <f t="shared" si="1"/>
        <v>2.4492409235976189</v>
      </c>
      <c r="Y70">
        <f t="shared" si="2"/>
        <v>-0.23987873289039419</v>
      </c>
      <c r="Z70">
        <f t="shared" si="3"/>
        <v>1.024464433991406</v>
      </c>
      <c r="AA70">
        <f t="shared" si="4"/>
        <v>-2.247792126955761</v>
      </c>
      <c r="AB70">
        <f t="shared" si="5"/>
        <v>1.7680346611749727</v>
      </c>
      <c r="AD70">
        <f t="shared" si="10"/>
        <v>65</v>
      </c>
      <c r="AE70">
        <f t="shared" si="11"/>
        <v>12.357045585234705</v>
      </c>
    </row>
    <row r="71" spans="1:31" x14ac:dyDescent="0.35">
      <c r="A71">
        <f t="shared" si="6"/>
        <v>65</v>
      </c>
      <c r="B71">
        <v>2.4900321457140446</v>
      </c>
      <c r="C71">
        <f t="shared" si="7"/>
        <v>12.357045585234705</v>
      </c>
      <c r="E71">
        <f t="shared" si="8"/>
        <v>66</v>
      </c>
      <c r="F71">
        <f t="shared" ref="F71:F110" si="12">C72-K$7</f>
        <v>0.77592101957356086</v>
      </c>
      <c r="G71">
        <f t="shared" si="9"/>
        <v>0.30783226387104756</v>
      </c>
      <c r="V71">
        <f t="shared" ref="V71:X110" si="13">E71</f>
        <v>66</v>
      </c>
      <c r="W71">
        <f t="shared" si="13"/>
        <v>0.77592101957356086</v>
      </c>
      <c r="X71">
        <f t="shared" si="13"/>
        <v>0.30783226387104756</v>
      </c>
      <c r="Y71">
        <f t="shared" ref="Y71:Y110" si="14">W71-X71</f>
        <v>0.46808875570251329</v>
      </c>
      <c r="Z71">
        <f t="shared" ref="Z71:Z110" si="15">K$16</f>
        <v>1.024464433991406</v>
      </c>
      <c r="AA71">
        <f t="shared" ref="AA71:AA110" si="16">Y71-NORMSINV(1-Z$4/2)*Z71</f>
        <v>-1.5398246383628535</v>
      </c>
      <c r="AB71">
        <f t="shared" ref="AB71:AB110" si="17">Y71+NORMSINV(1-Z$4/2)*Z71</f>
        <v>2.4760021497678801</v>
      </c>
      <c r="AD71">
        <f t="shared" si="10"/>
        <v>66</v>
      </c>
      <c r="AE71">
        <f t="shared" si="11"/>
        <v>10.923604414101041</v>
      </c>
    </row>
    <row r="72" spans="1:31" x14ac:dyDescent="0.35">
      <c r="A72">
        <f t="shared" ref="A72:A111" si="18">A71+1</f>
        <v>66</v>
      </c>
      <c r="B72">
        <v>-0.22832106642044353</v>
      </c>
      <c r="C72">
        <f t="shared" ref="C72:C111" si="19">3+0.7*C71+B72-0.2*B71</f>
        <v>10.923604414101041</v>
      </c>
      <c r="E72">
        <f t="shared" ref="E72:E110" si="20">E71+1</f>
        <v>67</v>
      </c>
      <c r="F72">
        <f t="shared" si="12"/>
        <v>-0.44691754792090066</v>
      </c>
      <c r="G72">
        <f t="shared" ref="G72:G110" si="21">F72-SUMPRODUCT(F71,J$6)-SUMPRODUCT(G71,K$6)</f>
        <v>-0.87992253486587302</v>
      </c>
      <c r="V72">
        <f t="shared" si="13"/>
        <v>67</v>
      </c>
      <c r="W72">
        <f t="shared" si="13"/>
        <v>-0.44691754792090066</v>
      </c>
      <c r="X72">
        <f t="shared" si="13"/>
        <v>-0.87992253486587302</v>
      </c>
      <c r="Y72">
        <f t="shared" si="14"/>
        <v>0.43300498694497236</v>
      </c>
      <c r="Z72">
        <f t="shared" si="15"/>
        <v>1.024464433991406</v>
      </c>
      <c r="AA72">
        <f t="shared" si="16"/>
        <v>-1.5749084071203945</v>
      </c>
      <c r="AB72">
        <f t="shared" si="17"/>
        <v>2.4409183810103392</v>
      </c>
      <c r="AD72">
        <f t="shared" ref="AD72:AD115" si="22">AD71+1</f>
        <v>67</v>
      </c>
      <c r="AE72">
        <f t="shared" ref="AE72:AE110" si="23">C73</f>
        <v>9.7007658466065791</v>
      </c>
    </row>
    <row r="73" spans="1:31" x14ac:dyDescent="0.35">
      <c r="A73">
        <f t="shared" si="18"/>
        <v>67</v>
      </c>
      <c r="B73">
        <v>-0.99142145654823743</v>
      </c>
      <c r="C73">
        <f t="shared" si="19"/>
        <v>9.7007658466065791</v>
      </c>
      <c r="E73">
        <f t="shared" si="20"/>
        <v>68</v>
      </c>
      <c r="F73">
        <f t="shared" si="12"/>
        <v>0.12647767018660439</v>
      </c>
      <c r="G73">
        <f t="shared" si="21"/>
        <v>3.4181251279645664E-2</v>
      </c>
      <c r="V73">
        <f t="shared" si="13"/>
        <v>68</v>
      </c>
      <c r="W73">
        <f t="shared" si="13"/>
        <v>0.12647767018660439</v>
      </c>
      <c r="X73">
        <f t="shared" si="13"/>
        <v>3.4181251279645664E-2</v>
      </c>
      <c r="Y73">
        <f t="shared" si="14"/>
        <v>9.2296418906958722E-2</v>
      </c>
      <c r="Z73">
        <f t="shared" si="15"/>
        <v>1.024464433991406</v>
      </c>
      <c r="AA73">
        <f t="shared" si="16"/>
        <v>-1.9156169751584082</v>
      </c>
      <c r="AB73">
        <f t="shared" si="17"/>
        <v>2.1002098129723255</v>
      </c>
      <c r="AD73">
        <f t="shared" si="22"/>
        <v>68</v>
      </c>
      <c r="AE73">
        <f t="shared" si="23"/>
        <v>10.274161064714084</v>
      </c>
    </row>
    <row r="74" spans="1:31" x14ac:dyDescent="0.35">
      <c r="A74">
        <f t="shared" si="18"/>
        <v>68</v>
      </c>
      <c r="B74">
        <v>0.28534068077982988</v>
      </c>
      <c r="C74">
        <f t="shared" si="19"/>
        <v>10.274161064714084</v>
      </c>
      <c r="E74">
        <f t="shared" si="20"/>
        <v>69</v>
      </c>
      <c r="F74">
        <f t="shared" si="12"/>
        <v>-0.39160252097147819</v>
      </c>
      <c r="G74">
        <f t="shared" si="21"/>
        <v>-0.46996321538217889</v>
      </c>
      <c r="V74">
        <f t="shared" si="13"/>
        <v>69</v>
      </c>
      <c r="W74">
        <f t="shared" si="13"/>
        <v>-0.39160252097147819</v>
      </c>
      <c r="X74">
        <f t="shared" si="13"/>
        <v>-0.46996321538217889</v>
      </c>
      <c r="Y74">
        <f t="shared" si="14"/>
        <v>7.8360694410700704E-2</v>
      </c>
      <c r="Z74">
        <f t="shared" si="15"/>
        <v>1.024464433991406</v>
      </c>
      <c r="AA74">
        <f t="shared" si="16"/>
        <v>-1.9295526996546661</v>
      </c>
      <c r="AB74">
        <f t="shared" si="17"/>
        <v>2.0862740884760678</v>
      </c>
      <c r="AD74">
        <f t="shared" si="22"/>
        <v>69</v>
      </c>
      <c r="AE74">
        <f t="shared" si="23"/>
        <v>9.7560808735560016</v>
      </c>
    </row>
    <row r="75" spans="1:31" x14ac:dyDescent="0.35">
      <c r="A75">
        <f t="shared" si="18"/>
        <v>69</v>
      </c>
      <c r="B75">
        <v>-0.37876373558789145</v>
      </c>
      <c r="C75">
        <f t="shared" si="19"/>
        <v>9.7560808735560016</v>
      </c>
      <c r="E75">
        <f t="shared" si="20"/>
        <v>70</v>
      </c>
      <c r="F75">
        <f t="shared" si="12"/>
        <v>-0.85995155247590382</v>
      </c>
      <c r="G75">
        <f t="shared" si="21"/>
        <v>-0.79441561628592783</v>
      </c>
      <c r="V75">
        <f t="shared" si="13"/>
        <v>70</v>
      </c>
      <c r="W75">
        <f t="shared" si="13"/>
        <v>-0.85995155247590382</v>
      </c>
      <c r="X75">
        <f t="shared" si="13"/>
        <v>-0.79441561628592783</v>
      </c>
      <c r="Y75">
        <f t="shared" si="14"/>
        <v>-6.5535936189975996E-2</v>
      </c>
      <c r="Z75">
        <f t="shared" si="15"/>
        <v>1.024464433991406</v>
      </c>
      <c r="AA75">
        <f t="shared" si="16"/>
        <v>-2.0734493302553427</v>
      </c>
      <c r="AB75">
        <f t="shared" si="17"/>
        <v>1.942377457875391</v>
      </c>
      <c r="AD75">
        <f t="shared" si="22"/>
        <v>70</v>
      </c>
      <c r="AE75">
        <f t="shared" si="23"/>
        <v>9.287731842051576</v>
      </c>
    </row>
    <row r="76" spans="1:31" x14ac:dyDescent="0.35">
      <c r="A76">
        <f t="shared" si="18"/>
        <v>70</v>
      </c>
      <c r="B76">
        <v>-0.61727751655520191</v>
      </c>
      <c r="C76">
        <f t="shared" si="19"/>
        <v>9.287731842051576</v>
      </c>
      <c r="E76">
        <f t="shared" si="20"/>
        <v>71</v>
      </c>
      <c r="F76">
        <f t="shared" si="12"/>
        <v>-1.3528756976217053</v>
      </c>
      <c r="G76">
        <f t="shared" si="21"/>
        <v>-1.0934021128004026</v>
      </c>
      <c r="V76">
        <f t="shared" si="13"/>
        <v>71</v>
      </c>
      <c r="W76">
        <f t="shared" si="13"/>
        <v>-1.3528756976217053</v>
      </c>
      <c r="X76">
        <f t="shared" si="13"/>
        <v>-1.0934021128004026</v>
      </c>
      <c r="Y76">
        <f t="shared" si="14"/>
        <v>-0.25947358482130278</v>
      </c>
      <c r="Z76">
        <f t="shared" si="15"/>
        <v>1.024464433991406</v>
      </c>
      <c r="AA76">
        <f t="shared" si="16"/>
        <v>-2.2673869788866696</v>
      </c>
      <c r="AB76">
        <f t="shared" si="17"/>
        <v>1.7484398092440641</v>
      </c>
      <c r="AD76">
        <f t="shared" si="22"/>
        <v>71</v>
      </c>
      <c r="AE76">
        <f t="shared" si="23"/>
        <v>8.7948076969057745</v>
      </c>
    </row>
    <row r="77" spans="1:31" x14ac:dyDescent="0.35">
      <c r="A77">
        <f t="shared" si="18"/>
        <v>71</v>
      </c>
      <c r="B77">
        <v>-0.83006009584137008</v>
      </c>
      <c r="C77">
        <f t="shared" si="19"/>
        <v>8.7948076969057745</v>
      </c>
      <c r="E77">
        <f t="shared" si="20"/>
        <v>72</v>
      </c>
      <c r="F77">
        <f t="shared" si="12"/>
        <v>-0.19551744926982906</v>
      </c>
      <c r="G77">
        <f t="shared" si="21"/>
        <v>0.28873424621402954</v>
      </c>
      <c r="V77">
        <f t="shared" si="13"/>
        <v>72</v>
      </c>
      <c r="W77">
        <f t="shared" si="13"/>
        <v>-0.19551744926982906</v>
      </c>
      <c r="X77">
        <f t="shared" si="13"/>
        <v>0.28873424621402954</v>
      </c>
      <c r="Y77">
        <f t="shared" si="14"/>
        <v>-0.4842516954838586</v>
      </c>
      <c r="Z77">
        <f t="shared" si="15"/>
        <v>1.024464433991406</v>
      </c>
      <c r="AA77">
        <f t="shared" si="16"/>
        <v>-2.4921650895492253</v>
      </c>
      <c r="AB77">
        <f t="shared" si="17"/>
        <v>1.5236616985815084</v>
      </c>
      <c r="AD77">
        <f t="shared" si="22"/>
        <v>72</v>
      </c>
      <c r="AE77">
        <f t="shared" si="23"/>
        <v>9.9521659452576507</v>
      </c>
    </row>
    <row r="78" spans="1:31" x14ac:dyDescent="0.35">
      <c r="A78">
        <f t="shared" si="18"/>
        <v>72</v>
      </c>
      <c r="B78">
        <v>0.6297885382553351</v>
      </c>
      <c r="C78">
        <f t="shared" si="19"/>
        <v>9.9521659452576507</v>
      </c>
      <c r="E78">
        <f t="shared" si="20"/>
        <v>73</v>
      </c>
      <c r="F78">
        <f t="shared" si="12"/>
        <v>-1.0011656012439367</v>
      </c>
      <c r="G78">
        <f t="shared" si="21"/>
        <v>-0.71391451845585263</v>
      </c>
      <c r="V78">
        <f t="shared" si="13"/>
        <v>73</v>
      </c>
      <c r="W78">
        <f t="shared" si="13"/>
        <v>-1.0011656012439367</v>
      </c>
      <c r="X78">
        <f t="shared" si="13"/>
        <v>-0.71391451845585263</v>
      </c>
      <c r="Y78">
        <f t="shared" si="14"/>
        <v>-0.28725108278808409</v>
      </c>
      <c r="Z78">
        <f t="shared" si="15"/>
        <v>1.024464433991406</v>
      </c>
      <c r="AA78">
        <f t="shared" si="16"/>
        <v>-2.2951644768534507</v>
      </c>
      <c r="AB78">
        <f t="shared" si="17"/>
        <v>1.7206623112772828</v>
      </c>
      <c r="AD78">
        <f t="shared" si="22"/>
        <v>73</v>
      </c>
      <c r="AE78">
        <f t="shared" si="23"/>
        <v>9.1465177932835431</v>
      </c>
    </row>
    <row r="79" spans="1:31" x14ac:dyDescent="0.35">
      <c r="A79">
        <f t="shared" si="18"/>
        <v>73</v>
      </c>
      <c r="B79">
        <v>-0.694040660745746</v>
      </c>
      <c r="C79">
        <f t="shared" si="19"/>
        <v>9.1465177932835431</v>
      </c>
      <c r="E79">
        <f t="shared" si="20"/>
        <v>74</v>
      </c>
      <c r="F79">
        <f t="shared" si="12"/>
        <v>-1.7356105717180057</v>
      </c>
      <c r="G79">
        <f t="shared" si="21"/>
        <v>-1.3309364442141496</v>
      </c>
      <c r="V79">
        <f t="shared" si="13"/>
        <v>74</v>
      </c>
      <c r="W79">
        <f t="shared" si="13"/>
        <v>-1.7356105717180057</v>
      </c>
      <c r="X79">
        <f t="shared" si="13"/>
        <v>-1.3309364442141496</v>
      </c>
      <c r="Y79">
        <f t="shared" si="14"/>
        <v>-0.40467412750385612</v>
      </c>
      <c r="Z79">
        <f t="shared" si="15"/>
        <v>1.024464433991406</v>
      </c>
      <c r="AA79">
        <f t="shared" si="16"/>
        <v>-2.4125875215692227</v>
      </c>
      <c r="AB79">
        <f t="shared" si="17"/>
        <v>1.6032392665615107</v>
      </c>
      <c r="AD79">
        <f t="shared" si="22"/>
        <v>74</v>
      </c>
      <c r="AE79">
        <f t="shared" si="23"/>
        <v>8.4120728228094741</v>
      </c>
    </row>
    <row r="80" spans="1:31" x14ac:dyDescent="0.35">
      <c r="A80">
        <f t="shared" si="18"/>
        <v>74</v>
      </c>
      <c r="B80">
        <v>-1.1292977646381548</v>
      </c>
      <c r="C80">
        <f t="shared" si="19"/>
        <v>8.4120728228094741</v>
      </c>
      <c r="E80">
        <f t="shared" si="20"/>
        <v>75</v>
      </c>
      <c r="F80">
        <f t="shared" si="12"/>
        <v>-0.42383605390273082</v>
      </c>
      <c r="G80">
        <f t="shared" si="21"/>
        <v>0.23232807332741612</v>
      </c>
      <c r="V80">
        <f t="shared" si="13"/>
        <v>75</v>
      </c>
      <c r="W80">
        <f t="shared" si="13"/>
        <v>-0.42383605390273082</v>
      </c>
      <c r="X80">
        <f t="shared" si="13"/>
        <v>0.23232807332741612</v>
      </c>
      <c r="Y80">
        <f t="shared" si="14"/>
        <v>-0.65616412723014694</v>
      </c>
      <c r="Z80">
        <f t="shared" si="15"/>
        <v>1.024464433991406</v>
      </c>
      <c r="AA80">
        <f t="shared" si="16"/>
        <v>-2.6640775212955137</v>
      </c>
      <c r="AB80">
        <f t="shared" si="17"/>
        <v>1.35174926683522</v>
      </c>
      <c r="AD80">
        <f t="shared" si="22"/>
        <v>75</v>
      </c>
      <c r="AE80">
        <f t="shared" si="23"/>
        <v>9.723847340624749</v>
      </c>
    </row>
    <row r="81" spans="1:31" x14ac:dyDescent="0.35">
      <c r="A81">
        <f t="shared" si="18"/>
        <v>75</v>
      </c>
      <c r="B81">
        <v>0.6095368117304879</v>
      </c>
      <c r="C81">
        <f t="shared" si="19"/>
        <v>9.723847340624749</v>
      </c>
      <c r="E81">
        <f t="shared" si="20"/>
        <v>76</v>
      </c>
      <c r="F81">
        <f t="shared" si="12"/>
        <v>-1.6988946411668859</v>
      </c>
      <c r="G81">
        <f t="shared" si="21"/>
        <v>-1.2676095312250328</v>
      </c>
      <c r="V81">
        <f t="shared" si="13"/>
        <v>76</v>
      </c>
      <c r="W81">
        <f t="shared" si="13"/>
        <v>-1.6988946411668859</v>
      </c>
      <c r="X81">
        <f t="shared" si="13"/>
        <v>-1.2676095312250328</v>
      </c>
      <c r="Y81">
        <f t="shared" si="14"/>
        <v>-0.4312851099418531</v>
      </c>
      <c r="Z81">
        <f t="shared" si="15"/>
        <v>1.024464433991406</v>
      </c>
      <c r="AA81">
        <f t="shared" si="16"/>
        <v>-2.4391985040072202</v>
      </c>
      <c r="AB81">
        <f t="shared" si="17"/>
        <v>1.5766282841235137</v>
      </c>
      <c r="AD81">
        <f t="shared" si="22"/>
        <v>76</v>
      </c>
      <c r="AE81">
        <f t="shared" si="23"/>
        <v>8.4487887533605939</v>
      </c>
    </row>
    <row r="82" spans="1:31" x14ac:dyDescent="0.35">
      <c r="A82">
        <f t="shared" si="18"/>
        <v>76</v>
      </c>
      <c r="B82">
        <v>-1.2359970227306327</v>
      </c>
      <c r="C82">
        <f t="shared" si="19"/>
        <v>8.4487887533605939</v>
      </c>
      <c r="E82">
        <f t="shared" si="20"/>
        <v>77</v>
      </c>
      <c r="F82">
        <f t="shared" si="12"/>
        <v>-0.83851376654158472</v>
      </c>
      <c r="G82">
        <f t="shared" si="21"/>
        <v>-0.17912558415402602</v>
      </c>
      <c r="V82">
        <f t="shared" si="13"/>
        <v>77</v>
      </c>
      <c r="W82">
        <f t="shared" si="13"/>
        <v>-0.83851376654158472</v>
      </c>
      <c r="X82">
        <f t="shared" si="13"/>
        <v>-0.17912558415402602</v>
      </c>
      <c r="Y82">
        <f t="shared" si="14"/>
        <v>-0.6593881823875587</v>
      </c>
      <c r="Z82">
        <f t="shared" si="15"/>
        <v>1.024464433991406</v>
      </c>
      <c r="AA82">
        <f t="shared" si="16"/>
        <v>-2.6673015764529255</v>
      </c>
      <c r="AB82">
        <f t="shared" si="17"/>
        <v>1.3485252116778081</v>
      </c>
      <c r="AD82">
        <f t="shared" si="22"/>
        <v>77</v>
      </c>
      <c r="AE82">
        <f t="shared" si="23"/>
        <v>9.3091696279858951</v>
      </c>
    </row>
    <row r="83" spans="1:31" x14ac:dyDescent="0.35">
      <c r="A83">
        <f t="shared" si="18"/>
        <v>77</v>
      </c>
      <c r="B83">
        <v>0.14781809608735161</v>
      </c>
      <c r="C83">
        <f t="shared" si="19"/>
        <v>9.3091696279858951</v>
      </c>
      <c r="E83">
        <f t="shared" si="20"/>
        <v>78</v>
      </c>
      <c r="F83">
        <f t="shared" si="12"/>
        <v>-0.51858832229510199</v>
      </c>
      <c r="G83">
        <f t="shared" si="21"/>
        <v>2.4016718082490854E-2</v>
      </c>
      <c r="V83">
        <f t="shared" si="13"/>
        <v>78</v>
      </c>
      <c r="W83">
        <f t="shared" si="13"/>
        <v>-0.51858832229510199</v>
      </c>
      <c r="X83">
        <f t="shared" si="13"/>
        <v>2.4016718082490854E-2</v>
      </c>
      <c r="Y83">
        <f t="shared" si="14"/>
        <v>-0.54260504037759283</v>
      </c>
      <c r="Z83">
        <f t="shared" si="15"/>
        <v>1.024464433991406</v>
      </c>
      <c r="AA83">
        <f t="shared" si="16"/>
        <v>-2.5505184344429597</v>
      </c>
      <c r="AB83">
        <f t="shared" si="17"/>
        <v>1.465308353687774</v>
      </c>
      <c r="AD83">
        <f t="shared" si="22"/>
        <v>78</v>
      </c>
      <c r="AE83">
        <f t="shared" si="23"/>
        <v>9.6290950722323778</v>
      </c>
    </row>
    <row r="84" spans="1:31" x14ac:dyDescent="0.35">
      <c r="A84">
        <f t="shared" si="18"/>
        <v>78</v>
      </c>
      <c r="B84">
        <v>0.14223995185972241</v>
      </c>
      <c r="C84">
        <f t="shared" si="19"/>
        <v>9.6290950722323778</v>
      </c>
      <c r="E84">
        <f t="shared" si="20"/>
        <v>79</v>
      </c>
      <c r="F84">
        <f t="shared" si="12"/>
        <v>0.35107094759406898</v>
      </c>
      <c r="G84">
        <f t="shared" si="21"/>
        <v>0.75220731312959022</v>
      </c>
      <c r="V84">
        <f t="shared" si="13"/>
        <v>79</v>
      </c>
      <c r="W84">
        <f t="shared" si="13"/>
        <v>0.35107094759406898</v>
      </c>
      <c r="X84">
        <f t="shared" si="13"/>
        <v>0.75220731312959022</v>
      </c>
      <c r="Y84">
        <f t="shared" si="14"/>
        <v>-0.40113636553552123</v>
      </c>
      <c r="Z84">
        <f t="shared" si="15"/>
        <v>1.024464433991406</v>
      </c>
      <c r="AA84">
        <f t="shared" si="16"/>
        <v>-2.409049759600888</v>
      </c>
      <c r="AB84">
        <f t="shared" si="17"/>
        <v>1.6067770285298457</v>
      </c>
      <c r="AD84">
        <f t="shared" si="22"/>
        <v>79</v>
      </c>
      <c r="AE84">
        <f t="shared" si="23"/>
        <v>10.498754342121549</v>
      </c>
    </row>
    <row r="85" spans="1:31" x14ac:dyDescent="0.35">
      <c r="A85">
        <f t="shared" si="18"/>
        <v>79</v>
      </c>
      <c r="B85">
        <v>0.78683578193082926</v>
      </c>
      <c r="C85">
        <f t="shared" si="19"/>
        <v>10.498754342121549</v>
      </c>
      <c r="E85">
        <f t="shared" si="20"/>
        <v>80</v>
      </c>
      <c r="F85">
        <f t="shared" si="12"/>
        <v>-2.0131273599017181</v>
      </c>
      <c r="G85">
        <f t="shared" si="21"/>
        <v>-1.9109619127525213</v>
      </c>
      <c r="V85">
        <f t="shared" si="13"/>
        <v>80</v>
      </c>
      <c r="W85">
        <f t="shared" si="13"/>
        <v>-2.0131273599017181</v>
      </c>
      <c r="X85">
        <f t="shared" si="13"/>
        <v>-1.9109619127525213</v>
      </c>
      <c r="Y85">
        <f t="shared" si="14"/>
        <v>-0.10216544714919684</v>
      </c>
      <c r="Z85">
        <f t="shared" si="15"/>
        <v>1.024464433991406</v>
      </c>
      <c r="AA85">
        <f t="shared" si="16"/>
        <v>-2.1100788412145635</v>
      </c>
      <c r="AB85">
        <f t="shared" si="17"/>
        <v>1.90574794691617</v>
      </c>
      <c r="AD85">
        <f t="shared" si="22"/>
        <v>80</v>
      </c>
      <c r="AE85">
        <f t="shared" si="23"/>
        <v>8.1345560346257617</v>
      </c>
    </row>
    <row r="86" spans="1:31" x14ac:dyDescent="0.35">
      <c r="A86">
        <f t="shared" si="18"/>
        <v>80</v>
      </c>
      <c r="B86">
        <v>-2.0572048484731567</v>
      </c>
      <c r="C86">
        <f t="shared" si="19"/>
        <v>8.1345560346257617</v>
      </c>
      <c r="E86">
        <f t="shared" si="20"/>
        <v>81</v>
      </c>
      <c r="F86">
        <f t="shared" si="12"/>
        <v>-0.99249983216424376</v>
      </c>
      <c r="G86">
        <f t="shared" si="21"/>
        <v>-0.41000346096415619</v>
      </c>
      <c r="V86">
        <f t="shared" si="13"/>
        <v>81</v>
      </c>
      <c r="W86">
        <f t="shared" si="13"/>
        <v>-0.99249983216424376</v>
      </c>
      <c r="X86">
        <f t="shared" si="13"/>
        <v>-0.41000346096415619</v>
      </c>
      <c r="Y86">
        <f t="shared" si="14"/>
        <v>-0.58249637120008757</v>
      </c>
      <c r="Z86">
        <f t="shared" si="15"/>
        <v>1.024464433991406</v>
      </c>
      <c r="AA86">
        <f t="shared" si="16"/>
        <v>-2.5904097652654543</v>
      </c>
      <c r="AB86">
        <f t="shared" si="17"/>
        <v>1.4254170228652794</v>
      </c>
      <c r="AD86">
        <f t="shared" si="22"/>
        <v>81</v>
      </c>
      <c r="AE86">
        <f t="shared" si="23"/>
        <v>9.155183562363236</v>
      </c>
    </row>
    <row r="87" spans="1:31" x14ac:dyDescent="0.35">
      <c r="A87">
        <f t="shared" si="18"/>
        <v>81</v>
      </c>
      <c r="B87">
        <v>4.9553368430570136E-2</v>
      </c>
      <c r="C87">
        <f t="shared" si="19"/>
        <v>9.155183562363236</v>
      </c>
      <c r="E87">
        <f t="shared" si="20"/>
        <v>82</v>
      </c>
      <c r="F87">
        <f t="shared" si="12"/>
        <v>-2.1555979544536301</v>
      </c>
      <c r="G87">
        <f t="shared" si="21"/>
        <v>-1.6096321350176666</v>
      </c>
      <c r="V87">
        <f t="shared" si="13"/>
        <v>82</v>
      </c>
      <c r="W87">
        <f t="shared" si="13"/>
        <v>-2.1555979544536301</v>
      </c>
      <c r="X87">
        <f t="shared" si="13"/>
        <v>-1.6096321350176666</v>
      </c>
      <c r="Y87">
        <f t="shared" si="14"/>
        <v>-0.54596581943596356</v>
      </c>
      <c r="Z87">
        <f t="shared" si="15"/>
        <v>1.024464433991406</v>
      </c>
      <c r="AA87">
        <f t="shared" si="16"/>
        <v>-2.5538792135013306</v>
      </c>
      <c r="AB87">
        <f t="shared" si="17"/>
        <v>1.4619475746294033</v>
      </c>
      <c r="AD87">
        <f t="shared" si="22"/>
        <v>82</v>
      </c>
      <c r="AE87">
        <f t="shared" si="23"/>
        <v>7.9920854400738497</v>
      </c>
    </row>
    <row r="88" spans="1:31" x14ac:dyDescent="0.35">
      <c r="A88">
        <f t="shared" si="18"/>
        <v>82</v>
      </c>
      <c r="B88">
        <v>-1.4066323798943021</v>
      </c>
      <c r="C88">
        <f t="shared" si="19"/>
        <v>7.9920854400738497</v>
      </c>
      <c r="E88">
        <f t="shared" si="20"/>
        <v>83</v>
      </c>
      <c r="F88">
        <f t="shared" si="12"/>
        <v>0.29184360214187954</v>
      </c>
      <c r="G88">
        <f t="shared" si="21"/>
        <v>1.1278787414669571</v>
      </c>
      <c r="V88">
        <f t="shared" si="13"/>
        <v>83</v>
      </c>
      <c r="W88">
        <f t="shared" si="13"/>
        <v>0.29184360214187954</v>
      </c>
      <c r="X88">
        <f t="shared" si="13"/>
        <v>1.1278787414669571</v>
      </c>
      <c r="Y88">
        <f t="shared" si="14"/>
        <v>-0.83603513932507756</v>
      </c>
      <c r="Z88">
        <f t="shared" si="15"/>
        <v>1.024464433991406</v>
      </c>
      <c r="AA88">
        <f t="shared" si="16"/>
        <v>-2.8439485333904444</v>
      </c>
      <c r="AB88">
        <f t="shared" si="17"/>
        <v>1.1718782547402893</v>
      </c>
      <c r="AD88">
        <f t="shared" si="22"/>
        <v>83</v>
      </c>
      <c r="AE88">
        <f t="shared" si="23"/>
        <v>10.439526996669359</v>
      </c>
    </row>
    <row r="89" spans="1:31" x14ac:dyDescent="0.35">
      <c r="A89">
        <f t="shared" si="18"/>
        <v>83</v>
      </c>
      <c r="B89">
        <v>1.5637407126388045</v>
      </c>
      <c r="C89">
        <f t="shared" si="19"/>
        <v>10.439526996669359</v>
      </c>
      <c r="E89">
        <f t="shared" si="20"/>
        <v>84</v>
      </c>
      <c r="F89">
        <f t="shared" si="12"/>
        <v>1.027569333894446</v>
      </c>
      <c r="G89">
        <f t="shared" si="21"/>
        <v>1.3569126385371084</v>
      </c>
      <c r="V89">
        <f t="shared" si="13"/>
        <v>84</v>
      </c>
      <c r="W89">
        <f t="shared" si="13"/>
        <v>1.027569333894446</v>
      </c>
      <c r="X89">
        <f t="shared" si="13"/>
        <v>1.3569126385371084</v>
      </c>
      <c r="Y89">
        <f t="shared" si="14"/>
        <v>-0.32934330464266237</v>
      </c>
      <c r="Z89">
        <f t="shared" si="15"/>
        <v>1.024464433991406</v>
      </c>
      <c r="AA89">
        <f t="shared" si="16"/>
        <v>-2.3372566987080292</v>
      </c>
      <c r="AB89">
        <f t="shared" si="17"/>
        <v>1.6785700894227045</v>
      </c>
      <c r="AD89">
        <f t="shared" si="22"/>
        <v>84</v>
      </c>
      <c r="AE89">
        <f t="shared" si="23"/>
        <v>11.175252728421926</v>
      </c>
    </row>
    <row r="90" spans="1:31" x14ac:dyDescent="0.35">
      <c r="A90">
        <f t="shared" si="18"/>
        <v>84</v>
      </c>
      <c r="B90">
        <v>1.1803319732811373</v>
      </c>
      <c r="C90">
        <f t="shared" si="19"/>
        <v>11.175252728421926</v>
      </c>
      <c r="E90">
        <f t="shared" si="20"/>
        <v>85</v>
      </c>
      <c r="F90">
        <f t="shared" si="12"/>
        <v>-0.2261799054640079</v>
      </c>
      <c r="G90">
        <f t="shared" si="21"/>
        <v>-0.33797682741729917</v>
      </c>
      <c r="V90">
        <f t="shared" si="13"/>
        <v>85</v>
      </c>
      <c r="W90">
        <f t="shared" si="13"/>
        <v>-0.2261799054640079</v>
      </c>
      <c r="X90">
        <f t="shared" si="13"/>
        <v>-0.33797682741729917</v>
      </c>
      <c r="Y90">
        <f t="shared" si="14"/>
        <v>0.11179692195329127</v>
      </c>
      <c r="Z90">
        <f t="shared" si="15"/>
        <v>1.024464433991406</v>
      </c>
      <c r="AA90">
        <f t="shared" si="16"/>
        <v>-1.8961164721120756</v>
      </c>
      <c r="AB90">
        <f t="shared" si="17"/>
        <v>2.1197103160186579</v>
      </c>
      <c r="AD90">
        <f t="shared" si="22"/>
        <v>85</v>
      </c>
      <c r="AE90">
        <f t="shared" si="23"/>
        <v>9.9215034890634719</v>
      </c>
    </row>
    <row r="91" spans="1:31" x14ac:dyDescent="0.35">
      <c r="A91">
        <f t="shared" si="18"/>
        <v>85</v>
      </c>
      <c r="B91">
        <v>-0.66510702617564998</v>
      </c>
      <c r="C91">
        <f t="shared" si="19"/>
        <v>9.9215034890634719</v>
      </c>
      <c r="E91">
        <f t="shared" si="20"/>
        <v>86</v>
      </c>
      <c r="F91">
        <f t="shared" si="12"/>
        <v>0.50533546939765905</v>
      </c>
      <c r="G91">
        <f t="shared" si="21"/>
        <v>0.51082842237657855</v>
      </c>
      <c r="V91">
        <f t="shared" si="13"/>
        <v>86</v>
      </c>
      <c r="W91">
        <f t="shared" si="13"/>
        <v>0.50533546939765905</v>
      </c>
      <c r="X91">
        <f t="shared" si="13"/>
        <v>0.51082842237657855</v>
      </c>
      <c r="Y91">
        <f t="shared" si="14"/>
        <v>-5.4929529789194964E-3</v>
      </c>
      <c r="Z91">
        <f t="shared" si="15"/>
        <v>1.024464433991406</v>
      </c>
      <c r="AA91">
        <f t="shared" si="16"/>
        <v>-2.0134063470442864</v>
      </c>
      <c r="AB91">
        <f t="shared" si="17"/>
        <v>2.0024204410864472</v>
      </c>
      <c r="AD91">
        <f t="shared" si="22"/>
        <v>86</v>
      </c>
      <c r="AE91">
        <f t="shared" si="23"/>
        <v>10.653018863925139</v>
      </c>
    </row>
    <row r="92" spans="1:31" x14ac:dyDescent="0.35">
      <c r="A92">
        <f t="shared" si="18"/>
        <v>86</v>
      </c>
      <c r="B92">
        <v>0.57494501634557904</v>
      </c>
      <c r="C92">
        <f t="shared" si="19"/>
        <v>10.653018863925139</v>
      </c>
      <c r="E92">
        <f t="shared" si="20"/>
        <v>87</v>
      </c>
      <c r="F92">
        <f t="shared" si="12"/>
        <v>0.1532816414322653</v>
      </c>
      <c r="G92">
        <f t="shared" si="21"/>
        <v>2.2206789860495069E-2</v>
      </c>
      <c r="V92">
        <f t="shared" si="13"/>
        <v>87</v>
      </c>
      <c r="W92">
        <f t="shared" si="13"/>
        <v>0.1532816414322653</v>
      </c>
      <c r="X92">
        <f t="shared" si="13"/>
        <v>2.2206789860495069E-2</v>
      </c>
      <c r="Y92">
        <f t="shared" si="14"/>
        <v>0.13107485157177023</v>
      </c>
      <c r="Z92">
        <f t="shared" si="15"/>
        <v>1.024464433991406</v>
      </c>
      <c r="AA92">
        <f t="shared" si="16"/>
        <v>-1.8768385424935965</v>
      </c>
      <c r="AB92">
        <f t="shared" si="17"/>
        <v>2.1389882456371372</v>
      </c>
      <c r="AD92">
        <f t="shared" si="22"/>
        <v>87</v>
      </c>
      <c r="AE92">
        <f t="shared" si="23"/>
        <v>10.300965035959745</v>
      </c>
    </row>
    <row r="93" spans="1:31" x14ac:dyDescent="0.35">
      <c r="A93">
        <f t="shared" si="18"/>
        <v>87</v>
      </c>
      <c r="B93">
        <v>-4.1159165518735157E-2</v>
      </c>
      <c r="C93">
        <f t="shared" si="19"/>
        <v>10.300965035959745</v>
      </c>
      <c r="E93">
        <f t="shared" si="20"/>
        <v>88</v>
      </c>
      <c r="F93">
        <f t="shared" si="12"/>
        <v>-0.82497175248702881</v>
      </c>
      <c r="G93">
        <f t="shared" si="21"/>
        <v>-0.929285536699609</v>
      </c>
      <c r="V93">
        <f t="shared" si="13"/>
        <v>88</v>
      </c>
      <c r="W93">
        <f t="shared" si="13"/>
        <v>-0.82497175248702881</v>
      </c>
      <c r="X93">
        <f t="shared" si="13"/>
        <v>-0.929285536699609</v>
      </c>
      <c r="Y93">
        <f t="shared" si="14"/>
        <v>0.1043137842125802</v>
      </c>
      <c r="Z93">
        <f t="shared" si="15"/>
        <v>1.024464433991406</v>
      </c>
      <c r="AA93">
        <f t="shared" si="16"/>
        <v>-1.9035996098527868</v>
      </c>
      <c r="AB93">
        <f t="shared" si="17"/>
        <v>2.1122271782779469</v>
      </c>
      <c r="AD93">
        <f t="shared" si="22"/>
        <v>88</v>
      </c>
      <c r="AE93">
        <f t="shared" si="23"/>
        <v>9.322711642040451</v>
      </c>
    </row>
    <row r="94" spans="1:31" x14ac:dyDescent="0.35">
      <c r="A94">
        <f t="shared" si="18"/>
        <v>88</v>
      </c>
      <c r="B94">
        <v>-0.89619571623511651</v>
      </c>
      <c r="C94">
        <f t="shared" si="19"/>
        <v>9.322711642040451</v>
      </c>
      <c r="E94">
        <f t="shared" si="20"/>
        <v>89</v>
      </c>
      <c r="F94">
        <f t="shared" si="12"/>
        <v>1.0608135034545203</v>
      </c>
      <c r="G94">
        <f t="shared" si="21"/>
        <v>1.2284268372014797</v>
      </c>
      <c r="V94">
        <f t="shared" si="13"/>
        <v>89</v>
      </c>
      <c r="W94">
        <f t="shared" si="13"/>
        <v>1.0608135034545203</v>
      </c>
      <c r="X94">
        <f t="shared" si="13"/>
        <v>1.2284268372014797</v>
      </c>
      <c r="Y94">
        <f t="shared" si="14"/>
        <v>-0.16761333374695941</v>
      </c>
      <c r="Z94">
        <f t="shared" si="15"/>
        <v>1.024464433991406</v>
      </c>
      <c r="AA94">
        <f t="shared" si="16"/>
        <v>-2.1755267278123265</v>
      </c>
      <c r="AB94">
        <f t="shared" si="17"/>
        <v>1.8403000603184074</v>
      </c>
      <c r="AD94">
        <f t="shared" si="22"/>
        <v>89</v>
      </c>
      <c r="AE94">
        <f t="shared" si="23"/>
        <v>11.208496897982</v>
      </c>
    </row>
    <row r="95" spans="1:31" x14ac:dyDescent="0.35">
      <c r="A95">
        <f t="shared" si="18"/>
        <v>89</v>
      </c>
      <c r="B95">
        <v>1.503359605306662</v>
      </c>
      <c r="C95">
        <f t="shared" si="19"/>
        <v>11.208496897982</v>
      </c>
      <c r="E95">
        <f t="shared" si="20"/>
        <v>90</v>
      </c>
      <c r="F95">
        <f t="shared" si="12"/>
        <v>-0.31397114331242193</v>
      </c>
      <c r="G95">
        <f t="shared" si="21"/>
        <v>-0.51322011082560981</v>
      </c>
      <c r="V95">
        <f t="shared" si="13"/>
        <v>90</v>
      </c>
      <c r="W95">
        <f t="shared" si="13"/>
        <v>-0.31397114331242193</v>
      </c>
      <c r="X95">
        <f t="shared" si="13"/>
        <v>-0.51322011082560981</v>
      </c>
      <c r="Y95">
        <f t="shared" si="14"/>
        <v>0.19924896751318788</v>
      </c>
      <c r="Z95">
        <f t="shared" si="15"/>
        <v>1.024464433991406</v>
      </c>
      <c r="AA95">
        <f t="shared" si="16"/>
        <v>-1.808664426552179</v>
      </c>
      <c r="AB95">
        <f t="shared" si="17"/>
        <v>2.2071623615785549</v>
      </c>
      <c r="AD95">
        <f t="shared" si="22"/>
        <v>90</v>
      </c>
      <c r="AE95">
        <f t="shared" si="23"/>
        <v>9.8337122512150579</v>
      </c>
    </row>
    <row r="96" spans="1:31" x14ac:dyDescent="0.35">
      <c r="A96">
        <f t="shared" si="18"/>
        <v>90</v>
      </c>
      <c r="B96">
        <v>-0.71156365631100782</v>
      </c>
      <c r="C96">
        <f t="shared" si="19"/>
        <v>9.8337122512150579</v>
      </c>
      <c r="E96">
        <f t="shared" si="20"/>
        <v>91</v>
      </c>
      <c r="F96">
        <f t="shared" si="12"/>
        <v>0.86154550983964384</v>
      </c>
      <c r="G96">
        <f t="shared" si="21"/>
        <v>0.84774386915917133</v>
      </c>
      <c r="V96">
        <f t="shared" si="13"/>
        <v>91</v>
      </c>
      <c r="W96">
        <f t="shared" si="13"/>
        <v>0.86154550983964384</v>
      </c>
      <c r="X96">
        <f t="shared" si="13"/>
        <v>0.84774386915917133</v>
      </c>
      <c r="Y96">
        <f t="shared" si="14"/>
        <v>1.3801640680472516E-2</v>
      </c>
      <c r="Z96">
        <f t="shared" si="15"/>
        <v>1.024464433991406</v>
      </c>
      <c r="AA96">
        <f t="shared" si="16"/>
        <v>-1.9941117533848942</v>
      </c>
      <c r="AB96">
        <f t="shared" si="17"/>
        <v>2.0217150347458395</v>
      </c>
      <c r="AD96">
        <f t="shared" si="22"/>
        <v>91</v>
      </c>
      <c r="AE96">
        <f t="shared" si="23"/>
        <v>11.009228904367124</v>
      </c>
    </row>
    <row r="97" spans="1:31" x14ac:dyDescent="0.35">
      <c r="A97">
        <f t="shared" si="18"/>
        <v>91</v>
      </c>
      <c r="B97">
        <v>0.98331759725438295</v>
      </c>
      <c r="C97">
        <f t="shared" si="19"/>
        <v>11.009228904367124</v>
      </c>
      <c r="E97">
        <f t="shared" si="20"/>
        <v>92</v>
      </c>
      <c r="F97">
        <f t="shared" si="12"/>
        <v>-0.4754717302683158</v>
      </c>
      <c r="G97">
        <f t="shared" si="21"/>
        <v>-0.71020748953576196</v>
      </c>
      <c r="V97">
        <f t="shared" si="13"/>
        <v>92</v>
      </c>
      <c r="W97">
        <f t="shared" si="13"/>
        <v>-0.4754717302683158</v>
      </c>
      <c r="X97">
        <f t="shared" si="13"/>
        <v>-0.71020748953576196</v>
      </c>
      <c r="Y97">
        <f t="shared" si="14"/>
        <v>0.23473575926744616</v>
      </c>
      <c r="Z97">
        <f t="shared" si="15"/>
        <v>1.024464433991406</v>
      </c>
      <c r="AA97">
        <f t="shared" si="16"/>
        <v>-1.7731776347979207</v>
      </c>
      <c r="AB97">
        <f t="shared" si="17"/>
        <v>2.2426491533328132</v>
      </c>
      <c r="AD97">
        <f t="shared" si="22"/>
        <v>92</v>
      </c>
      <c r="AE97">
        <f t="shared" si="23"/>
        <v>9.672211664259164</v>
      </c>
    </row>
    <row r="98" spans="1:31" x14ac:dyDescent="0.35">
      <c r="A98">
        <f t="shared" si="18"/>
        <v>92</v>
      </c>
      <c r="B98">
        <v>-0.83758504934694755</v>
      </c>
      <c r="C98">
        <f t="shared" si="19"/>
        <v>9.672211664259164</v>
      </c>
      <c r="E98">
        <f t="shared" si="20"/>
        <v>93</v>
      </c>
      <c r="F98">
        <f t="shared" si="12"/>
        <v>-2.1256282291012134</v>
      </c>
      <c r="G98">
        <f t="shared" si="21"/>
        <v>-2.1139439287866848</v>
      </c>
      <c r="V98">
        <f t="shared" si="13"/>
        <v>93</v>
      </c>
      <c r="W98">
        <f t="shared" si="13"/>
        <v>-2.1256282291012134</v>
      </c>
      <c r="X98">
        <f t="shared" si="13"/>
        <v>-2.1139439287866848</v>
      </c>
      <c r="Y98">
        <f t="shared" si="14"/>
        <v>-1.1684300314528606E-2</v>
      </c>
      <c r="Z98">
        <f t="shared" si="15"/>
        <v>1.024464433991406</v>
      </c>
      <c r="AA98">
        <f t="shared" si="16"/>
        <v>-2.0195976943798954</v>
      </c>
      <c r="AB98">
        <f t="shared" si="17"/>
        <v>1.9962290937508382</v>
      </c>
      <c r="AD98">
        <f t="shared" si="22"/>
        <v>93</v>
      </c>
      <c r="AE98">
        <f t="shared" si="23"/>
        <v>8.0220551654262664</v>
      </c>
    </row>
    <row r="99" spans="1:31" x14ac:dyDescent="0.35">
      <c r="A99">
        <f t="shared" si="18"/>
        <v>93</v>
      </c>
      <c r="B99">
        <v>-1.9160100094245356</v>
      </c>
      <c r="C99">
        <f t="shared" si="19"/>
        <v>8.0220551654262664</v>
      </c>
      <c r="E99">
        <f t="shared" si="20"/>
        <v>94</v>
      </c>
      <c r="F99">
        <f t="shared" si="12"/>
        <v>-1.0475229078192001</v>
      </c>
      <c r="G99">
        <f t="shared" si="21"/>
        <v>-0.47925440589292623</v>
      </c>
      <c r="V99">
        <f t="shared" si="13"/>
        <v>94</v>
      </c>
      <c r="W99">
        <f t="shared" si="13"/>
        <v>-1.0475229078192001</v>
      </c>
      <c r="X99">
        <f t="shared" si="13"/>
        <v>-0.47925440589292623</v>
      </c>
      <c r="Y99">
        <f t="shared" si="14"/>
        <v>-0.56826850192627387</v>
      </c>
      <c r="Z99">
        <f t="shared" si="15"/>
        <v>1.024464433991406</v>
      </c>
      <c r="AA99">
        <f t="shared" si="16"/>
        <v>-2.5761818959916409</v>
      </c>
      <c r="AB99">
        <f t="shared" si="17"/>
        <v>1.439644892139093</v>
      </c>
      <c r="AD99">
        <f t="shared" si="22"/>
        <v>94</v>
      </c>
      <c r="AE99">
        <f t="shared" si="23"/>
        <v>9.1001604867082797</v>
      </c>
    </row>
    <row r="100" spans="1:31" x14ac:dyDescent="0.35">
      <c r="A100">
        <f t="shared" si="18"/>
        <v>94</v>
      </c>
      <c r="B100">
        <v>0.10151986902498664</v>
      </c>
      <c r="C100">
        <f t="shared" si="19"/>
        <v>9.1001604867082797</v>
      </c>
      <c r="E100">
        <f t="shared" si="20"/>
        <v>95</v>
      </c>
      <c r="F100">
        <f t="shared" si="12"/>
        <v>0.14588017530446606</v>
      </c>
      <c r="G100">
        <f t="shared" si="21"/>
        <v>0.6994894790341879</v>
      </c>
      <c r="V100">
        <f t="shared" si="13"/>
        <v>95</v>
      </c>
      <c r="W100">
        <f t="shared" si="13"/>
        <v>0.14588017530446606</v>
      </c>
      <c r="X100">
        <f t="shared" si="13"/>
        <v>0.6994894790341879</v>
      </c>
      <c r="Y100">
        <f t="shared" si="14"/>
        <v>-0.55360930372972184</v>
      </c>
      <c r="Z100">
        <f t="shared" si="15"/>
        <v>1.024464433991406</v>
      </c>
      <c r="AA100">
        <f t="shared" si="16"/>
        <v>-2.5615226977950885</v>
      </c>
      <c r="AB100">
        <f t="shared" si="17"/>
        <v>1.454304090335645</v>
      </c>
      <c r="AD100">
        <f t="shared" si="22"/>
        <v>95</v>
      </c>
      <c r="AE100">
        <f t="shared" si="23"/>
        <v>10.293563569831946</v>
      </c>
    </row>
    <row r="101" spans="1:31" x14ac:dyDescent="0.35">
      <c r="A101">
        <f t="shared" si="18"/>
        <v>95</v>
      </c>
      <c r="B101">
        <v>0.94375520294114768</v>
      </c>
      <c r="C101">
        <f t="shared" si="19"/>
        <v>10.293563569831946</v>
      </c>
      <c r="E101">
        <f t="shared" si="20"/>
        <v>96</v>
      </c>
      <c r="F101">
        <f t="shared" si="12"/>
        <v>0.72645449782897664</v>
      </c>
      <c r="G101">
        <f t="shared" si="21"/>
        <v>0.95707885410486182</v>
      </c>
      <c r="V101">
        <f t="shared" si="13"/>
        <v>96</v>
      </c>
      <c r="W101">
        <f t="shared" si="13"/>
        <v>0.72645449782897664</v>
      </c>
      <c r="X101">
        <f t="shared" si="13"/>
        <v>0.95707885410486182</v>
      </c>
      <c r="Y101">
        <f t="shared" si="14"/>
        <v>-0.23062435627588518</v>
      </c>
      <c r="Z101">
        <f t="shared" si="15"/>
        <v>1.024464433991406</v>
      </c>
      <c r="AA101">
        <f t="shared" si="16"/>
        <v>-2.2385377503412522</v>
      </c>
      <c r="AB101">
        <f t="shared" si="17"/>
        <v>1.7772890377894817</v>
      </c>
      <c r="AD101">
        <f t="shared" si="22"/>
        <v>96</v>
      </c>
      <c r="AE101">
        <f t="shared" si="23"/>
        <v>10.874137892356456</v>
      </c>
    </row>
    <row r="102" spans="1:31" x14ac:dyDescent="0.35">
      <c r="A102">
        <f t="shared" si="18"/>
        <v>96</v>
      </c>
      <c r="B102">
        <v>0.85739443406232374</v>
      </c>
      <c r="C102">
        <f t="shared" si="19"/>
        <v>10.874137892356456</v>
      </c>
      <c r="E102">
        <f t="shared" si="20"/>
        <v>97</v>
      </c>
      <c r="F102">
        <f t="shared" si="12"/>
        <v>0.90090553585459077</v>
      </c>
      <c r="G102">
        <f t="shared" si="21"/>
        <v>0.82079460681814065</v>
      </c>
      <c r="V102">
        <f t="shared" si="13"/>
        <v>97</v>
      </c>
      <c r="W102">
        <f t="shared" si="13"/>
        <v>0.90090553585459077</v>
      </c>
      <c r="X102">
        <f t="shared" si="13"/>
        <v>0.82079460681814065</v>
      </c>
      <c r="Y102">
        <f t="shared" si="14"/>
        <v>8.0110929036450118E-2</v>
      </c>
      <c r="Z102">
        <f t="shared" si="15"/>
        <v>1.024464433991406</v>
      </c>
      <c r="AA102">
        <f t="shared" si="16"/>
        <v>-1.9278024650289167</v>
      </c>
      <c r="AB102">
        <f t="shared" si="17"/>
        <v>2.0880243231018172</v>
      </c>
      <c r="AD102">
        <f t="shared" si="22"/>
        <v>97</v>
      </c>
      <c r="AE102">
        <f t="shared" si="23"/>
        <v>11.048588930382071</v>
      </c>
    </row>
    <row r="103" spans="1:31" x14ac:dyDescent="0.35">
      <c r="A103">
        <f t="shared" si="18"/>
        <v>97</v>
      </c>
      <c r="B103">
        <v>0.60817129254501401</v>
      </c>
      <c r="C103">
        <f t="shared" si="19"/>
        <v>11.048588930382071</v>
      </c>
      <c r="E103">
        <f t="shared" si="20"/>
        <v>98</v>
      </c>
      <c r="F103">
        <f t="shared" si="12"/>
        <v>0.22942021387836675</v>
      </c>
      <c r="G103">
        <f t="shared" si="21"/>
        <v>-4.7980774096732792E-2</v>
      </c>
      <c r="V103">
        <f t="shared" si="13"/>
        <v>98</v>
      </c>
      <c r="W103">
        <f t="shared" si="13"/>
        <v>0.22942021387836675</v>
      </c>
      <c r="X103">
        <f t="shared" si="13"/>
        <v>-4.7980774096732792E-2</v>
      </c>
      <c r="Y103">
        <f t="shared" si="14"/>
        <v>0.27740098797509954</v>
      </c>
      <c r="Z103">
        <f t="shared" si="15"/>
        <v>1.024464433991406</v>
      </c>
      <c r="AA103">
        <f t="shared" si="16"/>
        <v>-1.7305124060902672</v>
      </c>
      <c r="AB103">
        <f t="shared" si="17"/>
        <v>2.2853143820404664</v>
      </c>
      <c r="AD103">
        <f t="shared" si="22"/>
        <v>98</v>
      </c>
      <c r="AE103">
        <f t="shared" si="23"/>
        <v>10.377103608405847</v>
      </c>
    </row>
    <row r="104" spans="1:31" x14ac:dyDescent="0.35">
      <c r="A104">
        <f t="shared" si="18"/>
        <v>98</v>
      </c>
      <c r="B104">
        <v>-0.23527438435259732</v>
      </c>
      <c r="C104">
        <f t="shared" si="19"/>
        <v>10.377103608405847</v>
      </c>
      <c r="E104">
        <f t="shared" si="20"/>
        <v>99</v>
      </c>
      <c r="F104">
        <f t="shared" si="12"/>
        <v>0.95305001194792993</v>
      </c>
      <c r="G104">
        <f t="shared" si="21"/>
        <v>0.75742267310068068</v>
      </c>
      <c r="V104">
        <f t="shared" si="13"/>
        <v>99</v>
      </c>
      <c r="W104">
        <f t="shared" si="13"/>
        <v>0.95305001194792993</v>
      </c>
      <c r="X104">
        <f t="shared" si="13"/>
        <v>0.75742267310068068</v>
      </c>
      <c r="Y104">
        <f t="shared" si="14"/>
        <v>0.19562733884724925</v>
      </c>
      <c r="Z104">
        <f t="shared" si="15"/>
        <v>1.024464433991406</v>
      </c>
      <c r="AA104">
        <f t="shared" si="16"/>
        <v>-1.8122860552181175</v>
      </c>
      <c r="AB104">
        <f t="shared" si="17"/>
        <v>2.2035407329126162</v>
      </c>
      <c r="AD104">
        <f t="shared" si="22"/>
        <v>99</v>
      </c>
      <c r="AE104">
        <f t="shared" si="23"/>
        <v>11.10073340647541</v>
      </c>
    </row>
    <row r="105" spans="1:31" x14ac:dyDescent="0.35">
      <c r="A105">
        <f t="shared" si="18"/>
        <v>99</v>
      </c>
      <c r="B105">
        <v>0.78970600372079702</v>
      </c>
      <c r="C105">
        <f t="shared" si="19"/>
        <v>11.10073340647541</v>
      </c>
      <c r="E105">
        <f t="shared" si="20"/>
        <v>100</v>
      </c>
      <c r="F105">
        <f t="shared" si="12"/>
        <v>-0.59122670475603734</v>
      </c>
      <c r="G105">
        <f t="shared" si="21"/>
        <v>-0.93860722515436956</v>
      </c>
      <c r="V105">
        <f t="shared" si="13"/>
        <v>100</v>
      </c>
      <c r="W105">
        <f t="shared" si="13"/>
        <v>-0.59122670475603734</v>
      </c>
      <c r="X105">
        <f t="shared" si="13"/>
        <v>-0.93860722515436956</v>
      </c>
      <c r="Y105">
        <f t="shared" si="14"/>
        <v>0.34738052039833223</v>
      </c>
      <c r="Z105">
        <f t="shared" si="15"/>
        <v>1.024464433991406</v>
      </c>
      <c r="AA105">
        <f t="shared" si="16"/>
        <v>-1.6605328736670346</v>
      </c>
      <c r="AB105">
        <f t="shared" si="17"/>
        <v>2.3552939144636991</v>
      </c>
      <c r="AD105">
        <f t="shared" si="22"/>
        <v>100</v>
      </c>
      <c r="AE105">
        <f t="shared" si="23"/>
        <v>9.5564566897714425</v>
      </c>
    </row>
    <row r="106" spans="1:31" x14ac:dyDescent="0.35">
      <c r="A106">
        <f t="shared" si="18"/>
        <v>100</v>
      </c>
      <c r="B106">
        <v>-1.0561154940171853</v>
      </c>
      <c r="C106">
        <f t="shared" si="19"/>
        <v>9.5564566897714425</v>
      </c>
      <c r="E106">
        <f t="shared" si="20"/>
        <v>101</v>
      </c>
      <c r="F106">
        <f t="shared" si="12"/>
        <v>-2.1071382329566291E-2</v>
      </c>
      <c r="G106">
        <f t="shared" si="21"/>
        <v>-3.3532418949587861E-2</v>
      </c>
      <c r="V106">
        <f t="shared" si="13"/>
        <v>101</v>
      </c>
      <c r="W106">
        <f t="shared" si="13"/>
        <v>-2.1071382329566291E-2</v>
      </c>
      <c r="X106">
        <f t="shared" si="13"/>
        <v>-3.3532418949587861E-2</v>
      </c>
      <c r="Y106">
        <f t="shared" si="14"/>
        <v>1.2461036620021571E-2</v>
      </c>
      <c r="Z106">
        <f t="shared" si="15"/>
        <v>1.024464433991406</v>
      </c>
      <c r="AA106">
        <f t="shared" si="16"/>
        <v>-1.9954523574453453</v>
      </c>
      <c r="AB106">
        <f t="shared" si="17"/>
        <v>2.0203744306853886</v>
      </c>
      <c r="AD106">
        <f t="shared" si="22"/>
        <v>101</v>
      </c>
      <c r="AE106">
        <f t="shared" si="23"/>
        <v>10.126612012197914</v>
      </c>
    </row>
    <row r="107" spans="1:31" x14ac:dyDescent="0.35">
      <c r="A107">
        <f t="shared" si="18"/>
        <v>101</v>
      </c>
      <c r="B107">
        <v>0.22586923055446753</v>
      </c>
      <c r="C107">
        <f t="shared" si="19"/>
        <v>10.126612012197914</v>
      </c>
      <c r="E107">
        <f t="shared" si="20"/>
        <v>102</v>
      </c>
      <c r="F107">
        <f t="shared" si="12"/>
        <v>0.47097340519127506</v>
      </c>
      <c r="G107">
        <f t="shared" si="21"/>
        <v>0.47049021234848615</v>
      </c>
      <c r="V107">
        <f t="shared" si="13"/>
        <v>102</v>
      </c>
      <c r="W107">
        <f t="shared" si="13"/>
        <v>0.47097340519127506</v>
      </c>
      <c r="X107">
        <f t="shared" si="13"/>
        <v>0.47049021234848615</v>
      </c>
      <c r="Y107">
        <f t="shared" si="14"/>
        <v>4.8319284278891539E-4</v>
      </c>
      <c r="Z107">
        <f t="shared" si="15"/>
        <v>1.024464433991406</v>
      </c>
      <c r="AA107">
        <f t="shared" si="16"/>
        <v>-2.007430201222578</v>
      </c>
      <c r="AB107">
        <f t="shared" si="17"/>
        <v>2.0083965869081557</v>
      </c>
      <c r="AD107">
        <f t="shared" si="22"/>
        <v>102</v>
      </c>
      <c r="AE107">
        <f t="shared" si="23"/>
        <v>10.618656799718755</v>
      </c>
    </row>
    <row r="108" spans="1:31" x14ac:dyDescent="0.35">
      <c r="A108">
        <f t="shared" si="18"/>
        <v>102</v>
      </c>
      <c r="B108">
        <v>0.57520223729110798</v>
      </c>
      <c r="C108">
        <f t="shared" si="19"/>
        <v>10.618656799718755</v>
      </c>
      <c r="E108">
        <f t="shared" si="20"/>
        <v>103</v>
      </c>
      <c r="F108">
        <f t="shared" si="12"/>
        <v>1.2216942529861949</v>
      </c>
      <c r="G108">
        <f t="shared" si="21"/>
        <v>1.0968075952897136</v>
      </c>
      <c r="V108">
        <f t="shared" si="13"/>
        <v>103</v>
      </c>
      <c r="W108">
        <f t="shared" si="13"/>
        <v>1.2216942529861949</v>
      </c>
      <c r="X108">
        <f t="shared" si="13"/>
        <v>1.0968075952897136</v>
      </c>
      <c r="Y108">
        <f t="shared" si="14"/>
        <v>0.12488665769648133</v>
      </c>
      <c r="Z108">
        <f t="shared" si="15"/>
        <v>1.024464433991406</v>
      </c>
      <c r="AA108">
        <f t="shared" si="16"/>
        <v>-1.8830267363688855</v>
      </c>
      <c r="AB108">
        <f t="shared" si="17"/>
        <v>2.1328000517618482</v>
      </c>
      <c r="AD108">
        <f t="shared" si="22"/>
        <v>103</v>
      </c>
      <c r="AE108">
        <f t="shared" si="23"/>
        <v>11.369377647513675</v>
      </c>
    </row>
    <row r="109" spans="1:31" x14ac:dyDescent="0.35">
      <c r="A109">
        <f t="shared" si="18"/>
        <v>103</v>
      </c>
      <c r="B109">
        <v>1.051358335168767</v>
      </c>
      <c r="C109">
        <f t="shared" si="19"/>
        <v>11.369377647513675</v>
      </c>
      <c r="E109">
        <f t="shared" si="20"/>
        <v>104</v>
      </c>
      <c r="F109">
        <f t="shared" si="12"/>
        <v>0.61375882570789564</v>
      </c>
      <c r="G109">
        <f t="shared" si="21"/>
        <v>0.2296797069139026</v>
      </c>
      <c r="V109">
        <f t="shared" si="13"/>
        <v>104</v>
      </c>
      <c r="W109">
        <f t="shared" si="13"/>
        <v>0.61375882570789564</v>
      </c>
      <c r="X109">
        <f t="shared" si="13"/>
        <v>0.2296797069139026</v>
      </c>
      <c r="Y109">
        <f t="shared" si="14"/>
        <v>0.38407911879399304</v>
      </c>
      <c r="Z109">
        <f t="shared" si="15"/>
        <v>1.024464433991406</v>
      </c>
      <c r="AA109">
        <f t="shared" si="16"/>
        <v>-1.6238342752713737</v>
      </c>
      <c r="AB109">
        <f t="shared" si="17"/>
        <v>2.39199251285936</v>
      </c>
      <c r="AD109">
        <f t="shared" si="22"/>
        <v>104</v>
      </c>
      <c r="AE109">
        <f t="shared" si="23"/>
        <v>10.761442220235375</v>
      </c>
    </row>
    <row r="110" spans="1:31" x14ac:dyDescent="0.35">
      <c r="A110">
        <f t="shared" si="18"/>
        <v>104</v>
      </c>
      <c r="B110">
        <v>1.3149534009556497E-2</v>
      </c>
      <c r="C110">
        <f t="shared" si="19"/>
        <v>10.761442220235375</v>
      </c>
      <c r="E110" s="8">
        <f t="shared" si="20"/>
        <v>105</v>
      </c>
      <c r="F110" s="8">
        <f t="shared" si="12"/>
        <v>1.807081660955479</v>
      </c>
      <c r="G110" s="8">
        <f t="shared" si="21"/>
        <v>1.4578518544567869</v>
      </c>
      <c r="V110">
        <f t="shared" si="13"/>
        <v>105</v>
      </c>
      <c r="W110">
        <f t="shared" si="13"/>
        <v>1.807081660955479</v>
      </c>
      <c r="X110">
        <f t="shared" si="13"/>
        <v>1.4578518544567869</v>
      </c>
      <c r="Y110">
        <f t="shared" si="14"/>
        <v>0.34922980649869206</v>
      </c>
      <c r="Z110">
        <f t="shared" si="15"/>
        <v>1.024464433991406</v>
      </c>
      <c r="AA110">
        <f t="shared" si="16"/>
        <v>-1.6586835875666748</v>
      </c>
      <c r="AB110">
        <f t="shared" si="17"/>
        <v>2.3571432005640589</v>
      </c>
      <c r="AD110" s="8">
        <f t="shared" si="22"/>
        <v>105</v>
      </c>
      <c r="AE110" s="8">
        <f t="shared" si="23"/>
        <v>11.954765055482959</v>
      </c>
    </row>
    <row r="111" spans="1:31" x14ac:dyDescent="0.35">
      <c r="A111">
        <f t="shared" si="18"/>
        <v>105</v>
      </c>
      <c r="B111" s="8">
        <v>1.4243854081201066</v>
      </c>
      <c r="C111" s="8">
        <f t="shared" si="19"/>
        <v>11.954765055482959</v>
      </c>
      <c r="V111">
        <f>V110+1</f>
        <v>106</v>
      </c>
      <c r="Y111">
        <f>SUMPRODUCT(W110,J$6)+SUMPRODUCT(X110,K$6)</f>
        <v>0.64811627506722103</v>
      </c>
      <c r="Z111">
        <f>K$16*SQRT(SUMSQ(N$16:N16))</f>
        <v>1.024464433991406</v>
      </c>
      <c r="AA111">
        <f>Y111-NORMSINV(1-Z$4/2)*Z111</f>
        <v>-1.3597971189981459</v>
      </c>
      <c r="AB111">
        <f>Y111+NORMSINV(1-Z$4/2)*Z111</f>
        <v>2.6560296691325878</v>
      </c>
      <c r="AD111">
        <f t="shared" si="22"/>
        <v>106</v>
      </c>
      <c r="AE111">
        <f>Y111+K$7</f>
        <v>10.7957996695947</v>
      </c>
    </row>
    <row r="112" spans="1:31" x14ac:dyDescent="0.35">
      <c r="V112">
        <f>V111+1</f>
        <v>107</v>
      </c>
      <c r="Y112">
        <f>SUMPRODUCT(Y111,J6)</f>
        <v>0.48673107153186806</v>
      </c>
      <c r="Z112">
        <f>K$16*SQRT(SUMSQ(N$16:N17))</f>
        <v>1.0597386334708196</v>
      </c>
      <c r="AA112">
        <f>Y112-NORMSINV(1-Z$4/2)*Z112</f>
        <v>-1.5903184830966313</v>
      </c>
      <c r="AB112">
        <f>Y112+NORMSINV(1-Z$4/2)*Z112</f>
        <v>2.5637806261603675</v>
      </c>
      <c r="AD112">
        <f t="shared" si="22"/>
        <v>107</v>
      </c>
      <c r="AE112">
        <f>Y112+K$7</f>
        <v>10.634414466059347</v>
      </c>
    </row>
    <row r="113" spans="2:31" x14ac:dyDescent="0.35">
      <c r="B113" s="16" t="s">
        <v>53</v>
      </c>
      <c r="V113">
        <f>V112+1</f>
        <v>108</v>
      </c>
      <c r="Y113">
        <f>SUMPRODUCT(Y112,J6)</f>
        <v>0.36553184221456103</v>
      </c>
      <c r="Z113">
        <f>K$16*SQRT(SUMSQ(N$16:N18))</f>
        <v>1.0791245562723533</v>
      </c>
      <c r="AA113">
        <f>Y113-NORMSINV(1-Z$4/2)*Z113</f>
        <v>-1.7495134229120177</v>
      </c>
      <c r="AB113">
        <f>Y113+NORMSINV(1-Z$4/2)*Z113</f>
        <v>2.4805771073411398</v>
      </c>
      <c r="AD113">
        <f t="shared" si="22"/>
        <v>108</v>
      </c>
      <c r="AE113">
        <f>Y113+K$7</f>
        <v>10.513215236742042</v>
      </c>
    </row>
    <row r="114" spans="2:31" x14ac:dyDescent="0.35">
      <c r="V114">
        <f>V113+1</f>
        <v>109</v>
      </c>
      <c r="Y114">
        <f>SUMPRODUCT(Y113,J6)</f>
        <v>0.2745120159521654</v>
      </c>
      <c r="Z114">
        <f>K$16*SQRT(SUMSQ(N$16:N19))</f>
        <v>1.0899059798038642</v>
      </c>
      <c r="AA114">
        <f>Y114-NORMSINV(1-Z$4/2)*Z114</f>
        <v>-1.8616644509982474</v>
      </c>
      <c r="AB114">
        <f>Y114+NORMSINV(1-Z$4/2)*Z114</f>
        <v>2.4106884829025783</v>
      </c>
      <c r="AD114">
        <f t="shared" si="22"/>
        <v>109</v>
      </c>
      <c r="AE114">
        <f>Y114+K$7</f>
        <v>10.422195410479645</v>
      </c>
    </row>
    <row r="115" spans="2:31" x14ac:dyDescent="0.35">
      <c r="V115" s="8">
        <f>V114+1</f>
        <v>110</v>
      </c>
      <c r="W115" s="8"/>
      <c r="X115" s="8"/>
      <c r="Y115" s="8">
        <f>SUMPRODUCT(Y114,J6)</f>
        <v>0.20615672343502353</v>
      </c>
      <c r="Z115" s="8">
        <f>K$16*SQRT(SUMSQ(N$16:N20))</f>
        <v>1.0959398301931005</v>
      </c>
      <c r="AA115" s="8">
        <f>Y115-NORMSINV(1-Z$4/2)*Z115</f>
        <v>-1.9418458729663954</v>
      </c>
      <c r="AB115" s="8">
        <f>Y115+NORMSINV(1-Z$4/2)*Z115</f>
        <v>2.3541593198364423</v>
      </c>
      <c r="AD115" s="8">
        <f t="shared" si="22"/>
        <v>110</v>
      </c>
      <c r="AE115" s="8">
        <f>Y115+K$7</f>
        <v>10.353840117962504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1E2BE7-B17E-4FA2-9AB8-635A6CDDB13E}">
  <dimension ref="A1:D10"/>
  <sheetViews>
    <sheetView workbookViewId="0"/>
  </sheetViews>
  <sheetFormatPr defaultRowHeight="14.5" x14ac:dyDescent="0.35"/>
  <cols>
    <col min="3" max="3" width="3.1796875" customWidth="1"/>
    <col min="4" max="4" width="16" customWidth="1"/>
  </cols>
  <sheetData>
    <row r="1" spans="1:4" x14ac:dyDescent="0.35">
      <c r="A1" s="1" t="s">
        <v>55</v>
      </c>
    </row>
    <row r="3" spans="1:4" x14ac:dyDescent="0.35">
      <c r="A3" s="17" t="s">
        <v>56</v>
      </c>
      <c r="B3" s="18">
        <v>0.4</v>
      </c>
    </row>
    <row r="4" spans="1:4" x14ac:dyDescent="0.35">
      <c r="A4" s="17" t="s">
        <v>57</v>
      </c>
      <c r="B4" s="19">
        <v>-0.2</v>
      </c>
    </row>
    <row r="6" spans="1:4" x14ac:dyDescent="0.35">
      <c r="A6" s="17" t="s">
        <v>58</v>
      </c>
      <c r="B6" s="18">
        <f t="array" ref="B6:B10">[2]!PSICoeff(B3,B4)</f>
        <v>1</v>
      </c>
      <c r="D6" t="str">
        <f>[2]!FTEXT(B6)</f>
        <v>=PSICoeff(B3,B4)</v>
      </c>
    </row>
    <row r="7" spans="1:4" x14ac:dyDescent="0.35">
      <c r="A7" s="17" t="s">
        <v>59</v>
      </c>
      <c r="B7" s="20">
        <v>0.2</v>
      </c>
    </row>
    <row r="8" spans="1:4" x14ac:dyDescent="0.35">
      <c r="A8" s="17" t="s">
        <v>60</v>
      </c>
      <c r="B8" s="20">
        <v>8.0000000000000016E-2</v>
      </c>
    </row>
    <row r="9" spans="1:4" x14ac:dyDescent="0.35">
      <c r="A9" s="17" t="s">
        <v>61</v>
      </c>
      <c r="B9" s="20">
        <v>3.2000000000000008E-2</v>
      </c>
    </row>
    <row r="10" spans="1:4" x14ac:dyDescent="0.35">
      <c r="A10" s="17" t="s">
        <v>62</v>
      </c>
      <c r="B10" s="19">
        <v>1.2800000000000004E-2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Title</vt:lpstr>
      <vt:lpstr>No constant</vt:lpstr>
      <vt:lpstr>Constant</vt:lpstr>
      <vt:lpstr>MA inf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Zaiontz</dc:creator>
  <cp:lastModifiedBy>Charles Zaiontz</cp:lastModifiedBy>
  <dcterms:created xsi:type="dcterms:W3CDTF">2025-02-01T10:08:24Z</dcterms:created>
  <dcterms:modified xsi:type="dcterms:W3CDTF">2025-02-01T10:14:07Z</dcterms:modified>
</cp:coreProperties>
</file>