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F7642CF3-F763-497D-8F0C-686C6CE5C882}" xr6:coauthVersionLast="47" xr6:coauthVersionMax="47" xr10:uidLastSave="{00000000-0000-0000-0000-000000000000}"/>
  <bookViews>
    <workbookView xWindow="-110" yWindow="-110" windowWidth="19420" windowHeight="10300" xr2:uid="{4CFD840D-BBB9-4B31-8964-907B0CE170B8}"/>
  </bookViews>
  <sheets>
    <sheet name="Title" sheetId="7" r:id="rId1"/>
    <sheet name="ARIMA 1" sheetId="1" r:id="rId2"/>
    <sheet name="ARIMA 1a" sheetId="2" r:id="rId3"/>
    <sheet name="ARIMA 2" sheetId="3" r:id="rId4"/>
    <sheet name="ARIMA 2a" sheetId="4" r:id="rId5"/>
    <sheet name="ARIMA 3" sheetId="5" r:id="rId6"/>
    <sheet name="ARIMA 3a" sheetId="6" r:id="rId7"/>
  </sheets>
  <externalReferences>
    <externalReference r:id="rId8"/>
    <externalReference r:id="rId9"/>
  </externalReferences>
  <definedNames>
    <definedName name="DataRange">#REF!</definedName>
    <definedName name="solver_adj" localSheetId="1" hidden="1">'ARIMA 1'!#REF!</definedName>
    <definedName name="solver_adj" localSheetId="2" hidden="1">'ARIMA 1a'!$I$4:$J$5</definedName>
    <definedName name="solver_adj" localSheetId="3" hidden="1">'ARIMA 2'!#REF!</definedName>
    <definedName name="solver_adj" localSheetId="4" hidden="1">'ARIMA 2a'!$I$4:$J$6</definedName>
    <definedName name="solver_adj" localSheetId="5" hidden="1">'ARIMA 3'!#REF!</definedName>
    <definedName name="solver_adj" localSheetId="6" hidden="1">'ARIMA 3a'!$I$4:$J$6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ng" localSheetId="6" hidden="1">1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6" hidden="1">2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opt" localSheetId="1" hidden="1">'ARIMA 1'!#REF!</definedName>
    <definedName name="solver_opt" localSheetId="2" hidden="1">'ARIMA 1a'!$J$8</definedName>
    <definedName name="solver_opt" localSheetId="3" hidden="1">'ARIMA 2'!#REF!</definedName>
    <definedName name="solver_opt" localSheetId="4" hidden="1">'ARIMA 2a'!$J$8</definedName>
    <definedName name="solver_opt" localSheetId="5" hidden="1">'ARIMA 3'!#REF!</definedName>
    <definedName name="solver_opt" localSheetId="6" hidden="1">'ARIMA 3a'!$J$8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typ" localSheetId="6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08" i="6" l="1"/>
  <c r="AE107" i="6"/>
  <c r="AE106" i="6"/>
  <c r="W106" i="6"/>
  <c r="E106" i="6"/>
  <c r="AE105" i="6"/>
  <c r="W105" i="6"/>
  <c r="E105" i="6"/>
  <c r="AE104" i="6"/>
  <c r="E104" i="6"/>
  <c r="W104" i="6" s="1"/>
  <c r="AE103" i="6"/>
  <c r="W103" i="6"/>
  <c r="E103" i="6"/>
  <c r="AE102" i="6"/>
  <c r="W102" i="6"/>
  <c r="E102" i="6"/>
  <c r="AE101" i="6"/>
  <c r="W101" i="6"/>
  <c r="E101" i="6"/>
  <c r="AE100" i="6"/>
  <c r="E100" i="6"/>
  <c r="AE99" i="6"/>
  <c r="E99" i="6"/>
  <c r="W99" i="6" s="1"/>
  <c r="AE98" i="6"/>
  <c r="W98" i="6"/>
  <c r="E98" i="6"/>
  <c r="AE97" i="6"/>
  <c r="W97" i="6"/>
  <c r="E97" i="6"/>
  <c r="AE96" i="6"/>
  <c r="E96" i="6"/>
  <c r="AE95" i="6"/>
  <c r="E95" i="6"/>
  <c r="W95" i="6" s="1"/>
  <c r="AE94" i="6"/>
  <c r="E94" i="6"/>
  <c r="AE93" i="6"/>
  <c r="W93" i="6"/>
  <c r="E93" i="6"/>
  <c r="AE92" i="6"/>
  <c r="W92" i="6"/>
  <c r="E92" i="6"/>
  <c r="AE91" i="6"/>
  <c r="W91" i="6"/>
  <c r="E91" i="6"/>
  <c r="AE90" i="6"/>
  <c r="W90" i="6"/>
  <c r="E90" i="6"/>
  <c r="AE89" i="6"/>
  <c r="E89" i="6"/>
  <c r="AE88" i="6"/>
  <c r="E88" i="6"/>
  <c r="AE87" i="6"/>
  <c r="E87" i="6"/>
  <c r="W87" i="6" s="1"/>
  <c r="AE86" i="6"/>
  <c r="W86" i="6"/>
  <c r="E86" i="6"/>
  <c r="AE85" i="6"/>
  <c r="E85" i="6"/>
  <c r="AE84" i="6"/>
  <c r="E84" i="6"/>
  <c r="AE83" i="6"/>
  <c r="E83" i="6"/>
  <c r="W83" i="6" s="1"/>
  <c r="AE82" i="6"/>
  <c r="E82" i="6"/>
  <c r="AE81" i="6"/>
  <c r="E81" i="6"/>
  <c r="AE80" i="6"/>
  <c r="E80" i="6"/>
  <c r="AE79" i="6"/>
  <c r="W79" i="6"/>
  <c r="E79" i="6"/>
  <c r="AE78" i="6"/>
  <c r="W78" i="6"/>
  <c r="E78" i="6"/>
  <c r="AE77" i="6"/>
  <c r="W77" i="6"/>
  <c r="E77" i="6"/>
  <c r="AE76" i="6"/>
  <c r="E76" i="6"/>
  <c r="AE75" i="6"/>
  <c r="E75" i="6"/>
  <c r="AE74" i="6"/>
  <c r="W74" i="6"/>
  <c r="E74" i="6"/>
  <c r="AE73" i="6"/>
  <c r="W73" i="6"/>
  <c r="E73" i="6"/>
  <c r="AE72" i="6"/>
  <c r="W72" i="6"/>
  <c r="E72" i="6"/>
  <c r="AE71" i="6"/>
  <c r="E71" i="6"/>
  <c r="W71" i="6" s="1"/>
  <c r="AE70" i="6"/>
  <c r="W70" i="6"/>
  <c r="E70" i="6"/>
  <c r="AE69" i="6"/>
  <c r="E69" i="6"/>
  <c r="W69" i="6" s="1"/>
  <c r="AE68" i="6"/>
  <c r="E68" i="6"/>
  <c r="W68" i="6" s="1"/>
  <c r="AE67" i="6"/>
  <c r="W67" i="6"/>
  <c r="E67" i="6"/>
  <c r="AE66" i="6"/>
  <c r="W66" i="6"/>
  <c r="E66" i="6"/>
  <c r="AE65" i="6"/>
  <c r="W65" i="6"/>
  <c r="E65" i="6"/>
  <c r="AE64" i="6"/>
  <c r="E64" i="6"/>
  <c r="AE63" i="6"/>
  <c r="E63" i="6"/>
  <c r="W63" i="6" s="1"/>
  <c r="AE62" i="6"/>
  <c r="W62" i="6"/>
  <c r="E62" i="6"/>
  <c r="AE61" i="6"/>
  <c r="E61" i="6"/>
  <c r="AE60" i="6"/>
  <c r="W60" i="6"/>
  <c r="E60" i="6"/>
  <c r="AE59" i="6"/>
  <c r="E59" i="6"/>
  <c r="W59" i="6" s="1"/>
  <c r="AE58" i="6"/>
  <c r="E58" i="6"/>
  <c r="W58" i="6" s="1"/>
  <c r="AE57" i="6"/>
  <c r="W57" i="6"/>
  <c r="E57" i="6"/>
  <c r="AE56" i="6"/>
  <c r="W56" i="6"/>
  <c r="E56" i="6"/>
  <c r="AE55" i="6"/>
  <c r="W55" i="6"/>
  <c r="E55" i="6"/>
  <c r="AE54" i="6"/>
  <c r="W54" i="6"/>
  <c r="E54" i="6"/>
  <c r="AE53" i="6"/>
  <c r="E53" i="6"/>
  <c r="AE52" i="6"/>
  <c r="E52" i="6"/>
  <c r="AE51" i="6"/>
  <c r="E51" i="6"/>
  <c r="W51" i="6" s="1"/>
  <c r="AE50" i="6"/>
  <c r="W50" i="6"/>
  <c r="E50" i="6"/>
  <c r="AE49" i="6"/>
  <c r="W49" i="6"/>
  <c r="E49" i="6"/>
  <c r="AE48" i="6"/>
  <c r="E48" i="6"/>
  <c r="AE47" i="6"/>
  <c r="E47" i="6"/>
  <c r="W47" i="6" s="1"/>
  <c r="AE46" i="6"/>
  <c r="W46" i="6"/>
  <c r="E46" i="6"/>
  <c r="AE45" i="6"/>
  <c r="E45" i="6"/>
  <c r="AE44" i="6"/>
  <c r="E44" i="6"/>
  <c r="W44" i="6" s="1"/>
  <c r="AE43" i="6"/>
  <c r="W43" i="6"/>
  <c r="E43" i="6"/>
  <c r="AE42" i="6"/>
  <c r="W42" i="6"/>
  <c r="E42" i="6"/>
  <c r="AE41" i="6"/>
  <c r="W41" i="6"/>
  <c r="E41" i="6"/>
  <c r="AE40" i="6"/>
  <c r="E40" i="6"/>
  <c r="AE39" i="6"/>
  <c r="E39" i="6"/>
  <c r="W39" i="6" s="1"/>
  <c r="AE38" i="6"/>
  <c r="W38" i="6"/>
  <c r="E38" i="6"/>
  <c r="AE37" i="6"/>
  <c r="W37" i="6"/>
  <c r="E37" i="6"/>
  <c r="AE36" i="6"/>
  <c r="E36" i="6"/>
  <c r="AE35" i="6"/>
  <c r="E35" i="6"/>
  <c r="W35" i="6" s="1"/>
  <c r="AE34" i="6"/>
  <c r="E34" i="6"/>
  <c r="AE33" i="6"/>
  <c r="W33" i="6"/>
  <c r="E33" i="6"/>
  <c r="AE32" i="6"/>
  <c r="W32" i="6"/>
  <c r="E32" i="6"/>
  <c r="AE31" i="6"/>
  <c r="W31" i="6"/>
  <c r="E31" i="6"/>
  <c r="AE30" i="6"/>
  <c r="W30" i="6"/>
  <c r="E30" i="6"/>
  <c r="AE29" i="6"/>
  <c r="W29" i="6"/>
  <c r="E29" i="6"/>
  <c r="AE28" i="6"/>
  <c r="E28" i="6"/>
  <c r="W28" i="6" s="1"/>
  <c r="AE27" i="6"/>
  <c r="E27" i="6"/>
  <c r="W27" i="6" s="1"/>
  <c r="AE26" i="6"/>
  <c r="W26" i="6"/>
  <c r="E26" i="6"/>
  <c r="AE25" i="6"/>
  <c r="W25" i="6"/>
  <c r="E25" i="6"/>
  <c r="AE24" i="6"/>
  <c r="W24" i="6"/>
  <c r="E24" i="6"/>
  <c r="AE23" i="6"/>
  <c r="W23" i="6"/>
  <c r="E23" i="6"/>
  <c r="AE22" i="6"/>
  <c r="W22" i="6"/>
  <c r="E22" i="6"/>
  <c r="AE21" i="6"/>
  <c r="W21" i="6"/>
  <c r="E21" i="6"/>
  <c r="AE20" i="6"/>
  <c r="E20" i="6"/>
  <c r="W20" i="6" s="1"/>
  <c r="AE19" i="6"/>
  <c r="W19" i="6"/>
  <c r="E19" i="6"/>
  <c r="AE18" i="6"/>
  <c r="W18" i="6"/>
  <c r="E18" i="6"/>
  <c r="AE17" i="6"/>
  <c r="E17" i="6"/>
  <c r="W17" i="6" s="1"/>
  <c r="AE16" i="6"/>
  <c r="AD16" i="6"/>
  <c r="AD17" i="6" s="1"/>
  <c r="AD18" i="6" s="1"/>
  <c r="AD19" i="6" s="1"/>
  <c r="AD20" i="6" s="1"/>
  <c r="AD21" i="6" s="1"/>
  <c r="AD22" i="6" s="1"/>
  <c r="AD23" i="6" s="1"/>
  <c r="AD24" i="6" s="1"/>
  <c r="AD25" i="6" s="1"/>
  <c r="AD26" i="6" s="1"/>
  <c r="AD27" i="6" s="1"/>
  <c r="AD28" i="6" s="1"/>
  <c r="AD29" i="6" s="1"/>
  <c r="AD30" i="6" s="1"/>
  <c r="AD31" i="6" s="1"/>
  <c r="AD32" i="6" s="1"/>
  <c r="AD33" i="6" s="1"/>
  <c r="AD34" i="6" s="1"/>
  <c r="AD35" i="6" s="1"/>
  <c r="AD36" i="6" s="1"/>
  <c r="AD37" i="6" s="1"/>
  <c r="AD38" i="6" s="1"/>
  <c r="AD39" i="6" s="1"/>
  <c r="AD40" i="6" s="1"/>
  <c r="AD41" i="6" s="1"/>
  <c r="AD42" i="6" s="1"/>
  <c r="AD43" i="6" s="1"/>
  <c r="AD44" i="6" s="1"/>
  <c r="AD45" i="6" s="1"/>
  <c r="AD46" i="6" s="1"/>
  <c r="AD47" i="6" s="1"/>
  <c r="AD48" i="6" s="1"/>
  <c r="AD49" i="6" s="1"/>
  <c r="AD50" i="6" s="1"/>
  <c r="AD51" i="6" s="1"/>
  <c r="AD52" i="6" s="1"/>
  <c r="AD53" i="6" s="1"/>
  <c r="AD54" i="6" s="1"/>
  <c r="AD55" i="6" s="1"/>
  <c r="AD56" i="6" s="1"/>
  <c r="AD57" i="6" s="1"/>
  <c r="AD58" i="6" s="1"/>
  <c r="AD59" i="6" s="1"/>
  <c r="AD60" i="6" s="1"/>
  <c r="AD61" i="6" s="1"/>
  <c r="AD62" i="6" s="1"/>
  <c r="AD63" i="6" s="1"/>
  <c r="AD64" i="6" s="1"/>
  <c r="AD65" i="6" s="1"/>
  <c r="AD66" i="6" s="1"/>
  <c r="AD67" i="6" s="1"/>
  <c r="AD68" i="6" s="1"/>
  <c r="AD69" i="6" s="1"/>
  <c r="AD70" i="6" s="1"/>
  <c r="AD71" i="6" s="1"/>
  <c r="AD72" i="6" s="1"/>
  <c r="AD73" i="6" s="1"/>
  <c r="AD74" i="6" s="1"/>
  <c r="AD75" i="6" s="1"/>
  <c r="AD76" i="6" s="1"/>
  <c r="AD77" i="6" s="1"/>
  <c r="AD78" i="6" s="1"/>
  <c r="AD79" i="6" s="1"/>
  <c r="AD80" i="6" s="1"/>
  <c r="AD81" i="6" s="1"/>
  <c r="AD82" i="6" s="1"/>
  <c r="AD83" i="6" s="1"/>
  <c r="AD84" i="6" s="1"/>
  <c r="AD85" i="6" s="1"/>
  <c r="AD86" i="6" s="1"/>
  <c r="AD87" i="6" s="1"/>
  <c r="AD88" i="6" s="1"/>
  <c r="AD89" i="6" s="1"/>
  <c r="AD90" i="6" s="1"/>
  <c r="AD91" i="6" s="1"/>
  <c r="AD92" i="6" s="1"/>
  <c r="AD93" i="6" s="1"/>
  <c r="AD94" i="6" s="1"/>
  <c r="AD95" i="6" s="1"/>
  <c r="AD96" i="6" s="1"/>
  <c r="AD97" i="6" s="1"/>
  <c r="AD98" i="6" s="1"/>
  <c r="AD99" i="6" s="1"/>
  <c r="AD100" i="6" s="1"/>
  <c r="AD101" i="6" s="1"/>
  <c r="AD102" i="6" s="1"/>
  <c r="AD103" i="6" s="1"/>
  <c r="AD104" i="6" s="1"/>
  <c r="AD105" i="6" s="1"/>
  <c r="AD106" i="6" s="1"/>
  <c r="AD107" i="6" s="1"/>
  <c r="AD108" i="6" s="1"/>
  <c r="AD109" i="6" s="1"/>
  <c r="AD110" i="6" s="1"/>
  <c r="AD111" i="6" s="1"/>
  <c r="AD112" i="6" s="1"/>
  <c r="AD113" i="6" s="1"/>
  <c r="W16" i="6"/>
  <c r="L16" i="6"/>
  <c r="L17" i="6" s="1"/>
  <c r="L18" i="6" s="1"/>
  <c r="L19" i="6" s="1"/>
  <c r="E16" i="6"/>
  <c r="AE15" i="6"/>
  <c r="W15" i="6"/>
  <c r="E15" i="6"/>
  <c r="AE14" i="6"/>
  <c r="E14" i="6"/>
  <c r="AE13" i="6"/>
  <c r="E13" i="6"/>
  <c r="W13" i="6" s="1"/>
  <c r="AE12" i="6"/>
  <c r="E12" i="6"/>
  <c r="AE11" i="6"/>
  <c r="E11" i="6"/>
  <c r="AE10" i="6"/>
  <c r="E10" i="6"/>
  <c r="AE9" i="6"/>
  <c r="E9" i="6"/>
  <c r="AE8" i="6"/>
  <c r="AD8" i="6"/>
  <c r="AD9" i="6" s="1"/>
  <c r="AD10" i="6" s="1"/>
  <c r="AD11" i="6" s="1"/>
  <c r="AD12" i="6" s="1"/>
  <c r="AD13" i="6" s="1"/>
  <c r="AD14" i="6" s="1"/>
  <c r="AD15" i="6" s="1"/>
  <c r="E8" i="6"/>
  <c r="AE7" i="6"/>
  <c r="W7" i="6"/>
  <c r="E7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E6" i="6"/>
  <c r="I6" i="6"/>
  <c r="E6" i="6"/>
  <c r="D6" i="6"/>
  <c r="AE5" i="6"/>
  <c r="AD5" i="6"/>
  <c r="AD6" i="6" s="1"/>
  <c r="AD7" i="6" s="1"/>
  <c r="X5" i="6"/>
  <c r="H5" i="6"/>
  <c r="E5" i="6"/>
  <c r="W5" i="6" s="1"/>
  <c r="Y5" i="6" s="1"/>
  <c r="D5" i="6"/>
  <c r="V5" i="6" s="1"/>
  <c r="A5" i="6"/>
  <c r="A6" i="6" s="1"/>
  <c r="AE4" i="6"/>
  <c r="X4" i="6"/>
  <c r="Y4" i="6" s="1"/>
  <c r="V4" i="6"/>
  <c r="E4" i="6"/>
  <c r="W4" i="6" s="1"/>
  <c r="AE108" i="5"/>
  <c r="AE107" i="5"/>
  <c r="AE106" i="5"/>
  <c r="AE105" i="5"/>
  <c r="AE104" i="5"/>
  <c r="AE103" i="5"/>
  <c r="AE102" i="5"/>
  <c r="AE101" i="5"/>
  <c r="AE100" i="5"/>
  <c r="AE99" i="5"/>
  <c r="AE98" i="5"/>
  <c r="AE97" i="5"/>
  <c r="AE96" i="5"/>
  <c r="AE95" i="5"/>
  <c r="AE94" i="5"/>
  <c r="AE93" i="5"/>
  <c r="AE92" i="5"/>
  <c r="AE91" i="5"/>
  <c r="AE90" i="5"/>
  <c r="AE89" i="5"/>
  <c r="AE88" i="5"/>
  <c r="AE87" i="5"/>
  <c r="AE86" i="5"/>
  <c r="AE85" i="5"/>
  <c r="AE84" i="5"/>
  <c r="AE83" i="5"/>
  <c r="AE82" i="5"/>
  <c r="AE81" i="5"/>
  <c r="AE80" i="5"/>
  <c r="AE79" i="5"/>
  <c r="AE78" i="5"/>
  <c r="AE77" i="5"/>
  <c r="AE76" i="5"/>
  <c r="AE75" i="5"/>
  <c r="AE74" i="5"/>
  <c r="AE73" i="5"/>
  <c r="AE72" i="5"/>
  <c r="AE71" i="5"/>
  <c r="AE70" i="5"/>
  <c r="AE69" i="5"/>
  <c r="AE68" i="5"/>
  <c r="AE67" i="5"/>
  <c r="AE66" i="5"/>
  <c r="AE65" i="5"/>
  <c r="AE64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42" i="5"/>
  <c r="AE41" i="5"/>
  <c r="AE40" i="5"/>
  <c r="AE39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E18" i="5"/>
  <c r="AE17" i="5"/>
  <c r="L17" i="5"/>
  <c r="L18" i="5" s="1"/>
  <c r="L19" i="5" s="1"/>
  <c r="AE16" i="5"/>
  <c r="L16" i="5"/>
  <c r="AE15" i="5"/>
  <c r="AE14" i="5"/>
  <c r="AE13" i="5"/>
  <c r="AE12" i="5"/>
  <c r="AE11" i="5"/>
  <c r="AE10" i="5"/>
  <c r="AE9" i="5"/>
  <c r="AE8" i="5"/>
  <c r="AE7" i="5"/>
  <c r="D7" i="5"/>
  <c r="AE6" i="5"/>
  <c r="AD6" i="5"/>
  <c r="AD7" i="5" s="1"/>
  <c r="AD8" i="5" s="1"/>
  <c r="AD9" i="5" s="1"/>
  <c r="AD10" i="5" s="1"/>
  <c r="AD11" i="5" s="1"/>
  <c r="AD12" i="5" s="1"/>
  <c r="AD13" i="5" s="1"/>
  <c r="AD14" i="5" s="1"/>
  <c r="AD15" i="5" s="1"/>
  <c r="AD16" i="5" s="1"/>
  <c r="AD17" i="5" s="1"/>
  <c r="AD18" i="5" s="1"/>
  <c r="AD19" i="5" s="1"/>
  <c r="AD20" i="5" s="1"/>
  <c r="AD21" i="5" s="1"/>
  <c r="AD22" i="5" s="1"/>
  <c r="AD23" i="5" s="1"/>
  <c r="AD24" i="5" s="1"/>
  <c r="AD25" i="5" s="1"/>
  <c r="AD26" i="5" s="1"/>
  <c r="AD27" i="5" s="1"/>
  <c r="AD28" i="5" s="1"/>
  <c r="AD29" i="5" s="1"/>
  <c r="AD30" i="5" s="1"/>
  <c r="AD31" i="5" s="1"/>
  <c r="AD32" i="5" s="1"/>
  <c r="AD33" i="5" s="1"/>
  <c r="AD34" i="5" s="1"/>
  <c r="AD35" i="5" s="1"/>
  <c r="AD36" i="5" s="1"/>
  <c r="AD37" i="5" s="1"/>
  <c r="AD38" i="5" s="1"/>
  <c r="AD39" i="5" s="1"/>
  <c r="AD40" i="5" s="1"/>
  <c r="AD41" i="5" s="1"/>
  <c r="AD42" i="5" s="1"/>
  <c r="AD43" i="5" s="1"/>
  <c r="AD44" i="5" s="1"/>
  <c r="AD45" i="5" s="1"/>
  <c r="AD46" i="5" s="1"/>
  <c r="AD47" i="5" s="1"/>
  <c r="AD48" i="5" s="1"/>
  <c r="AD49" i="5" s="1"/>
  <c r="AD50" i="5" s="1"/>
  <c r="AD51" i="5" s="1"/>
  <c r="AD52" i="5" s="1"/>
  <c r="AD53" i="5" s="1"/>
  <c r="AD54" i="5" s="1"/>
  <c r="AD55" i="5" s="1"/>
  <c r="AD56" i="5" s="1"/>
  <c r="AD57" i="5" s="1"/>
  <c r="AD58" i="5" s="1"/>
  <c r="AD59" i="5" s="1"/>
  <c r="AD60" i="5" s="1"/>
  <c r="AD61" i="5" s="1"/>
  <c r="AD62" i="5" s="1"/>
  <c r="AD63" i="5" s="1"/>
  <c r="AD64" i="5" s="1"/>
  <c r="AD65" i="5" s="1"/>
  <c r="AD66" i="5" s="1"/>
  <c r="AD67" i="5" s="1"/>
  <c r="AD68" i="5" s="1"/>
  <c r="AD69" i="5" s="1"/>
  <c r="AD70" i="5" s="1"/>
  <c r="AD71" i="5" s="1"/>
  <c r="AD72" i="5" s="1"/>
  <c r="AD73" i="5" s="1"/>
  <c r="AD74" i="5" s="1"/>
  <c r="AD75" i="5" s="1"/>
  <c r="AD76" i="5" s="1"/>
  <c r="AD77" i="5" s="1"/>
  <c r="AD78" i="5" s="1"/>
  <c r="AD79" i="5" s="1"/>
  <c r="AD80" i="5" s="1"/>
  <c r="AD81" i="5" s="1"/>
  <c r="AD82" i="5" s="1"/>
  <c r="AD83" i="5" s="1"/>
  <c r="AD84" i="5" s="1"/>
  <c r="AD85" i="5" s="1"/>
  <c r="AD86" i="5" s="1"/>
  <c r="AD87" i="5" s="1"/>
  <c r="AD88" i="5" s="1"/>
  <c r="AD89" i="5" s="1"/>
  <c r="AD90" i="5" s="1"/>
  <c r="AD91" i="5" s="1"/>
  <c r="AD92" i="5" s="1"/>
  <c r="AD93" i="5" s="1"/>
  <c r="AD94" i="5" s="1"/>
  <c r="AD95" i="5" s="1"/>
  <c r="AD96" i="5" s="1"/>
  <c r="AD97" i="5" s="1"/>
  <c r="AD98" i="5" s="1"/>
  <c r="AD99" i="5" s="1"/>
  <c r="AD100" i="5" s="1"/>
  <c r="AD101" i="5" s="1"/>
  <c r="AD102" i="5" s="1"/>
  <c r="AD103" i="5" s="1"/>
  <c r="AD104" i="5" s="1"/>
  <c r="AD105" i="5" s="1"/>
  <c r="AD106" i="5" s="1"/>
  <c r="AD107" i="5" s="1"/>
  <c r="AD108" i="5" s="1"/>
  <c r="AD109" i="5" s="1"/>
  <c r="AD110" i="5" s="1"/>
  <c r="AD111" i="5" s="1"/>
  <c r="AD112" i="5" s="1"/>
  <c r="AD113" i="5" s="1"/>
  <c r="D6" i="5"/>
  <c r="V6" i="5" s="1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E5" i="5"/>
  <c r="AD5" i="5"/>
  <c r="X5" i="5"/>
  <c r="V5" i="5"/>
  <c r="H5" i="5"/>
  <c r="D5" i="5"/>
  <c r="A5" i="5"/>
  <c r="AE4" i="5"/>
  <c r="X4" i="5"/>
  <c r="V4" i="5"/>
  <c r="AE108" i="4"/>
  <c r="AE107" i="4"/>
  <c r="E107" i="4"/>
  <c r="W107" i="4" s="1"/>
  <c r="AE106" i="4"/>
  <c r="W106" i="4"/>
  <c r="E106" i="4"/>
  <c r="AE105" i="4"/>
  <c r="E105" i="4"/>
  <c r="AE104" i="4"/>
  <c r="E104" i="4"/>
  <c r="AE103" i="4"/>
  <c r="W103" i="4"/>
  <c r="E103" i="4"/>
  <c r="AE102" i="4"/>
  <c r="E102" i="4"/>
  <c r="AE101" i="4"/>
  <c r="W101" i="4"/>
  <c r="E101" i="4"/>
  <c r="AE100" i="4"/>
  <c r="E100" i="4"/>
  <c r="AE99" i="4"/>
  <c r="E99" i="4"/>
  <c r="AE98" i="4"/>
  <c r="E98" i="4"/>
  <c r="W98" i="4" s="1"/>
  <c r="AE97" i="4"/>
  <c r="W97" i="4"/>
  <c r="E97" i="4"/>
  <c r="AE96" i="4"/>
  <c r="W96" i="4"/>
  <c r="E96" i="4"/>
  <c r="AE95" i="4"/>
  <c r="E95" i="4"/>
  <c r="W95" i="4" s="1"/>
  <c r="AE94" i="4"/>
  <c r="W94" i="4"/>
  <c r="E94" i="4"/>
  <c r="AE93" i="4"/>
  <c r="W93" i="4"/>
  <c r="E93" i="4"/>
  <c r="AE92" i="4"/>
  <c r="W92" i="4"/>
  <c r="E92" i="4"/>
  <c r="AE91" i="4"/>
  <c r="W91" i="4"/>
  <c r="E91" i="4"/>
  <c r="AE90" i="4"/>
  <c r="W90" i="4"/>
  <c r="E90" i="4"/>
  <c r="AE89" i="4"/>
  <c r="W89" i="4"/>
  <c r="E89" i="4"/>
  <c r="AE88" i="4"/>
  <c r="E88" i="4"/>
  <c r="AE87" i="4"/>
  <c r="E87" i="4"/>
  <c r="AE86" i="4"/>
  <c r="E86" i="4"/>
  <c r="W86" i="4" s="1"/>
  <c r="AE85" i="4"/>
  <c r="E85" i="4"/>
  <c r="AE84" i="4"/>
  <c r="W84" i="4"/>
  <c r="E84" i="4"/>
  <c r="AE83" i="4"/>
  <c r="W83" i="4"/>
  <c r="E83" i="4"/>
  <c r="AE82" i="4"/>
  <c r="W82" i="4"/>
  <c r="E82" i="4"/>
  <c r="AE81" i="4"/>
  <c r="W81" i="4"/>
  <c r="E81" i="4"/>
  <c r="AE80" i="4"/>
  <c r="W80" i="4"/>
  <c r="E80" i="4"/>
  <c r="AE79" i="4"/>
  <c r="E79" i="4"/>
  <c r="W79" i="4" s="1"/>
  <c r="AE78" i="4"/>
  <c r="W78" i="4"/>
  <c r="E78" i="4"/>
  <c r="AE77" i="4"/>
  <c r="W77" i="4"/>
  <c r="E77" i="4"/>
  <c r="AE76" i="4"/>
  <c r="W76" i="4"/>
  <c r="E76" i="4"/>
  <c r="AE75" i="4"/>
  <c r="W75" i="4"/>
  <c r="E75" i="4"/>
  <c r="AE74" i="4"/>
  <c r="E74" i="4"/>
  <c r="AE73" i="4"/>
  <c r="E73" i="4"/>
  <c r="W73" i="4" s="1"/>
  <c r="AE72" i="4"/>
  <c r="E72" i="4"/>
  <c r="W72" i="4" s="1"/>
  <c r="AE71" i="4"/>
  <c r="W71" i="4"/>
  <c r="E71" i="4"/>
  <c r="AE70" i="4"/>
  <c r="W70" i="4"/>
  <c r="E70" i="4"/>
  <c r="AE69" i="4"/>
  <c r="W69" i="4"/>
  <c r="E69" i="4"/>
  <c r="AE68" i="4"/>
  <c r="E68" i="4"/>
  <c r="W68" i="4" s="1"/>
  <c r="AE67" i="4"/>
  <c r="E67" i="4"/>
  <c r="AE66" i="4"/>
  <c r="W66" i="4"/>
  <c r="E66" i="4"/>
  <c r="AE65" i="4"/>
  <c r="E65" i="4"/>
  <c r="AE64" i="4"/>
  <c r="E64" i="4"/>
  <c r="AE63" i="4"/>
  <c r="E63" i="4"/>
  <c r="AE62" i="4"/>
  <c r="W62" i="4"/>
  <c r="E62" i="4"/>
  <c r="AE61" i="4"/>
  <c r="W61" i="4"/>
  <c r="E61" i="4"/>
  <c r="AE60" i="4"/>
  <c r="W60" i="4"/>
  <c r="E60" i="4"/>
  <c r="AE59" i="4"/>
  <c r="W59" i="4"/>
  <c r="E59" i="4"/>
  <c r="AE58" i="4"/>
  <c r="W58" i="4"/>
  <c r="E58" i="4"/>
  <c r="AE57" i="4"/>
  <c r="E57" i="4"/>
  <c r="AE56" i="4"/>
  <c r="E56" i="4"/>
  <c r="AE55" i="4"/>
  <c r="E55" i="4"/>
  <c r="W55" i="4" s="1"/>
  <c r="AE54" i="4"/>
  <c r="W54" i="4"/>
  <c r="E54" i="4"/>
  <c r="A54" i="4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E53" i="4"/>
  <c r="W53" i="4"/>
  <c r="E53" i="4"/>
  <c r="AE52" i="4"/>
  <c r="E52" i="4"/>
  <c r="AE51" i="4"/>
  <c r="E51" i="4"/>
  <c r="AE50" i="4"/>
  <c r="W50" i="4"/>
  <c r="E50" i="4"/>
  <c r="AE49" i="4"/>
  <c r="W49" i="4"/>
  <c r="E49" i="4"/>
  <c r="AE48" i="4"/>
  <c r="E48" i="4"/>
  <c r="AE47" i="4"/>
  <c r="E47" i="4"/>
  <c r="W47" i="4" s="1"/>
  <c r="AE46" i="4"/>
  <c r="E46" i="4"/>
  <c r="W46" i="4" s="1"/>
  <c r="AE45" i="4"/>
  <c r="E45" i="4"/>
  <c r="W45" i="4" s="1"/>
  <c r="AE44" i="4"/>
  <c r="W44" i="4"/>
  <c r="E44" i="4"/>
  <c r="AE43" i="4"/>
  <c r="E43" i="4"/>
  <c r="AE42" i="4"/>
  <c r="E42" i="4"/>
  <c r="AE41" i="4"/>
  <c r="E41" i="4"/>
  <c r="AE40" i="4"/>
  <c r="E40" i="4"/>
  <c r="W40" i="4" s="1"/>
  <c r="AE39" i="4"/>
  <c r="E39" i="4"/>
  <c r="AE38" i="4"/>
  <c r="E38" i="4"/>
  <c r="AE37" i="4"/>
  <c r="E37" i="4"/>
  <c r="W37" i="4" s="1"/>
  <c r="AE36" i="4"/>
  <c r="E36" i="4"/>
  <c r="W36" i="4" s="1"/>
  <c r="AE35" i="4"/>
  <c r="E35" i="4"/>
  <c r="W35" i="4" s="1"/>
  <c r="AE34" i="4"/>
  <c r="E34" i="4"/>
  <c r="W34" i="4" s="1"/>
  <c r="AE33" i="4"/>
  <c r="E33" i="4"/>
  <c r="W33" i="4" s="1"/>
  <c r="AE32" i="4"/>
  <c r="W32" i="4"/>
  <c r="E32" i="4"/>
  <c r="AE31" i="4"/>
  <c r="E31" i="4"/>
  <c r="AE30" i="4"/>
  <c r="E30" i="4"/>
  <c r="AE29" i="4"/>
  <c r="E29" i="4"/>
  <c r="W29" i="4" s="1"/>
  <c r="AE28" i="4"/>
  <c r="AD28" i="4"/>
  <c r="AD29" i="4" s="1"/>
  <c r="AD30" i="4" s="1"/>
  <c r="AD31" i="4" s="1"/>
  <c r="AD32" i="4" s="1"/>
  <c r="AD33" i="4" s="1"/>
  <c r="AD34" i="4" s="1"/>
  <c r="AD35" i="4" s="1"/>
  <c r="AD36" i="4" s="1"/>
  <c r="AD37" i="4" s="1"/>
  <c r="AD38" i="4" s="1"/>
  <c r="AD39" i="4" s="1"/>
  <c r="AD40" i="4" s="1"/>
  <c r="AD41" i="4" s="1"/>
  <c r="AD42" i="4" s="1"/>
  <c r="AD43" i="4" s="1"/>
  <c r="AD44" i="4" s="1"/>
  <c r="AD45" i="4" s="1"/>
  <c r="AD46" i="4" s="1"/>
  <c r="AD47" i="4" s="1"/>
  <c r="AD48" i="4" s="1"/>
  <c r="AD49" i="4" s="1"/>
  <c r="AD50" i="4" s="1"/>
  <c r="AD51" i="4" s="1"/>
  <c r="AD52" i="4" s="1"/>
  <c r="AD53" i="4" s="1"/>
  <c r="AD54" i="4" s="1"/>
  <c r="AD55" i="4" s="1"/>
  <c r="AD56" i="4" s="1"/>
  <c r="AD57" i="4" s="1"/>
  <c r="AD58" i="4" s="1"/>
  <c r="AD59" i="4" s="1"/>
  <c r="AD60" i="4" s="1"/>
  <c r="AD61" i="4" s="1"/>
  <c r="AD62" i="4" s="1"/>
  <c r="AD63" i="4" s="1"/>
  <c r="AD64" i="4" s="1"/>
  <c r="AD65" i="4" s="1"/>
  <c r="AD66" i="4" s="1"/>
  <c r="AD67" i="4" s="1"/>
  <c r="AD68" i="4" s="1"/>
  <c r="AD69" i="4" s="1"/>
  <c r="AD70" i="4" s="1"/>
  <c r="AD71" i="4" s="1"/>
  <c r="AD72" i="4" s="1"/>
  <c r="AD73" i="4" s="1"/>
  <c r="AD74" i="4" s="1"/>
  <c r="AD75" i="4" s="1"/>
  <c r="AD76" i="4" s="1"/>
  <c r="AD77" i="4" s="1"/>
  <c r="AD78" i="4" s="1"/>
  <c r="AD79" i="4" s="1"/>
  <c r="AD80" i="4" s="1"/>
  <c r="AD81" i="4" s="1"/>
  <c r="AD82" i="4" s="1"/>
  <c r="AD83" i="4" s="1"/>
  <c r="AD84" i="4" s="1"/>
  <c r="AD85" i="4" s="1"/>
  <c r="AD86" i="4" s="1"/>
  <c r="AD87" i="4" s="1"/>
  <c r="AD88" i="4" s="1"/>
  <c r="AD89" i="4" s="1"/>
  <c r="AD90" i="4" s="1"/>
  <c r="AD91" i="4" s="1"/>
  <c r="AD92" i="4" s="1"/>
  <c r="AD93" i="4" s="1"/>
  <c r="AD94" i="4" s="1"/>
  <c r="AD95" i="4" s="1"/>
  <c r="AD96" i="4" s="1"/>
  <c r="AD97" i="4" s="1"/>
  <c r="AD98" i="4" s="1"/>
  <c r="AD99" i="4" s="1"/>
  <c r="AD100" i="4" s="1"/>
  <c r="AD101" i="4" s="1"/>
  <c r="AD102" i="4" s="1"/>
  <c r="AD103" i="4" s="1"/>
  <c r="AD104" i="4" s="1"/>
  <c r="AD105" i="4" s="1"/>
  <c r="AD106" i="4" s="1"/>
  <c r="AD107" i="4" s="1"/>
  <c r="AD108" i="4" s="1"/>
  <c r="AD109" i="4" s="1"/>
  <c r="AD110" i="4" s="1"/>
  <c r="AD111" i="4" s="1"/>
  <c r="AD112" i="4" s="1"/>
  <c r="AD113" i="4" s="1"/>
  <c r="E28" i="4"/>
  <c r="AE27" i="4"/>
  <c r="E27" i="4"/>
  <c r="AE26" i="4"/>
  <c r="E26" i="4"/>
  <c r="W26" i="4" s="1"/>
  <c r="AE25" i="4"/>
  <c r="E25" i="4"/>
  <c r="W25" i="4" s="1"/>
  <c r="AE24" i="4"/>
  <c r="E24" i="4"/>
  <c r="W24" i="4" s="1"/>
  <c r="AE23" i="4"/>
  <c r="W23" i="4"/>
  <c r="E23" i="4"/>
  <c r="AE22" i="4"/>
  <c r="W22" i="4"/>
  <c r="E22" i="4"/>
  <c r="AE21" i="4"/>
  <c r="E21" i="4"/>
  <c r="W21" i="4" s="1"/>
  <c r="AE20" i="4"/>
  <c r="E20" i="4"/>
  <c r="W20" i="4" s="1"/>
  <c r="AE19" i="4"/>
  <c r="E19" i="4"/>
  <c r="AE18" i="4"/>
  <c r="W18" i="4"/>
  <c r="E18" i="4"/>
  <c r="AE17" i="4"/>
  <c r="AD17" i="4"/>
  <c r="AD18" i="4" s="1"/>
  <c r="AD19" i="4" s="1"/>
  <c r="AD20" i="4" s="1"/>
  <c r="AD21" i="4" s="1"/>
  <c r="AD22" i="4" s="1"/>
  <c r="AD23" i="4" s="1"/>
  <c r="AD24" i="4" s="1"/>
  <c r="AD25" i="4" s="1"/>
  <c r="AD26" i="4" s="1"/>
  <c r="AD27" i="4" s="1"/>
  <c r="W17" i="4"/>
  <c r="L17" i="4"/>
  <c r="L18" i="4" s="1"/>
  <c r="L19" i="4" s="1"/>
  <c r="E17" i="4"/>
  <c r="AE16" i="4"/>
  <c r="L16" i="4"/>
  <c r="E16" i="4"/>
  <c r="W16" i="4" s="1"/>
  <c r="AE15" i="4"/>
  <c r="W15" i="4"/>
  <c r="E15" i="4"/>
  <c r="AE14" i="4"/>
  <c r="E14" i="4"/>
  <c r="AE13" i="4"/>
  <c r="E13" i="4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E12" i="4"/>
  <c r="W12" i="4"/>
  <c r="E12" i="4"/>
  <c r="AE11" i="4"/>
  <c r="E11" i="4"/>
  <c r="AE10" i="4"/>
  <c r="W10" i="4"/>
  <c r="E10" i="4"/>
  <c r="AE9" i="4"/>
  <c r="W9" i="4"/>
  <c r="E9" i="4"/>
  <c r="AE8" i="4"/>
  <c r="W8" i="4"/>
  <c r="E8" i="4"/>
  <c r="AE7" i="4"/>
  <c r="E7" i="4"/>
  <c r="AE6" i="4"/>
  <c r="I6" i="4"/>
  <c r="E6" i="4"/>
  <c r="W6" i="4" s="1"/>
  <c r="AE5" i="4"/>
  <c r="AD5" i="4"/>
  <c r="AD6" i="4" s="1"/>
  <c r="AD7" i="4" s="1"/>
  <c r="AD8" i="4" s="1"/>
  <c r="AD9" i="4" s="1"/>
  <c r="AD10" i="4" s="1"/>
  <c r="AD11" i="4" s="1"/>
  <c r="AD12" i="4" s="1"/>
  <c r="AD13" i="4" s="1"/>
  <c r="AD14" i="4" s="1"/>
  <c r="AD15" i="4" s="1"/>
  <c r="AD16" i="4" s="1"/>
  <c r="X5" i="4"/>
  <c r="H5" i="4"/>
  <c r="E5" i="4"/>
  <c r="W5" i="4" s="1"/>
  <c r="Y5" i="4" s="1"/>
  <c r="D5" i="4"/>
  <c r="A5" i="4"/>
  <c r="A6" i="4" s="1"/>
  <c r="A7" i="4" s="1"/>
  <c r="A8" i="4" s="1"/>
  <c r="A9" i="4" s="1"/>
  <c r="A10" i="4" s="1"/>
  <c r="A11" i="4" s="1"/>
  <c r="A12" i="4" s="1"/>
  <c r="AE4" i="4"/>
  <c r="X4" i="4"/>
  <c r="V4" i="4"/>
  <c r="E4" i="4"/>
  <c r="AE108" i="3"/>
  <c r="AE107" i="3"/>
  <c r="AE106" i="3"/>
  <c r="AE105" i="3"/>
  <c r="AE104" i="3"/>
  <c r="AE103" i="3"/>
  <c r="AE102" i="3"/>
  <c r="AE101" i="3"/>
  <c r="AE100" i="3"/>
  <c r="AE99" i="3"/>
  <c r="AE98" i="3"/>
  <c r="AE97" i="3"/>
  <c r="AE96" i="3"/>
  <c r="AE95" i="3"/>
  <c r="AE94" i="3"/>
  <c r="AE93" i="3"/>
  <c r="AE92" i="3"/>
  <c r="AE91" i="3"/>
  <c r="AE90" i="3"/>
  <c r="AE89" i="3"/>
  <c r="AE88" i="3"/>
  <c r="AE87" i="3"/>
  <c r="AE86" i="3"/>
  <c r="AE85" i="3"/>
  <c r="AE84" i="3"/>
  <c r="AE83" i="3"/>
  <c r="AE82" i="3"/>
  <c r="AE81" i="3"/>
  <c r="AE80" i="3"/>
  <c r="AE79" i="3"/>
  <c r="AE78" i="3"/>
  <c r="AE77" i="3"/>
  <c r="AE76" i="3"/>
  <c r="AE75" i="3"/>
  <c r="AE74" i="3"/>
  <c r="AE73" i="3"/>
  <c r="AE72" i="3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22" i="3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E21" i="3"/>
  <c r="AE20" i="3"/>
  <c r="AE19" i="3"/>
  <c r="L19" i="3"/>
  <c r="AE18" i="3"/>
  <c r="AE17" i="3"/>
  <c r="AE16" i="3"/>
  <c r="AD16" i="3"/>
  <c r="AD17" i="3" s="1"/>
  <c r="AD18" i="3" s="1"/>
  <c r="AD19" i="3" s="1"/>
  <c r="AD20" i="3" s="1"/>
  <c r="AD21" i="3" s="1"/>
  <c r="AD22" i="3" s="1"/>
  <c r="AD23" i="3" s="1"/>
  <c r="AD24" i="3" s="1"/>
  <c r="AD25" i="3" s="1"/>
  <c r="AD26" i="3" s="1"/>
  <c r="AD27" i="3" s="1"/>
  <c r="AD28" i="3" s="1"/>
  <c r="AD29" i="3" s="1"/>
  <c r="AD30" i="3" s="1"/>
  <c r="AD31" i="3" s="1"/>
  <c r="AD32" i="3" s="1"/>
  <c r="AD33" i="3" s="1"/>
  <c r="AD34" i="3" s="1"/>
  <c r="AD35" i="3" s="1"/>
  <c r="AD36" i="3" s="1"/>
  <c r="AD37" i="3" s="1"/>
  <c r="AD38" i="3" s="1"/>
  <c r="AD39" i="3" s="1"/>
  <c r="AD40" i="3" s="1"/>
  <c r="AD41" i="3" s="1"/>
  <c r="AD42" i="3" s="1"/>
  <c r="AD43" i="3" s="1"/>
  <c r="AD44" i="3" s="1"/>
  <c r="AD45" i="3" s="1"/>
  <c r="AD46" i="3" s="1"/>
  <c r="AD47" i="3" s="1"/>
  <c r="AD48" i="3" s="1"/>
  <c r="AD49" i="3" s="1"/>
  <c r="AD50" i="3" s="1"/>
  <c r="AD51" i="3" s="1"/>
  <c r="AD52" i="3" s="1"/>
  <c r="AD53" i="3" s="1"/>
  <c r="AD54" i="3" s="1"/>
  <c r="AD55" i="3" s="1"/>
  <c r="AD56" i="3" s="1"/>
  <c r="AD57" i="3" s="1"/>
  <c r="AD58" i="3" s="1"/>
  <c r="AD59" i="3" s="1"/>
  <c r="AD60" i="3" s="1"/>
  <c r="AD61" i="3" s="1"/>
  <c r="AD62" i="3" s="1"/>
  <c r="AD63" i="3" s="1"/>
  <c r="AD64" i="3" s="1"/>
  <c r="AD65" i="3" s="1"/>
  <c r="AD66" i="3" s="1"/>
  <c r="AD67" i="3" s="1"/>
  <c r="AD68" i="3" s="1"/>
  <c r="AD69" i="3" s="1"/>
  <c r="AD70" i="3" s="1"/>
  <c r="AD71" i="3" s="1"/>
  <c r="AD72" i="3" s="1"/>
  <c r="AD73" i="3" s="1"/>
  <c r="AD74" i="3" s="1"/>
  <c r="AD75" i="3" s="1"/>
  <c r="AD76" i="3" s="1"/>
  <c r="AD77" i="3" s="1"/>
  <c r="AD78" i="3" s="1"/>
  <c r="AD79" i="3" s="1"/>
  <c r="AD80" i="3" s="1"/>
  <c r="AD81" i="3" s="1"/>
  <c r="AD82" i="3" s="1"/>
  <c r="AD83" i="3" s="1"/>
  <c r="AD84" i="3" s="1"/>
  <c r="AD85" i="3" s="1"/>
  <c r="AD86" i="3" s="1"/>
  <c r="AD87" i="3" s="1"/>
  <c r="AD88" i="3" s="1"/>
  <c r="AD89" i="3" s="1"/>
  <c r="AD90" i="3" s="1"/>
  <c r="AD91" i="3" s="1"/>
  <c r="AD92" i="3" s="1"/>
  <c r="AD93" i="3" s="1"/>
  <c r="AD94" i="3" s="1"/>
  <c r="AD95" i="3" s="1"/>
  <c r="AD96" i="3" s="1"/>
  <c r="AD97" i="3" s="1"/>
  <c r="AD98" i="3" s="1"/>
  <c r="AD99" i="3" s="1"/>
  <c r="AD100" i="3" s="1"/>
  <c r="AD101" i="3" s="1"/>
  <c r="AD102" i="3" s="1"/>
  <c r="AD103" i="3" s="1"/>
  <c r="AD104" i="3" s="1"/>
  <c r="AD105" i="3" s="1"/>
  <c r="AD106" i="3" s="1"/>
  <c r="AD107" i="3" s="1"/>
  <c r="AD108" i="3" s="1"/>
  <c r="AD109" i="3" s="1"/>
  <c r="AD110" i="3" s="1"/>
  <c r="AD111" i="3" s="1"/>
  <c r="AD112" i="3" s="1"/>
  <c r="AD113" i="3" s="1"/>
  <c r="L16" i="3"/>
  <c r="L17" i="3" s="1"/>
  <c r="L18" i="3" s="1"/>
  <c r="AE15" i="3"/>
  <c r="A15" i="3"/>
  <c r="A16" i="3" s="1"/>
  <c r="A17" i="3" s="1"/>
  <c r="A18" i="3" s="1"/>
  <c r="A19" i="3" s="1"/>
  <c r="A20" i="3" s="1"/>
  <c r="A21" i="3" s="1"/>
  <c r="AE14" i="3"/>
  <c r="AE13" i="3"/>
  <c r="AE12" i="3"/>
  <c r="AE11" i="3"/>
  <c r="A11" i="3"/>
  <c r="A12" i="3" s="1"/>
  <c r="A13" i="3" s="1"/>
  <c r="A14" i="3" s="1"/>
  <c r="AE10" i="3"/>
  <c r="AE9" i="3"/>
  <c r="A9" i="3"/>
  <c r="A10" i="3" s="1"/>
  <c r="AE8" i="3"/>
  <c r="AD8" i="3"/>
  <c r="AD9" i="3" s="1"/>
  <c r="AD10" i="3" s="1"/>
  <c r="AD11" i="3" s="1"/>
  <c r="AD12" i="3" s="1"/>
  <c r="AD13" i="3" s="1"/>
  <c r="AD14" i="3" s="1"/>
  <c r="AD15" i="3" s="1"/>
  <c r="AE7" i="3"/>
  <c r="A7" i="3"/>
  <c r="A8" i="3" s="1"/>
  <c r="AE6" i="3"/>
  <c r="V6" i="3"/>
  <c r="A6" i="3"/>
  <c r="AE5" i="3"/>
  <c r="AD5" i="3"/>
  <c r="AD6" i="3" s="1"/>
  <c r="AD7" i="3" s="1"/>
  <c r="X5" i="3"/>
  <c r="V5" i="3"/>
  <c r="H5" i="3"/>
  <c r="D5" i="3"/>
  <c r="D6" i="3" s="1"/>
  <c r="D7" i="3" s="1"/>
  <c r="A5" i="3"/>
  <c r="AE4" i="3"/>
  <c r="X4" i="3"/>
  <c r="V4" i="3"/>
  <c r="AE108" i="2"/>
  <c r="AE107" i="2"/>
  <c r="W107" i="2"/>
  <c r="E107" i="2"/>
  <c r="AE106" i="2"/>
  <c r="W106" i="2"/>
  <c r="E106" i="2"/>
  <c r="AE105" i="2"/>
  <c r="W105" i="2"/>
  <c r="E105" i="2"/>
  <c r="AE104" i="2"/>
  <c r="W104" i="2"/>
  <c r="E104" i="2"/>
  <c r="AE103" i="2"/>
  <c r="E103" i="2"/>
  <c r="W103" i="2" s="1"/>
  <c r="AE102" i="2"/>
  <c r="W102" i="2"/>
  <c r="E102" i="2"/>
  <c r="AE101" i="2"/>
  <c r="W101" i="2"/>
  <c r="E101" i="2"/>
  <c r="AE100" i="2"/>
  <c r="W100" i="2"/>
  <c r="E100" i="2"/>
  <c r="AE99" i="2"/>
  <c r="W99" i="2"/>
  <c r="E99" i="2"/>
  <c r="AE98" i="2"/>
  <c r="W98" i="2"/>
  <c r="E98" i="2"/>
  <c r="AE97" i="2"/>
  <c r="W97" i="2"/>
  <c r="E97" i="2"/>
  <c r="AE96" i="2"/>
  <c r="W96" i="2"/>
  <c r="E96" i="2"/>
  <c r="AE95" i="2"/>
  <c r="E95" i="2"/>
  <c r="AE94" i="2"/>
  <c r="W94" i="2"/>
  <c r="E94" i="2"/>
  <c r="AE93" i="2"/>
  <c r="W93" i="2"/>
  <c r="E93" i="2"/>
  <c r="AE92" i="2"/>
  <c r="E92" i="2"/>
  <c r="AE91" i="2"/>
  <c r="E91" i="2"/>
  <c r="AE90" i="2"/>
  <c r="E90" i="2"/>
  <c r="AE89" i="2"/>
  <c r="W89" i="2"/>
  <c r="E89" i="2"/>
  <c r="AE88" i="2"/>
  <c r="W88" i="2"/>
  <c r="E88" i="2"/>
  <c r="AE87" i="2"/>
  <c r="E87" i="2"/>
  <c r="AE86" i="2"/>
  <c r="E86" i="2"/>
  <c r="AE85" i="2"/>
  <c r="W85" i="2"/>
  <c r="E85" i="2"/>
  <c r="AE84" i="2"/>
  <c r="E84" i="2"/>
  <c r="AE83" i="2"/>
  <c r="W83" i="2"/>
  <c r="E83" i="2"/>
  <c r="AE82" i="2"/>
  <c r="W82" i="2"/>
  <c r="E82" i="2"/>
  <c r="AE81" i="2"/>
  <c r="E81" i="2"/>
  <c r="AE80" i="2"/>
  <c r="E80" i="2"/>
  <c r="AE79" i="2"/>
  <c r="E79" i="2"/>
  <c r="W79" i="2" s="1"/>
  <c r="AE78" i="2"/>
  <c r="E78" i="2"/>
  <c r="W78" i="2" s="1"/>
  <c r="AE77" i="2"/>
  <c r="W77" i="2"/>
  <c r="E77" i="2"/>
  <c r="AE76" i="2"/>
  <c r="E76" i="2"/>
  <c r="AE75" i="2"/>
  <c r="W75" i="2"/>
  <c r="E75" i="2"/>
  <c r="AE74" i="2"/>
  <c r="W74" i="2"/>
  <c r="E74" i="2"/>
  <c r="AE73" i="2"/>
  <c r="E73" i="2"/>
  <c r="AE72" i="2"/>
  <c r="E72" i="2"/>
  <c r="AE71" i="2"/>
  <c r="E71" i="2"/>
  <c r="W71" i="2" s="1"/>
  <c r="AE70" i="2"/>
  <c r="W70" i="2"/>
  <c r="E70" i="2"/>
  <c r="AE69" i="2"/>
  <c r="W69" i="2"/>
  <c r="E69" i="2"/>
  <c r="AE68" i="2"/>
  <c r="W68" i="2"/>
  <c r="E68" i="2"/>
  <c r="AE67" i="2"/>
  <c r="E67" i="2"/>
  <c r="AE66" i="2"/>
  <c r="E66" i="2"/>
  <c r="AE65" i="2"/>
  <c r="E65" i="2"/>
  <c r="W65" i="2" s="1"/>
  <c r="AE64" i="2"/>
  <c r="E64" i="2"/>
  <c r="W64" i="2" s="1"/>
  <c r="AE63" i="2"/>
  <c r="E63" i="2"/>
  <c r="AE62" i="2"/>
  <c r="E62" i="2"/>
  <c r="W62" i="2" s="1"/>
  <c r="AE61" i="2"/>
  <c r="E61" i="2"/>
  <c r="W61" i="2" s="1"/>
  <c r="AE60" i="2"/>
  <c r="W60" i="2"/>
  <c r="E60" i="2"/>
  <c r="AE59" i="2"/>
  <c r="W59" i="2"/>
  <c r="E59" i="2"/>
  <c r="AE58" i="2"/>
  <c r="W58" i="2"/>
  <c r="E58" i="2"/>
  <c r="AE57" i="2"/>
  <c r="E57" i="2"/>
  <c r="AE56" i="2"/>
  <c r="E56" i="2"/>
  <c r="AE55" i="2"/>
  <c r="E55" i="2"/>
  <c r="AE54" i="2"/>
  <c r="E54" i="2"/>
  <c r="AE53" i="2"/>
  <c r="E53" i="2"/>
  <c r="AE52" i="2"/>
  <c r="W52" i="2"/>
  <c r="E52" i="2"/>
  <c r="AE51" i="2"/>
  <c r="E51" i="2"/>
  <c r="AE50" i="2"/>
  <c r="E50" i="2"/>
  <c r="AE49" i="2"/>
  <c r="E49" i="2"/>
  <c r="AE48" i="2"/>
  <c r="W48" i="2"/>
  <c r="E48" i="2"/>
  <c r="AE47" i="2"/>
  <c r="W47" i="2"/>
  <c r="E47" i="2"/>
  <c r="AE46" i="2"/>
  <c r="W46" i="2"/>
  <c r="E46" i="2"/>
  <c r="AE45" i="2"/>
  <c r="W45" i="2"/>
  <c r="E45" i="2"/>
  <c r="AE44" i="2"/>
  <c r="W44" i="2"/>
  <c r="E44" i="2"/>
  <c r="AE43" i="2"/>
  <c r="E43" i="2"/>
  <c r="W43" i="2" s="1"/>
  <c r="AE42" i="2"/>
  <c r="W42" i="2"/>
  <c r="E42" i="2"/>
  <c r="AE41" i="2"/>
  <c r="E41" i="2"/>
  <c r="AE40" i="2"/>
  <c r="W40" i="2"/>
  <c r="E40" i="2"/>
  <c r="AE39" i="2"/>
  <c r="E39" i="2"/>
  <c r="AE38" i="2"/>
  <c r="E38" i="2"/>
  <c r="AE37" i="2"/>
  <c r="E37" i="2"/>
  <c r="AE36" i="2"/>
  <c r="W36" i="2"/>
  <c r="E36" i="2"/>
  <c r="AE35" i="2"/>
  <c r="E35" i="2"/>
  <c r="AE34" i="2"/>
  <c r="W34" i="2"/>
  <c r="E34" i="2"/>
  <c r="AE33" i="2"/>
  <c r="E33" i="2"/>
  <c r="AE32" i="2"/>
  <c r="W32" i="2"/>
  <c r="E32" i="2"/>
  <c r="AE31" i="2"/>
  <c r="E31" i="2"/>
  <c r="W31" i="2" s="1"/>
  <c r="AE30" i="2"/>
  <c r="W30" i="2"/>
  <c r="E30" i="2"/>
  <c r="AE29" i="2"/>
  <c r="E29" i="2"/>
  <c r="W29" i="2" s="1"/>
  <c r="AE28" i="2"/>
  <c r="E28" i="2"/>
  <c r="W28" i="2" s="1"/>
  <c r="AE27" i="2"/>
  <c r="W27" i="2"/>
  <c r="E27" i="2"/>
  <c r="AE26" i="2"/>
  <c r="E26" i="2"/>
  <c r="AE25" i="2"/>
  <c r="E25" i="2"/>
  <c r="AE24" i="2"/>
  <c r="W24" i="2"/>
  <c r="E24" i="2"/>
  <c r="AE23" i="2"/>
  <c r="W23" i="2"/>
  <c r="E23" i="2"/>
  <c r="AE22" i="2"/>
  <c r="W22" i="2"/>
  <c r="E22" i="2"/>
  <c r="AE21" i="2"/>
  <c r="E21" i="2"/>
  <c r="AE20" i="2"/>
  <c r="E20" i="2"/>
  <c r="AE19" i="2"/>
  <c r="W19" i="2"/>
  <c r="L19" i="2"/>
  <c r="E19" i="2"/>
  <c r="AE18" i="2"/>
  <c r="W18" i="2"/>
  <c r="E18" i="2"/>
  <c r="AE17" i="2"/>
  <c r="E17" i="2"/>
  <c r="W17" i="2" s="1"/>
  <c r="AE16" i="2"/>
  <c r="W16" i="2"/>
  <c r="L16" i="2"/>
  <c r="L17" i="2" s="1"/>
  <c r="L18" i="2" s="1"/>
  <c r="E16" i="2"/>
  <c r="AE15" i="2"/>
  <c r="W15" i="2"/>
  <c r="E15" i="2"/>
  <c r="AE14" i="2"/>
  <c r="E14" i="2"/>
  <c r="W14" i="2" s="1"/>
  <c r="AE13" i="2"/>
  <c r="W13" i="2"/>
  <c r="E13" i="2"/>
  <c r="AE12" i="2"/>
  <c r="E12" i="2"/>
  <c r="AE11" i="2"/>
  <c r="E11" i="2"/>
  <c r="W11" i="2" s="1"/>
  <c r="AE10" i="2"/>
  <c r="E10" i="2"/>
  <c r="AE9" i="2"/>
  <c r="E9" i="2"/>
  <c r="AE8" i="2"/>
  <c r="V8" i="2"/>
  <c r="E8" i="2"/>
  <c r="W8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E7" i="2"/>
  <c r="W7" i="2"/>
  <c r="V7" i="2"/>
  <c r="E7" i="2"/>
  <c r="AE6" i="2"/>
  <c r="AD6" i="2"/>
  <c r="AD7" i="2" s="1"/>
  <c r="AD8" i="2" s="1"/>
  <c r="AD9" i="2" s="1"/>
  <c r="AD10" i="2" s="1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D45" i="2" s="1"/>
  <c r="AD46" i="2" s="1"/>
  <c r="AD47" i="2" s="1"/>
  <c r="AD48" i="2" s="1"/>
  <c r="AD49" i="2" s="1"/>
  <c r="AD50" i="2" s="1"/>
  <c r="AD51" i="2" s="1"/>
  <c r="AD52" i="2" s="1"/>
  <c r="AD53" i="2" s="1"/>
  <c r="AD54" i="2" s="1"/>
  <c r="AD55" i="2" s="1"/>
  <c r="AD56" i="2" s="1"/>
  <c r="AD57" i="2" s="1"/>
  <c r="AD58" i="2" s="1"/>
  <c r="AD59" i="2" s="1"/>
  <c r="AD60" i="2" s="1"/>
  <c r="AD61" i="2" s="1"/>
  <c r="AD62" i="2" s="1"/>
  <c r="AD63" i="2" s="1"/>
  <c r="AD64" i="2" s="1"/>
  <c r="AD65" i="2" s="1"/>
  <c r="AD66" i="2" s="1"/>
  <c r="AD67" i="2" s="1"/>
  <c r="AD68" i="2" s="1"/>
  <c r="AD69" i="2" s="1"/>
  <c r="AD70" i="2" s="1"/>
  <c r="AD71" i="2" s="1"/>
  <c r="AD72" i="2" s="1"/>
  <c r="AD73" i="2" s="1"/>
  <c r="AD74" i="2" s="1"/>
  <c r="AD75" i="2" s="1"/>
  <c r="AD76" i="2" s="1"/>
  <c r="AD77" i="2" s="1"/>
  <c r="AD78" i="2" s="1"/>
  <c r="AD79" i="2" s="1"/>
  <c r="AD80" i="2" s="1"/>
  <c r="AD81" i="2" s="1"/>
  <c r="AD82" i="2" s="1"/>
  <c r="AD83" i="2" s="1"/>
  <c r="AD84" i="2" s="1"/>
  <c r="AD85" i="2" s="1"/>
  <c r="AD86" i="2" s="1"/>
  <c r="AD87" i="2" s="1"/>
  <c r="AD88" i="2" s="1"/>
  <c r="AD89" i="2" s="1"/>
  <c r="AD90" i="2" s="1"/>
  <c r="AD91" i="2" s="1"/>
  <c r="AD92" i="2" s="1"/>
  <c r="AD93" i="2" s="1"/>
  <c r="AD94" i="2" s="1"/>
  <c r="AD95" i="2" s="1"/>
  <c r="AD96" i="2" s="1"/>
  <c r="AD97" i="2" s="1"/>
  <c r="AD98" i="2" s="1"/>
  <c r="AD99" i="2" s="1"/>
  <c r="AD100" i="2" s="1"/>
  <c r="AD101" i="2" s="1"/>
  <c r="AD102" i="2" s="1"/>
  <c r="AD103" i="2" s="1"/>
  <c r="AD104" i="2" s="1"/>
  <c r="AD105" i="2" s="1"/>
  <c r="AD106" i="2" s="1"/>
  <c r="AD107" i="2" s="1"/>
  <c r="AD108" i="2" s="1"/>
  <c r="AD109" i="2" s="1"/>
  <c r="AD110" i="2" s="1"/>
  <c r="AD111" i="2" s="1"/>
  <c r="AD112" i="2" s="1"/>
  <c r="AD113" i="2" s="1"/>
  <c r="W6" i="2"/>
  <c r="V6" i="2"/>
  <c r="E6" i="2"/>
  <c r="AE5" i="2"/>
  <c r="AD5" i="2"/>
  <c r="X5" i="2"/>
  <c r="Y5" i="2" s="1"/>
  <c r="W5" i="2"/>
  <c r="V5" i="2"/>
  <c r="H5" i="2"/>
  <c r="E5" i="2"/>
  <c r="D5" i="2"/>
  <c r="D6" i="2" s="1"/>
  <c r="D7" i="2" s="1"/>
  <c r="D8" i="2" s="1"/>
  <c r="D9" i="2" s="1"/>
  <c r="A5" i="2"/>
  <c r="A6" i="2" s="1"/>
  <c r="A7" i="2" s="1"/>
  <c r="AE4" i="2"/>
  <c r="X4" i="2"/>
  <c r="V4" i="2"/>
  <c r="E4" i="2"/>
  <c r="AE108" i="1"/>
  <c r="AE107" i="1"/>
  <c r="E107" i="1"/>
  <c r="W107" i="1" s="1"/>
  <c r="AE106" i="1"/>
  <c r="W106" i="1"/>
  <c r="E106" i="1"/>
  <c r="AE105" i="1"/>
  <c r="W105" i="1"/>
  <c r="E105" i="1"/>
  <c r="AE104" i="1"/>
  <c r="E104" i="1"/>
  <c r="W104" i="1" s="1"/>
  <c r="AE103" i="1"/>
  <c r="W103" i="1"/>
  <c r="E103" i="1"/>
  <c r="AE102" i="1"/>
  <c r="W102" i="1"/>
  <c r="E102" i="1"/>
  <c r="AE101" i="1"/>
  <c r="E101" i="1"/>
  <c r="AE100" i="1"/>
  <c r="E100" i="1"/>
  <c r="W100" i="1" s="1"/>
  <c r="AE99" i="1"/>
  <c r="E99" i="1"/>
  <c r="W99" i="1" s="1"/>
  <c r="AE98" i="1"/>
  <c r="W98" i="1"/>
  <c r="E98" i="1"/>
  <c r="AE97" i="1"/>
  <c r="E97" i="1"/>
  <c r="AE96" i="1"/>
  <c r="W96" i="1"/>
  <c r="E96" i="1"/>
  <c r="AE95" i="1"/>
  <c r="E95" i="1"/>
  <c r="W95" i="1" s="1"/>
  <c r="AE94" i="1"/>
  <c r="W94" i="1"/>
  <c r="E94" i="1"/>
  <c r="AE93" i="1"/>
  <c r="W93" i="1"/>
  <c r="E93" i="1"/>
  <c r="AE92" i="1"/>
  <c r="W92" i="1"/>
  <c r="E92" i="1"/>
  <c r="AE91" i="1"/>
  <c r="W91" i="1"/>
  <c r="E91" i="1"/>
  <c r="AE90" i="1"/>
  <c r="W90" i="1"/>
  <c r="E90" i="1"/>
  <c r="AE89" i="1"/>
  <c r="W89" i="1"/>
  <c r="E89" i="1"/>
  <c r="AE88" i="1"/>
  <c r="E88" i="1"/>
  <c r="AE87" i="1"/>
  <c r="W87" i="1"/>
  <c r="E87" i="1"/>
  <c r="AE86" i="1"/>
  <c r="W86" i="1"/>
  <c r="E86" i="1"/>
  <c r="AE85" i="1"/>
  <c r="E85" i="1"/>
  <c r="W85" i="1" s="1"/>
  <c r="AE84" i="1"/>
  <c r="E84" i="1"/>
  <c r="W84" i="1" s="1"/>
  <c r="AE83" i="1"/>
  <c r="W83" i="1"/>
  <c r="E83" i="1"/>
  <c r="AE82" i="1"/>
  <c r="E82" i="1"/>
  <c r="W82" i="1" s="1"/>
  <c r="AE81" i="1"/>
  <c r="E81" i="1"/>
  <c r="W81" i="1" s="1"/>
  <c r="AE80" i="1"/>
  <c r="W80" i="1"/>
  <c r="E80" i="1"/>
  <c r="AE79" i="1"/>
  <c r="W79" i="1"/>
  <c r="E79" i="1"/>
  <c r="AE78" i="1"/>
  <c r="E78" i="1"/>
  <c r="AE77" i="1"/>
  <c r="W77" i="1"/>
  <c r="E77" i="1"/>
  <c r="AE76" i="1"/>
  <c r="E76" i="1"/>
  <c r="AE75" i="1"/>
  <c r="E75" i="1"/>
  <c r="AE74" i="1"/>
  <c r="W74" i="1"/>
  <c r="E74" i="1"/>
  <c r="AE73" i="1"/>
  <c r="E73" i="1"/>
  <c r="AE72" i="1"/>
  <c r="E72" i="1"/>
  <c r="AE71" i="1"/>
  <c r="E71" i="1"/>
  <c r="AE70" i="1"/>
  <c r="W70" i="1"/>
  <c r="E70" i="1"/>
  <c r="AE69" i="1"/>
  <c r="W69" i="1"/>
  <c r="E69" i="1"/>
  <c r="AE68" i="1"/>
  <c r="W68" i="1"/>
  <c r="E68" i="1"/>
  <c r="AE67" i="1"/>
  <c r="W67" i="1"/>
  <c r="E67" i="1"/>
  <c r="AE66" i="1"/>
  <c r="W66" i="1"/>
  <c r="E66" i="1"/>
  <c r="AE65" i="1"/>
  <c r="W65" i="1"/>
  <c r="E65" i="1"/>
  <c r="AE64" i="1"/>
  <c r="E64" i="1"/>
  <c r="W64" i="1" s="1"/>
  <c r="AE63" i="1"/>
  <c r="W63" i="1"/>
  <c r="E63" i="1"/>
  <c r="AE62" i="1"/>
  <c r="W62" i="1"/>
  <c r="E62" i="1"/>
  <c r="AE61" i="1"/>
  <c r="W61" i="1"/>
  <c r="E61" i="1"/>
  <c r="AE60" i="1"/>
  <c r="W60" i="1"/>
  <c r="E60" i="1"/>
  <c r="AE59" i="1"/>
  <c r="W59" i="1"/>
  <c r="E59" i="1"/>
  <c r="AE58" i="1"/>
  <c r="W58" i="1"/>
  <c r="E58" i="1"/>
  <c r="AE57" i="1"/>
  <c r="E57" i="1"/>
  <c r="AE56" i="1"/>
  <c r="E56" i="1"/>
  <c r="AE55" i="1"/>
  <c r="W55" i="1"/>
  <c r="E55" i="1"/>
  <c r="AE54" i="1"/>
  <c r="E54" i="1"/>
  <c r="AE53" i="1"/>
  <c r="W53" i="1"/>
  <c r="E53" i="1"/>
  <c r="AE52" i="1"/>
  <c r="E52" i="1"/>
  <c r="AE51" i="1"/>
  <c r="E51" i="1"/>
  <c r="AE50" i="1"/>
  <c r="W50" i="1"/>
  <c r="E50" i="1"/>
  <c r="AE49" i="1"/>
  <c r="E49" i="1"/>
  <c r="AE48" i="1"/>
  <c r="E48" i="1"/>
  <c r="AE47" i="1"/>
  <c r="W47" i="1"/>
  <c r="E47" i="1"/>
  <c r="AE46" i="1"/>
  <c r="E46" i="1"/>
  <c r="AE45" i="1"/>
  <c r="E45" i="1"/>
  <c r="W45" i="1" s="1"/>
  <c r="AE44" i="1"/>
  <c r="E44" i="1"/>
  <c r="AE43" i="1"/>
  <c r="W43" i="1"/>
  <c r="E43" i="1"/>
  <c r="AE42" i="1"/>
  <c r="E42" i="1"/>
  <c r="AE41" i="1"/>
  <c r="E41" i="1"/>
  <c r="AE40" i="1"/>
  <c r="E40" i="1"/>
  <c r="AE39" i="1"/>
  <c r="E39" i="1"/>
  <c r="W39" i="1" s="1"/>
  <c r="AE38" i="1"/>
  <c r="E38" i="1"/>
  <c r="W38" i="1" s="1"/>
  <c r="AE37" i="1"/>
  <c r="W37" i="1"/>
  <c r="E37" i="1"/>
  <c r="AE36" i="1"/>
  <c r="W36" i="1"/>
  <c r="E36" i="1"/>
  <c r="AE35" i="1"/>
  <c r="W35" i="1"/>
  <c r="E35" i="1"/>
  <c r="AE34" i="1"/>
  <c r="E34" i="1"/>
  <c r="AE33" i="1"/>
  <c r="E33" i="1"/>
  <c r="W33" i="1" s="1"/>
  <c r="AE32" i="1"/>
  <c r="E32" i="1"/>
  <c r="W32" i="1" s="1"/>
  <c r="AE31" i="1"/>
  <c r="W31" i="1"/>
  <c r="E31" i="1"/>
  <c r="AE30" i="1"/>
  <c r="W30" i="1"/>
  <c r="E30" i="1"/>
  <c r="AE29" i="1"/>
  <c r="E29" i="1"/>
  <c r="W29" i="1" s="1"/>
  <c r="AE28" i="1"/>
  <c r="E28" i="1"/>
  <c r="AE27" i="1"/>
  <c r="E27" i="1"/>
  <c r="W27" i="1" s="1"/>
  <c r="AE26" i="1"/>
  <c r="E26" i="1"/>
  <c r="W26" i="1" s="1"/>
  <c r="AE25" i="1"/>
  <c r="E25" i="1"/>
  <c r="AE24" i="1"/>
  <c r="E24" i="1"/>
  <c r="W24" i="1" s="1"/>
  <c r="AE23" i="1"/>
  <c r="W23" i="1"/>
  <c r="E23" i="1"/>
  <c r="AE22" i="1"/>
  <c r="W22" i="1"/>
  <c r="E22" i="1"/>
  <c r="AE21" i="1"/>
  <c r="E21" i="1"/>
  <c r="W21" i="1" s="1"/>
  <c r="AE20" i="1"/>
  <c r="E20" i="1"/>
  <c r="AE19" i="1"/>
  <c r="W19" i="1"/>
  <c r="E19" i="1"/>
  <c r="AE18" i="1"/>
  <c r="W18" i="1"/>
  <c r="E18" i="1"/>
  <c r="AE17" i="1"/>
  <c r="W17" i="1"/>
  <c r="L17" i="1"/>
  <c r="L18" i="1" s="1"/>
  <c r="L19" i="1" s="1"/>
  <c r="E17" i="1"/>
  <c r="AE16" i="1"/>
  <c r="L16" i="1"/>
  <c r="E16" i="1"/>
  <c r="AE15" i="1"/>
  <c r="W15" i="1"/>
  <c r="E15" i="1"/>
  <c r="AE14" i="1"/>
  <c r="W14" i="1"/>
  <c r="E14" i="1"/>
  <c r="AE13" i="1"/>
  <c r="E13" i="1"/>
  <c r="W13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E12" i="1"/>
  <c r="E12" i="1"/>
  <c r="W12" i="1" s="1"/>
  <c r="AE11" i="1"/>
  <c r="E11" i="1"/>
  <c r="A11" i="1"/>
  <c r="A12" i="1" s="1"/>
  <c r="AE10" i="1"/>
  <c r="W10" i="1"/>
  <c r="E10" i="1"/>
  <c r="AE9" i="1"/>
  <c r="E9" i="1"/>
  <c r="A9" i="1"/>
  <c r="A10" i="1" s="1"/>
  <c r="AE8" i="1"/>
  <c r="W8" i="1"/>
  <c r="E8" i="1"/>
  <c r="A8" i="1"/>
  <c r="AE7" i="1"/>
  <c r="AD7" i="1"/>
  <c r="AD8" i="1" s="1"/>
  <c r="AD9" i="1" s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D98" i="1" s="1"/>
  <c r="AD99" i="1" s="1"/>
  <c r="AD100" i="1" s="1"/>
  <c r="AD101" i="1" s="1"/>
  <c r="AD102" i="1" s="1"/>
  <c r="AD103" i="1" s="1"/>
  <c r="AD104" i="1" s="1"/>
  <c r="AD105" i="1" s="1"/>
  <c r="AD106" i="1" s="1"/>
  <c r="AD107" i="1" s="1"/>
  <c r="AD108" i="1" s="1"/>
  <c r="AD109" i="1" s="1"/>
  <c r="AD110" i="1" s="1"/>
  <c r="AD111" i="1" s="1"/>
  <c r="AD112" i="1" s="1"/>
  <c r="AD113" i="1" s="1"/>
  <c r="E7" i="1"/>
  <c r="D7" i="1"/>
  <c r="D8" i="1" s="1"/>
  <c r="AE6" i="1"/>
  <c r="AD6" i="1"/>
  <c r="E6" i="1"/>
  <c r="A6" i="1"/>
  <c r="A7" i="1" s="1"/>
  <c r="AE5" i="1"/>
  <c r="AD5" i="1"/>
  <c r="Y5" i="1"/>
  <c r="X5" i="1"/>
  <c r="W5" i="1"/>
  <c r="V5" i="1"/>
  <c r="H5" i="1"/>
  <c r="E5" i="1"/>
  <c r="D5" i="1"/>
  <c r="D6" i="1" s="1"/>
  <c r="V6" i="1" s="1"/>
  <c r="A5" i="1"/>
  <c r="AE4" i="1"/>
  <c r="Y4" i="1"/>
  <c r="X4" i="1"/>
  <c r="W4" i="1"/>
  <c r="V4" i="1"/>
  <c r="E4" i="1"/>
  <c r="L4" i="2" a="1"/>
  <c r="L4" i="6" a="1"/>
  <c r="L4" i="4" a="1"/>
  <c r="Q4" i="3" a="1"/>
  <c r="Q4" i="5" a="1"/>
  <c r="P9" i="5" a="1"/>
  <c r="P9" i="3" a="1"/>
  <c r="L10" i="6" a="1"/>
  <c r="L10" i="4" a="1"/>
  <c r="L10" i="2" a="1"/>
  <c r="Q4" i="1" a="1"/>
  <c r="M15" i="6" a="1"/>
  <c r="M15" i="4" a="1"/>
  <c r="M15" i="2" a="1"/>
  <c r="M19" i="2" l="1"/>
  <c r="M18" i="2"/>
  <c r="M17" i="2"/>
  <c r="M16" i="2"/>
  <c r="M15" i="2"/>
  <c r="M19" i="4"/>
  <c r="M18" i="4"/>
  <c r="M17" i="4"/>
  <c r="M15" i="4"/>
  <c r="M16" i="4"/>
  <c r="M19" i="6"/>
  <c r="M18" i="6"/>
  <c r="M17" i="6"/>
  <c r="M16" i="6"/>
  <c r="M15" i="6"/>
  <c r="Q4" i="1"/>
  <c r="R7" i="1"/>
  <c r="Q7" i="1"/>
  <c r="J5" i="1" s="1"/>
  <c r="R5" i="1"/>
  <c r="Q5" i="1"/>
  <c r="R4" i="1"/>
  <c r="R6" i="1"/>
  <c r="Q6" i="1"/>
  <c r="M10" i="2"/>
  <c r="L10" i="2"/>
  <c r="N10" i="2"/>
  <c r="L10" i="4"/>
  <c r="M10" i="4"/>
  <c r="N10" i="4"/>
  <c r="M10" i="6"/>
  <c r="L10" i="6"/>
  <c r="N10" i="6"/>
  <c r="S12" i="3"/>
  <c r="Q10" i="3"/>
  <c r="P13" i="3"/>
  <c r="R12" i="3"/>
  <c r="P10" i="3"/>
  <c r="S10" i="3"/>
  <c r="Q12" i="3"/>
  <c r="T9" i="3"/>
  <c r="T11" i="3"/>
  <c r="P12" i="3"/>
  <c r="S9" i="3"/>
  <c r="R9" i="3"/>
  <c r="S13" i="3"/>
  <c r="Q11" i="3"/>
  <c r="R13" i="3"/>
  <c r="P11" i="3"/>
  <c r="Q13" i="3"/>
  <c r="T12" i="3"/>
  <c r="R10" i="3"/>
  <c r="S11" i="3"/>
  <c r="Q9" i="3"/>
  <c r="T13" i="3"/>
  <c r="R11" i="3"/>
  <c r="P9" i="3"/>
  <c r="T10" i="3"/>
  <c r="S12" i="5"/>
  <c r="Q10" i="5"/>
  <c r="R13" i="5"/>
  <c r="R12" i="5"/>
  <c r="P10" i="5"/>
  <c r="T11" i="5"/>
  <c r="T12" i="5"/>
  <c r="Q12" i="5"/>
  <c r="T9" i="5"/>
  <c r="R10" i="5"/>
  <c r="P12" i="5"/>
  <c r="S9" i="5"/>
  <c r="R9" i="5"/>
  <c r="Q11" i="5"/>
  <c r="P11" i="5"/>
  <c r="Q13" i="5"/>
  <c r="T10" i="5"/>
  <c r="S10" i="5"/>
  <c r="S11" i="5"/>
  <c r="Q9" i="5"/>
  <c r="T13" i="5"/>
  <c r="R11" i="5"/>
  <c r="P9" i="5"/>
  <c r="S13" i="5"/>
  <c r="P13" i="5"/>
  <c r="R5" i="5"/>
  <c r="R6" i="5"/>
  <c r="Q5" i="5"/>
  <c r="R4" i="5"/>
  <c r="Q4" i="5"/>
  <c r="I6" i="5" s="1"/>
  <c r="R7" i="5"/>
  <c r="Q7" i="5"/>
  <c r="Q6" i="5"/>
  <c r="R5" i="3"/>
  <c r="R6" i="3"/>
  <c r="Q5" i="3"/>
  <c r="R4" i="3"/>
  <c r="Q4" i="3"/>
  <c r="R7" i="3"/>
  <c r="Q7" i="3"/>
  <c r="Q6" i="3"/>
  <c r="L5" i="4"/>
  <c r="N4" i="4"/>
  <c r="N5" i="4"/>
  <c r="M4" i="4"/>
  <c r="L4" i="4"/>
  <c r="M5" i="4"/>
  <c r="L5" i="6"/>
  <c r="N5" i="6"/>
  <c r="N4" i="6"/>
  <c r="M4" i="6"/>
  <c r="L4" i="6"/>
  <c r="M5" i="6"/>
  <c r="L5" i="2"/>
  <c r="N5" i="2"/>
  <c r="N4" i="2"/>
  <c r="M4" i="2"/>
  <c r="L4" i="2"/>
  <c r="M5" i="2"/>
  <c r="W16" i="1"/>
  <c r="F6" i="2"/>
  <c r="W4" i="2"/>
  <c r="Y4" i="2" s="1"/>
  <c r="W75" i="1"/>
  <c r="W11" i="1"/>
  <c r="W20" i="1"/>
  <c r="W71" i="1"/>
  <c r="W88" i="1"/>
  <c r="J17" i="1"/>
  <c r="J18" i="1"/>
  <c r="J16" i="1"/>
  <c r="W6" i="1"/>
  <c r="W54" i="1"/>
  <c r="W34" i="1"/>
  <c r="W41" i="1"/>
  <c r="W25" i="1"/>
  <c r="W49" i="1"/>
  <c r="W51" i="2"/>
  <c r="J16" i="2"/>
  <c r="Q4" i="2" s="1"/>
  <c r="V8" i="1"/>
  <c r="D9" i="1"/>
  <c r="W73" i="1"/>
  <c r="V7" i="1"/>
  <c r="W38" i="4"/>
  <c r="W40" i="1"/>
  <c r="W72" i="1"/>
  <c r="W25" i="2"/>
  <c r="W41" i="2"/>
  <c r="W48" i="1"/>
  <c r="W66" i="2"/>
  <c r="W86" i="2"/>
  <c r="D6" i="4"/>
  <c r="V5" i="4"/>
  <c r="W13" i="4"/>
  <c r="W52" i="4"/>
  <c r="W9" i="1"/>
  <c r="W42" i="1"/>
  <c r="W78" i="1"/>
  <c r="W21" i="2"/>
  <c r="W39" i="2"/>
  <c r="W50" i="2"/>
  <c r="W73" i="2"/>
  <c r="W56" i="4"/>
  <c r="W12" i="6"/>
  <c r="W52" i="1"/>
  <c r="J17" i="2"/>
  <c r="R4" i="2" s="1"/>
  <c r="W35" i="2"/>
  <c r="W37" i="2"/>
  <c r="W55" i="2"/>
  <c r="W76" i="2"/>
  <c r="D8" i="5"/>
  <c r="V7" i="5"/>
  <c r="W57" i="1"/>
  <c r="W26" i="2"/>
  <c r="W84" i="2"/>
  <c r="W87" i="2"/>
  <c r="W57" i="4"/>
  <c r="W97" i="1"/>
  <c r="J18" i="2"/>
  <c r="W9" i="2"/>
  <c r="W67" i="2"/>
  <c r="J16" i="4"/>
  <c r="Q4" i="4" s="1"/>
  <c r="W89" i="6"/>
  <c r="W7" i="1"/>
  <c r="W46" i="1"/>
  <c r="W51" i="1"/>
  <c r="W56" i="2"/>
  <c r="W90" i="2"/>
  <c r="W27" i="4"/>
  <c r="W31" i="4"/>
  <c r="S7" i="1"/>
  <c r="W10" i="2"/>
  <c r="W72" i="2"/>
  <c r="W56" i="1"/>
  <c r="W54" i="2"/>
  <c r="D8" i="3"/>
  <c r="V7" i="3"/>
  <c r="W28" i="1"/>
  <c r="W44" i="1"/>
  <c r="W65" i="4"/>
  <c r="W38" i="2"/>
  <c r="W49" i="2"/>
  <c r="W53" i="2"/>
  <c r="W57" i="2"/>
  <c r="W63" i="2"/>
  <c r="W76" i="1"/>
  <c r="W101" i="1"/>
  <c r="W12" i="2"/>
  <c r="W11" i="4"/>
  <c r="J18" i="4"/>
  <c r="W99" i="4"/>
  <c r="W102" i="4"/>
  <c r="W33" i="2"/>
  <c r="W80" i="2"/>
  <c r="W95" i="2"/>
  <c r="W63" i="4"/>
  <c r="W81" i="2"/>
  <c r="W92" i="2"/>
  <c r="W75" i="6"/>
  <c r="W48" i="4"/>
  <c r="W74" i="4"/>
  <c r="V6" i="6"/>
  <c r="D7" i="6"/>
  <c r="W30" i="4"/>
  <c r="W39" i="4"/>
  <c r="W20" i="2"/>
  <c r="W91" i="2"/>
  <c r="W4" i="4"/>
  <c r="Y4" i="4" s="1"/>
  <c r="F6" i="4"/>
  <c r="W19" i="4"/>
  <c r="W104" i="4"/>
  <c r="W41" i="4"/>
  <c r="W64" i="4"/>
  <c r="V9" i="2"/>
  <c r="D10" i="2"/>
  <c r="W61" i="6"/>
  <c r="W28" i="4"/>
  <c r="W42" i="4"/>
  <c r="W67" i="4"/>
  <c r="W40" i="6"/>
  <c r="W14" i="4"/>
  <c r="W43" i="4"/>
  <c r="W85" i="4"/>
  <c r="W51" i="4"/>
  <c r="W8" i="6"/>
  <c r="J16" i="6"/>
  <c r="Q4" i="6" s="1"/>
  <c r="J17" i="6"/>
  <c r="W14" i="6"/>
  <c r="W105" i="4"/>
  <c r="W100" i="4"/>
  <c r="W85" i="6"/>
  <c r="W87" i="4"/>
  <c r="J17" i="4"/>
  <c r="R4" i="4" s="1"/>
  <c r="W7" i="4"/>
  <c r="W11" i="6"/>
  <c r="W82" i="6"/>
  <c r="W88" i="4"/>
  <c r="S7" i="5"/>
  <c r="J5" i="5"/>
  <c r="W36" i="6"/>
  <c r="W80" i="6"/>
  <c r="W9" i="6"/>
  <c r="W81" i="6"/>
  <c r="W45" i="6"/>
  <c r="S4" i="5"/>
  <c r="W34" i="6"/>
  <c r="W10" i="6"/>
  <c r="W64" i="6"/>
  <c r="W94" i="6"/>
  <c r="J18" i="6"/>
  <c r="F6" i="6"/>
  <c r="W6" i="6"/>
  <c r="W48" i="6"/>
  <c r="W96" i="6"/>
  <c r="W76" i="6"/>
  <c r="W100" i="6"/>
  <c r="W84" i="6"/>
  <c r="W88" i="6"/>
  <c r="W52" i="6"/>
  <c r="W53" i="6"/>
  <c r="L10" i="5" a="1"/>
  <c r="L10" i="1" a="1"/>
  <c r="P15" i="3" a="1"/>
  <c r="P15" i="5" a="1"/>
  <c r="P18" i="5" l="1"/>
  <c r="Q18" i="5"/>
  <c r="Q17" i="5"/>
  <c r="P19" i="5"/>
  <c r="P17" i="5"/>
  <c r="Q20" i="5"/>
  <c r="Q16" i="5"/>
  <c r="P16" i="5"/>
  <c r="Q19" i="5"/>
  <c r="Q21" i="5"/>
  <c r="Q15" i="5"/>
  <c r="P21" i="5"/>
  <c r="P15" i="5"/>
  <c r="P20" i="5"/>
  <c r="P18" i="3"/>
  <c r="P19" i="3"/>
  <c r="Q17" i="3"/>
  <c r="P17" i="3"/>
  <c r="P16" i="3"/>
  <c r="Q16" i="3"/>
  <c r="Q20" i="3"/>
  <c r="P20" i="3"/>
  <c r="Q19" i="3"/>
  <c r="Q18" i="3"/>
  <c r="Q21" i="3"/>
  <c r="Q15" i="3"/>
  <c r="P21" i="3"/>
  <c r="P15" i="3"/>
  <c r="M10" i="1"/>
  <c r="L10" i="1"/>
  <c r="N10" i="1"/>
  <c r="N10" i="5"/>
  <c r="M10" i="5"/>
  <c r="L10" i="5"/>
  <c r="I5" i="5"/>
  <c r="S5" i="5"/>
  <c r="I4" i="5"/>
  <c r="S6" i="5"/>
  <c r="S6" i="1"/>
  <c r="T6" i="1" s="1"/>
  <c r="I4" i="1"/>
  <c r="D11" i="2"/>
  <c r="V10" i="2"/>
  <c r="R4" i="6"/>
  <c r="J5" i="3"/>
  <c r="S7" i="3"/>
  <c r="S4" i="4"/>
  <c r="T4" i="4" s="1"/>
  <c r="I4" i="3"/>
  <c r="S6" i="3"/>
  <c r="F7" i="2"/>
  <c r="X6" i="2"/>
  <c r="Y6" i="2" s="1"/>
  <c r="V8" i="3"/>
  <c r="D9" i="3"/>
  <c r="S4" i="6"/>
  <c r="T4" i="6" s="1"/>
  <c r="D9" i="5"/>
  <c r="V8" i="5"/>
  <c r="S5" i="1"/>
  <c r="T5" i="1" s="1"/>
  <c r="I5" i="1"/>
  <c r="X6" i="4"/>
  <c r="Y6" i="4" s="1"/>
  <c r="F7" i="4"/>
  <c r="D7" i="4"/>
  <c r="V6" i="4"/>
  <c r="S4" i="3"/>
  <c r="I6" i="3"/>
  <c r="J6" i="3" s="1"/>
  <c r="X6" i="6"/>
  <c r="Y6" i="6" s="1"/>
  <c r="V7" i="6"/>
  <c r="D8" i="6"/>
  <c r="S4" i="2"/>
  <c r="T4" i="2" s="1"/>
  <c r="F7" i="6"/>
  <c r="T7" i="1"/>
  <c r="S4" i="1"/>
  <c r="T4" i="1" s="1"/>
  <c r="I6" i="1"/>
  <c r="S5" i="3"/>
  <c r="I5" i="3"/>
  <c r="V9" i="1"/>
  <c r="D10" i="1"/>
  <c r="M15" i="1" a="1"/>
  <c r="L4" i="1" a="1"/>
  <c r="L4" i="3" a="1"/>
  <c r="L10" i="3" a="1"/>
  <c r="M15" i="3" a="1"/>
  <c r="M15" i="5" a="1"/>
  <c r="L4" i="5" a="1"/>
  <c r="L4" i="5" l="1"/>
  <c r="L5" i="5"/>
  <c r="N4" i="5"/>
  <c r="M4" i="5"/>
  <c r="N5" i="5"/>
  <c r="M5" i="5"/>
  <c r="M15" i="5"/>
  <c r="M19" i="5"/>
  <c r="M17" i="5"/>
  <c r="M18" i="5"/>
  <c r="M16" i="5"/>
  <c r="M15" i="3"/>
  <c r="M17" i="3"/>
  <c r="M19" i="3"/>
  <c r="M18" i="3"/>
  <c r="M16" i="3"/>
  <c r="N10" i="3"/>
  <c r="L10" i="3"/>
  <c r="M10" i="3"/>
  <c r="L4" i="3"/>
  <c r="M4" i="3"/>
  <c r="L5" i="3"/>
  <c r="N4" i="3"/>
  <c r="N5" i="3"/>
  <c r="M5" i="3"/>
  <c r="N5" i="1"/>
  <c r="M5" i="1"/>
  <c r="L5" i="1"/>
  <c r="N4" i="1"/>
  <c r="M4" i="1"/>
  <c r="L4" i="1"/>
  <c r="M17" i="1"/>
  <c r="M16" i="1"/>
  <c r="M15" i="1"/>
  <c r="M19" i="1"/>
  <c r="M18" i="1"/>
  <c r="J6" i="5"/>
  <c r="F8" i="2"/>
  <c r="X7" i="2"/>
  <c r="Y7" i="2" s="1"/>
  <c r="F6" i="1"/>
  <c r="V9" i="5"/>
  <c r="D10" i="5"/>
  <c r="V9" i="3"/>
  <c r="D10" i="3"/>
  <c r="V11" i="2"/>
  <c r="D12" i="2"/>
  <c r="X7" i="4"/>
  <c r="Y7" i="4" s="1"/>
  <c r="F8" i="4"/>
  <c r="J6" i="1"/>
  <c r="V7" i="4"/>
  <c r="D8" i="4"/>
  <c r="V8" i="6"/>
  <c r="D9" i="6"/>
  <c r="E100" i="3"/>
  <c r="E99" i="3"/>
  <c r="E87" i="3"/>
  <c r="E75" i="3"/>
  <c r="E63" i="3"/>
  <c r="E107" i="3"/>
  <c r="E95" i="3"/>
  <c r="E41" i="3"/>
  <c r="E106" i="3"/>
  <c r="E86" i="3"/>
  <c r="E85" i="3"/>
  <c r="E84" i="3"/>
  <c r="E83" i="3"/>
  <c r="E82" i="3"/>
  <c r="E81" i="3"/>
  <c r="E80" i="3"/>
  <c r="E79" i="3"/>
  <c r="E78" i="3"/>
  <c r="E74" i="3"/>
  <c r="E73" i="3"/>
  <c r="E72" i="3"/>
  <c r="E71" i="3"/>
  <c r="E70" i="3"/>
  <c r="E69" i="3"/>
  <c r="E68" i="3"/>
  <c r="E67" i="3"/>
  <c r="E66" i="3"/>
  <c r="E62" i="3"/>
  <c r="E61" i="3"/>
  <c r="E60" i="3"/>
  <c r="E59" i="3"/>
  <c r="E58" i="3"/>
  <c r="E57" i="3"/>
  <c r="E56" i="3"/>
  <c r="E55" i="3"/>
  <c r="E54" i="3"/>
  <c r="E40" i="3"/>
  <c r="E28" i="3"/>
  <c r="E16" i="3"/>
  <c r="E101" i="3"/>
  <c r="E92" i="3"/>
  <c r="E96" i="3"/>
  <c r="E93" i="3"/>
  <c r="E47" i="3"/>
  <c r="E18" i="3"/>
  <c r="E6" i="3"/>
  <c r="E90" i="3"/>
  <c r="E48" i="3"/>
  <c r="E15" i="3"/>
  <c r="E14" i="3"/>
  <c r="E91" i="3"/>
  <c r="E30" i="3"/>
  <c r="E29" i="3"/>
  <c r="E24" i="3"/>
  <c r="E9" i="3"/>
  <c r="E102" i="3"/>
  <c r="E98" i="3"/>
  <c r="E51" i="3"/>
  <c r="E44" i="3"/>
  <c r="E37" i="3"/>
  <c r="E33" i="3"/>
  <c r="E25" i="3"/>
  <c r="E19" i="3"/>
  <c r="E11" i="3"/>
  <c r="E7" i="3"/>
  <c r="E5" i="3"/>
  <c r="W5" i="3" s="1"/>
  <c r="Y5" i="3" s="1"/>
  <c r="E4" i="3"/>
  <c r="W4" i="3" s="1"/>
  <c r="Y4" i="3" s="1"/>
  <c r="E103" i="3"/>
  <c r="E49" i="3"/>
  <c r="E21" i="3"/>
  <c r="E13" i="3"/>
  <c r="E65" i="3"/>
  <c r="E8" i="3"/>
  <c r="E32" i="3"/>
  <c r="E88" i="3"/>
  <c r="E53" i="3"/>
  <c r="E35" i="3"/>
  <c r="E27" i="3"/>
  <c r="E94" i="3"/>
  <c r="E43" i="3"/>
  <c r="E17" i="3"/>
  <c r="E31" i="3"/>
  <c r="E22" i="3"/>
  <c r="E76" i="3"/>
  <c r="E42" i="3"/>
  <c r="E39" i="3"/>
  <c r="E52" i="3"/>
  <c r="E46" i="3"/>
  <c r="E64" i="3"/>
  <c r="E26" i="3"/>
  <c r="E10" i="3"/>
  <c r="E105" i="3"/>
  <c r="E77" i="3"/>
  <c r="E23" i="3"/>
  <c r="E38" i="3"/>
  <c r="E34" i="3"/>
  <c r="E45" i="3"/>
  <c r="E104" i="3"/>
  <c r="E36" i="3"/>
  <c r="E50" i="3"/>
  <c r="E97" i="3"/>
  <c r="E20" i="3"/>
  <c r="E12" i="3"/>
  <c r="E89" i="3"/>
  <c r="D11" i="1"/>
  <c r="V10" i="1"/>
  <c r="X7" i="6"/>
  <c r="Y7" i="6" s="1"/>
  <c r="F8" i="6"/>
  <c r="E33" i="5" l="1"/>
  <c r="W33" i="5" s="1"/>
  <c r="E43" i="5"/>
  <c r="W43" i="5" s="1"/>
  <c r="E98" i="5"/>
  <c r="W98" i="5" s="1"/>
  <c r="E32" i="5"/>
  <c r="W32" i="5" s="1"/>
  <c r="E96" i="5"/>
  <c r="W96" i="5" s="1"/>
  <c r="E56" i="5"/>
  <c r="W56" i="5" s="1"/>
  <c r="E84" i="5"/>
  <c r="W84" i="5" s="1"/>
  <c r="E66" i="5"/>
  <c r="W66" i="5" s="1"/>
  <c r="E105" i="5"/>
  <c r="W105" i="5" s="1"/>
  <c r="E5" i="5"/>
  <c r="W5" i="5" s="1"/>
  <c r="Y5" i="5" s="1"/>
  <c r="E89" i="5"/>
  <c r="W89" i="5" s="1"/>
  <c r="E44" i="5"/>
  <c r="W44" i="5" s="1"/>
  <c r="E104" i="5"/>
  <c r="W104" i="5" s="1"/>
  <c r="E26" i="5"/>
  <c r="W26" i="5" s="1"/>
  <c r="E83" i="5"/>
  <c r="W83" i="5" s="1"/>
  <c r="E65" i="5"/>
  <c r="W65" i="5" s="1"/>
  <c r="E99" i="5"/>
  <c r="W99" i="5" s="1"/>
  <c r="E93" i="5"/>
  <c r="W93" i="5" s="1"/>
  <c r="E58" i="5"/>
  <c r="W58" i="5" s="1"/>
  <c r="E38" i="5"/>
  <c r="W38" i="5" s="1"/>
  <c r="E53" i="5"/>
  <c r="W53" i="5" s="1"/>
  <c r="E15" i="5"/>
  <c r="W15" i="5" s="1"/>
  <c r="E18" i="5"/>
  <c r="W18" i="5" s="1"/>
  <c r="E82" i="5"/>
  <c r="W82" i="5" s="1"/>
  <c r="E64" i="5"/>
  <c r="W64" i="5" s="1"/>
  <c r="E92" i="5"/>
  <c r="W92" i="5" s="1"/>
  <c r="E59" i="5"/>
  <c r="W59" i="5" s="1"/>
  <c r="E52" i="5"/>
  <c r="W52" i="5" s="1"/>
  <c r="E106" i="5"/>
  <c r="W106" i="5" s="1"/>
  <c r="E31" i="5"/>
  <c r="W31" i="5" s="1"/>
  <c r="E4" i="5"/>
  <c r="W4" i="5" s="1"/>
  <c r="Y4" i="5" s="1"/>
  <c r="E78" i="5"/>
  <c r="W78" i="5" s="1"/>
  <c r="E63" i="5"/>
  <c r="W63" i="5" s="1"/>
  <c r="E86" i="5"/>
  <c r="W86" i="5" s="1"/>
  <c r="E47" i="5"/>
  <c r="W47" i="5" s="1"/>
  <c r="E46" i="5"/>
  <c r="W46" i="5" s="1"/>
  <c r="E45" i="5"/>
  <c r="W45" i="5" s="1"/>
  <c r="E16" i="5"/>
  <c r="W16" i="5" s="1"/>
  <c r="E97" i="5"/>
  <c r="W97" i="5" s="1"/>
  <c r="E62" i="5"/>
  <c r="W62" i="5" s="1"/>
  <c r="E81" i="5"/>
  <c r="W81" i="5" s="1"/>
  <c r="E40" i="5"/>
  <c r="W40" i="5" s="1"/>
  <c r="E22" i="5"/>
  <c r="W22" i="5" s="1"/>
  <c r="E10" i="5"/>
  <c r="W10" i="5" s="1"/>
  <c r="E21" i="5"/>
  <c r="W21" i="5" s="1"/>
  <c r="E103" i="5"/>
  <c r="W103" i="5" s="1"/>
  <c r="E76" i="5"/>
  <c r="W76" i="5" s="1"/>
  <c r="E61" i="5"/>
  <c r="W61" i="5" s="1"/>
  <c r="E80" i="5"/>
  <c r="W80" i="5" s="1"/>
  <c r="E24" i="5"/>
  <c r="W24" i="5" s="1"/>
  <c r="E34" i="5"/>
  <c r="W34" i="5" s="1"/>
  <c r="E17" i="5"/>
  <c r="W17" i="5" s="1"/>
  <c r="E57" i="5"/>
  <c r="W57" i="5" s="1"/>
  <c r="E91" i="5"/>
  <c r="W91" i="5" s="1"/>
  <c r="E75" i="5"/>
  <c r="W75" i="5" s="1"/>
  <c r="E49" i="5"/>
  <c r="W49" i="5" s="1"/>
  <c r="E69" i="5"/>
  <c r="W69" i="5" s="1"/>
  <c r="E11" i="5"/>
  <c r="W11" i="5" s="1"/>
  <c r="E28" i="5"/>
  <c r="W28" i="5" s="1"/>
  <c r="E23" i="5"/>
  <c r="W23" i="5" s="1"/>
  <c r="E102" i="5"/>
  <c r="W102" i="5" s="1"/>
  <c r="E74" i="5"/>
  <c r="W74" i="5" s="1"/>
  <c r="E37" i="5"/>
  <c r="W37" i="5" s="1"/>
  <c r="E68" i="5"/>
  <c r="W68" i="5" s="1"/>
  <c r="E51" i="5"/>
  <c r="W51" i="5" s="1"/>
  <c r="E14" i="5"/>
  <c r="W14" i="5" s="1"/>
  <c r="E100" i="5"/>
  <c r="W100" i="5" s="1"/>
  <c r="E9" i="5"/>
  <c r="W9" i="5" s="1"/>
  <c r="E73" i="5"/>
  <c r="W73" i="5" s="1"/>
  <c r="E60" i="5"/>
  <c r="W60" i="5" s="1"/>
  <c r="E39" i="5"/>
  <c r="W39" i="5" s="1"/>
  <c r="E50" i="5"/>
  <c r="W50" i="5" s="1"/>
  <c r="E7" i="5"/>
  <c r="E79" i="5"/>
  <c r="W79" i="5" s="1"/>
  <c r="E72" i="5"/>
  <c r="W72" i="5" s="1"/>
  <c r="E48" i="5"/>
  <c r="W48" i="5" s="1"/>
  <c r="E27" i="5"/>
  <c r="W27" i="5" s="1"/>
  <c r="E54" i="5"/>
  <c r="W54" i="5" s="1"/>
  <c r="E20" i="5"/>
  <c r="W20" i="5" s="1"/>
  <c r="E30" i="5"/>
  <c r="W30" i="5" s="1"/>
  <c r="E67" i="5"/>
  <c r="W67" i="5" s="1"/>
  <c r="E71" i="5"/>
  <c r="W71" i="5" s="1"/>
  <c r="E13" i="5"/>
  <c r="W13" i="5" s="1"/>
  <c r="E36" i="5"/>
  <c r="W36" i="5" s="1"/>
  <c r="E101" i="5"/>
  <c r="W101" i="5" s="1"/>
  <c r="E77" i="5"/>
  <c r="W77" i="5" s="1"/>
  <c r="E35" i="5"/>
  <c r="W35" i="5" s="1"/>
  <c r="E88" i="5"/>
  <c r="W88" i="5" s="1"/>
  <c r="E90" i="5"/>
  <c r="W90" i="5" s="1"/>
  <c r="E25" i="5"/>
  <c r="W25" i="5" s="1"/>
  <c r="E6" i="5"/>
  <c r="E19" i="5"/>
  <c r="W19" i="5" s="1"/>
  <c r="E85" i="5"/>
  <c r="W85" i="5" s="1"/>
  <c r="E70" i="5"/>
  <c r="W70" i="5" s="1"/>
  <c r="E8" i="5"/>
  <c r="W8" i="5" s="1"/>
  <c r="E12" i="5"/>
  <c r="W12" i="5" s="1"/>
  <c r="E95" i="5"/>
  <c r="W95" i="5" s="1"/>
  <c r="E42" i="5"/>
  <c r="W42" i="5" s="1"/>
  <c r="E55" i="5"/>
  <c r="W55" i="5" s="1"/>
  <c r="E94" i="5"/>
  <c r="W94" i="5" s="1"/>
  <c r="E87" i="5"/>
  <c r="W87" i="5" s="1"/>
  <c r="E41" i="5"/>
  <c r="W41" i="5" s="1"/>
  <c r="E29" i="5"/>
  <c r="W29" i="5" s="1"/>
  <c r="W21" i="3"/>
  <c r="W77" i="3"/>
  <c r="W49" i="3"/>
  <c r="W57" i="3"/>
  <c r="W105" i="3"/>
  <c r="W43" i="3"/>
  <c r="W103" i="3"/>
  <c r="W47" i="3"/>
  <c r="W58" i="3"/>
  <c r="W41" i="3"/>
  <c r="W12" i="3"/>
  <c r="W9" i="3"/>
  <c r="W93" i="3"/>
  <c r="W59" i="3"/>
  <c r="W95" i="3"/>
  <c r="W20" i="3"/>
  <c r="W27" i="3"/>
  <c r="W24" i="3"/>
  <c r="W60" i="3"/>
  <c r="W78" i="3"/>
  <c r="V9" i="6"/>
  <c r="D10" i="6"/>
  <c r="W97" i="3"/>
  <c r="W35" i="3"/>
  <c r="W7" i="3"/>
  <c r="W29" i="3"/>
  <c r="W92" i="3"/>
  <c r="W61" i="3"/>
  <c r="W79" i="3"/>
  <c r="W50" i="3"/>
  <c r="W101" i="3"/>
  <c r="W36" i="3"/>
  <c r="W88" i="3"/>
  <c r="W19" i="3"/>
  <c r="W16" i="3"/>
  <c r="W66" i="3"/>
  <c r="W87" i="3"/>
  <c r="W104" i="3"/>
  <c r="W32" i="3"/>
  <c r="W25" i="3"/>
  <c r="W14" i="3"/>
  <c r="W28" i="3"/>
  <c r="W99" i="3"/>
  <c r="F9" i="4"/>
  <c r="X8" i="4"/>
  <c r="Y8" i="4" s="1"/>
  <c r="V11" i="1"/>
  <c r="D12" i="1"/>
  <c r="W45" i="3"/>
  <c r="W42" i="3"/>
  <c r="W8" i="3"/>
  <c r="W33" i="3"/>
  <c r="W15" i="3"/>
  <c r="W40" i="3"/>
  <c r="W68" i="3"/>
  <c r="W83" i="3"/>
  <c r="W100" i="3"/>
  <c r="D9" i="4"/>
  <c r="V8" i="4"/>
  <c r="W23" i="3"/>
  <c r="J17" i="3"/>
  <c r="W6" i="3"/>
  <c r="F6" i="3"/>
  <c r="F7" i="3" s="1"/>
  <c r="X7" i="3" s="1"/>
  <c r="J16" i="3"/>
  <c r="J18" i="3"/>
  <c r="W86" i="3"/>
  <c r="W17" i="3"/>
  <c r="W18" i="3"/>
  <c r="W72" i="3"/>
  <c r="W102" i="3"/>
  <c r="W94" i="3"/>
  <c r="W74" i="3"/>
  <c r="W26" i="3"/>
  <c r="X6" i="1"/>
  <c r="Y6" i="1" s="1"/>
  <c r="W63" i="3"/>
  <c r="X8" i="6"/>
  <c r="Y8" i="6" s="1"/>
  <c r="F9" i="6"/>
  <c r="W53" i="3"/>
  <c r="W62" i="3"/>
  <c r="D13" i="2"/>
  <c r="V12" i="2"/>
  <c r="W91" i="3"/>
  <c r="W39" i="3"/>
  <c r="W82" i="3"/>
  <c r="W34" i="3"/>
  <c r="W76" i="3"/>
  <c r="W65" i="3"/>
  <c r="W37" i="3"/>
  <c r="W48" i="3"/>
  <c r="W54" i="3"/>
  <c r="W69" i="3"/>
  <c r="W84" i="3"/>
  <c r="V10" i="5"/>
  <c r="D11" i="5"/>
  <c r="F7" i="1"/>
  <c r="W31" i="3"/>
  <c r="W51" i="3"/>
  <c r="W56" i="3"/>
  <c r="W71" i="3"/>
  <c r="W98" i="3"/>
  <c r="W106" i="3"/>
  <c r="W89" i="3"/>
  <c r="W73" i="3"/>
  <c r="W10" i="3"/>
  <c r="W96" i="3"/>
  <c r="W107" i="3"/>
  <c r="W64" i="3"/>
  <c r="X8" i="2"/>
  <c r="Y8" i="2" s="1"/>
  <c r="F9" i="2"/>
  <c r="W46" i="3"/>
  <c r="W11" i="3"/>
  <c r="W30" i="3"/>
  <c r="W80" i="3"/>
  <c r="W75" i="3"/>
  <c r="W52" i="3"/>
  <c r="W81" i="3"/>
  <c r="W67" i="3"/>
  <c r="W38" i="3"/>
  <c r="W22" i="3"/>
  <c r="W13" i="3"/>
  <c r="W44" i="3"/>
  <c r="W90" i="3"/>
  <c r="W55" i="3"/>
  <c r="W70" i="3"/>
  <c r="W85" i="3"/>
  <c r="V10" i="3"/>
  <c r="D11" i="3"/>
  <c r="J17" i="5" l="1"/>
  <c r="W6" i="5"/>
  <c r="J16" i="5"/>
  <c r="J18" i="5"/>
  <c r="F6" i="5"/>
  <c r="W7" i="5"/>
  <c r="F7" i="5"/>
  <c r="X7" i="5" s="1"/>
  <c r="Y7" i="5" s="1"/>
  <c r="D13" i="1"/>
  <c r="V12" i="1"/>
  <c r="V10" i="6"/>
  <c r="D11" i="6"/>
  <c r="X9" i="2"/>
  <c r="Y9" i="2" s="1"/>
  <c r="F10" i="2"/>
  <c r="X9" i="4"/>
  <c r="Y9" i="4" s="1"/>
  <c r="F10" i="4"/>
  <c r="V11" i="3"/>
  <c r="D12" i="3"/>
  <c r="D10" i="4"/>
  <c r="V9" i="4"/>
  <c r="Y7" i="3"/>
  <c r="X6" i="3"/>
  <c r="Y6" i="3" s="1"/>
  <c r="X9" i="6"/>
  <c r="Y9" i="6" s="1"/>
  <c r="F10" i="6"/>
  <c r="X7" i="1"/>
  <c r="Y7" i="1" s="1"/>
  <c r="F8" i="1"/>
  <c r="V11" i="5"/>
  <c r="D12" i="5"/>
  <c r="T4" i="3"/>
  <c r="T7" i="3"/>
  <c r="T6" i="3"/>
  <c r="T5" i="3"/>
  <c r="F8" i="3"/>
  <c r="V13" i="2"/>
  <c r="D14" i="2"/>
  <c r="X6" i="5" l="1"/>
  <c r="Y6" i="5" s="1"/>
  <c r="T4" i="5"/>
  <c r="T7" i="5"/>
  <c r="T5" i="5"/>
  <c r="T6" i="5"/>
  <c r="F8" i="5"/>
  <c r="X10" i="4"/>
  <c r="Y10" i="4" s="1"/>
  <c r="F11" i="4"/>
  <c r="X10" i="6"/>
  <c r="Y10" i="6" s="1"/>
  <c r="F11" i="6"/>
  <c r="V12" i="3"/>
  <c r="D13" i="3"/>
  <c r="X8" i="3"/>
  <c r="Y8" i="3" s="1"/>
  <c r="F9" i="3"/>
  <c r="V11" i="6"/>
  <c r="D12" i="6"/>
  <c r="X10" i="2"/>
  <c r="Y10" i="2" s="1"/>
  <c r="F11" i="2"/>
  <c r="V10" i="4"/>
  <c r="D11" i="4"/>
  <c r="V14" i="2"/>
  <c r="D15" i="2"/>
  <c r="X8" i="1"/>
  <c r="Y8" i="1" s="1"/>
  <c r="F9" i="1"/>
  <c r="D14" i="1"/>
  <c r="V13" i="1"/>
  <c r="D13" i="5"/>
  <c r="V12" i="5"/>
  <c r="F9" i="5" l="1"/>
  <c r="X8" i="5"/>
  <c r="Y8" i="5" s="1"/>
  <c r="X9" i="3"/>
  <c r="Y9" i="3" s="1"/>
  <c r="F10" i="3"/>
  <c r="V13" i="3"/>
  <c r="D14" i="3"/>
  <c r="V14" i="1"/>
  <c r="D15" i="1"/>
  <c r="X11" i="6"/>
  <c r="Y11" i="6" s="1"/>
  <c r="F12" i="6"/>
  <c r="D16" i="2"/>
  <c r="V15" i="2"/>
  <c r="D14" i="5"/>
  <c r="V13" i="5"/>
  <c r="X11" i="2"/>
  <c r="Y11" i="2" s="1"/>
  <c r="F12" i="2"/>
  <c r="X11" i="4"/>
  <c r="Y11" i="4" s="1"/>
  <c r="F12" i="4"/>
  <c r="V12" i="6"/>
  <c r="D13" i="6"/>
  <c r="X9" i="1"/>
  <c r="Y9" i="1" s="1"/>
  <c r="F10" i="1"/>
  <c r="V11" i="4"/>
  <c r="D12" i="4"/>
  <c r="F10" i="5" l="1"/>
  <c r="X9" i="5"/>
  <c r="Y9" i="5" s="1"/>
  <c r="X12" i="2"/>
  <c r="Y12" i="2" s="1"/>
  <c r="F13" i="2"/>
  <c r="V15" i="1"/>
  <c r="D16" i="1"/>
  <c r="D13" i="4"/>
  <c r="V12" i="4"/>
  <c r="V14" i="5"/>
  <c r="D15" i="5"/>
  <c r="X10" i="1"/>
  <c r="Y10" i="1" s="1"/>
  <c r="F11" i="1"/>
  <c r="D17" i="2"/>
  <c r="V16" i="2"/>
  <c r="D15" i="3"/>
  <c r="V14" i="3"/>
  <c r="V13" i="6"/>
  <c r="D14" i="6"/>
  <c r="X10" i="3"/>
  <c r="Y10" i="3" s="1"/>
  <c r="F11" i="3"/>
  <c r="X12" i="4"/>
  <c r="Y12" i="4" s="1"/>
  <c r="F13" i="4"/>
  <c r="X12" i="6"/>
  <c r="Y12" i="6" s="1"/>
  <c r="F13" i="6"/>
  <c r="F11" i="5" l="1"/>
  <c r="X10" i="5"/>
  <c r="Y10" i="5" s="1"/>
  <c r="X13" i="4"/>
  <c r="Y13" i="4" s="1"/>
  <c r="F14" i="4"/>
  <c r="V13" i="4"/>
  <c r="D14" i="4"/>
  <c r="V17" i="2"/>
  <c r="D18" i="2"/>
  <c r="X11" i="1"/>
  <c r="Y11" i="1" s="1"/>
  <c r="F12" i="1"/>
  <c r="V15" i="5"/>
  <c r="D16" i="5"/>
  <c r="X13" i="2"/>
  <c r="Y13" i="2" s="1"/>
  <c r="F14" i="2"/>
  <c r="D16" i="3"/>
  <c r="V15" i="3"/>
  <c r="V16" i="1"/>
  <c r="D17" i="1"/>
  <c r="X11" i="3"/>
  <c r="Y11" i="3" s="1"/>
  <c r="F12" i="3"/>
  <c r="V14" i="6"/>
  <c r="D15" i="6"/>
  <c r="X13" i="6"/>
  <c r="Y13" i="6" s="1"/>
  <c r="F14" i="6"/>
  <c r="X11" i="5" l="1"/>
  <c r="Y11" i="5" s="1"/>
  <c r="F12" i="5"/>
  <c r="X14" i="6"/>
  <c r="Y14" i="6" s="1"/>
  <c r="F15" i="6"/>
  <c r="X12" i="1"/>
  <c r="Y12" i="1" s="1"/>
  <c r="F13" i="1"/>
  <c r="D19" i="2"/>
  <c r="V18" i="2"/>
  <c r="X12" i="3"/>
  <c r="Y12" i="3" s="1"/>
  <c r="F13" i="3"/>
  <c r="V16" i="3"/>
  <c r="D17" i="3"/>
  <c r="X14" i="4"/>
  <c r="Y14" i="4" s="1"/>
  <c r="F15" i="4"/>
  <c r="D18" i="1"/>
  <c r="V17" i="1"/>
  <c r="V16" i="5"/>
  <c r="D17" i="5"/>
  <c r="D16" i="6"/>
  <c r="V15" i="6"/>
  <c r="D15" i="4"/>
  <c r="V14" i="4"/>
  <c r="X14" i="2"/>
  <c r="Y14" i="2" s="1"/>
  <c r="F15" i="2"/>
  <c r="X12" i="5" l="1"/>
  <c r="Y12" i="5" s="1"/>
  <c r="F13" i="5"/>
  <c r="V17" i="5"/>
  <c r="D18" i="5"/>
  <c r="D20" i="2"/>
  <c r="V19" i="2"/>
  <c r="D16" i="4"/>
  <c r="V15" i="4"/>
  <c r="D19" i="1"/>
  <c r="V18" i="1"/>
  <c r="X15" i="4"/>
  <c r="Y15" i="4" s="1"/>
  <c r="F16" i="4"/>
  <c r="D18" i="3"/>
  <c r="V17" i="3"/>
  <c r="D17" i="6"/>
  <c r="V16" i="6"/>
  <c r="X15" i="6"/>
  <c r="Y15" i="6" s="1"/>
  <c r="F16" i="6"/>
  <c r="X13" i="1"/>
  <c r="Y13" i="1" s="1"/>
  <c r="F14" i="1"/>
  <c r="F16" i="2"/>
  <c r="X15" i="2"/>
  <c r="Y15" i="2" s="1"/>
  <c r="X13" i="3"/>
  <c r="Y13" i="3" s="1"/>
  <c r="F14" i="3"/>
  <c r="X13" i="5" l="1"/>
  <c r="Y13" i="5" s="1"/>
  <c r="F14" i="5"/>
  <c r="X16" i="4"/>
  <c r="Y16" i="4" s="1"/>
  <c r="F17" i="4"/>
  <c r="X14" i="1"/>
  <c r="Y14" i="1" s="1"/>
  <c r="F15" i="1"/>
  <c r="V17" i="6"/>
  <c r="D18" i="6"/>
  <c r="D20" i="1"/>
  <c r="V19" i="1"/>
  <c r="V18" i="3"/>
  <c r="D19" i="3"/>
  <c r="V16" i="4"/>
  <c r="D17" i="4"/>
  <c r="V20" i="2"/>
  <c r="D21" i="2"/>
  <c r="X14" i="3"/>
  <c r="Y14" i="3" s="1"/>
  <c r="F15" i="3"/>
  <c r="X16" i="2"/>
  <c r="Y16" i="2" s="1"/>
  <c r="F17" i="2"/>
  <c r="X16" i="6"/>
  <c r="Y16" i="6" s="1"/>
  <c r="F17" i="6"/>
  <c r="D19" i="5"/>
  <c r="V18" i="5"/>
  <c r="X14" i="5" l="1"/>
  <c r="Y14" i="5" s="1"/>
  <c r="F15" i="5"/>
  <c r="X15" i="1"/>
  <c r="Y15" i="1" s="1"/>
  <c r="F16" i="1"/>
  <c r="V21" i="2"/>
  <c r="D22" i="2"/>
  <c r="X17" i="6"/>
  <c r="Y17" i="6" s="1"/>
  <c r="F18" i="6"/>
  <c r="V19" i="3"/>
  <c r="D20" i="3"/>
  <c r="X17" i="4"/>
  <c r="Y17" i="4" s="1"/>
  <c r="F18" i="4"/>
  <c r="D19" i="6"/>
  <c r="V18" i="6"/>
  <c r="D20" i="5"/>
  <c r="V19" i="5"/>
  <c r="D18" i="4"/>
  <c r="V17" i="4"/>
  <c r="X17" i="2"/>
  <c r="Y17" i="2" s="1"/>
  <c r="F18" i="2"/>
  <c r="D21" i="1"/>
  <c r="V20" i="1"/>
  <c r="X15" i="3"/>
  <c r="Y15" i="3" s="1"/>
  <c r="F16" i="3"/>
  <c r="X15" i="5" l="1"/>
  <c r="Y15" i="5" s="1"/>
  <c r="F16" i="5"/>
  <c r="X18" i="4"/>
  <c r="Y18" i="4" s="1"/>
  <c r="F19" i="4"/>
  <c r="V20" i="5"/>
  <c r="D21" i="5"/>
  <c r="X16" i="3"/>
  <c r="Y16" i="3" s="1"/>
  <c r="F17" i="3"/>
  <c r="X18" i="6"/>
  <c r="Y18" i="6" s="1"/>
  <c r="F19" i="6"/>
  <c r="D20" i="6"/>
  <c r="V19" i="6"/>
  <c r="V22" i="2"/>
  <c r="D23" i="2"/>
  <c r="D21" i="3"/>
  <c r="V20" i="3"/>
  <c r="D22" i="1"/>
  <c r="V21" i="1"/>
  <c r="X16" i="1"/>
  <c r="Y16" i="1" s="1"/>
  <c r="F17" i="1"/>
  <c r="D19" i="4"/>
  <c r="V18" i="4"/>
  <c r="F19" i="2"/>
  <c r="X18" i="2"/>
  <c r="Y18" i="2" s="1"/>
  <c r="F17" i="5" l="1"/>
  <c r="X16" i="5"/>
  <c r="Y16" i="5" s="1"/>
  <c r="X19" i="6"/>
  <c r="Y19" i="6" s="1"/>
  <c r="F20" i="6"/>
  <c r="X17" i="3"/>
  <c r="Y17" i="3" s="1"/>
  <c r="F18" i="3"/>
  <c r="D24" i="2"/>
  <c r="V23" i="2"/>
  <c r="X17" i="1"/>
  <c r="Y17" i="1" s="1"/>
  <c r="F18" i="1"/>
  <c r="V20" i="6"/>
  <c r="D21" i="6"/>
  <c r="X19" i="2"/>
  <c r="Y19" i="2" s="1"/>
  <c r="F20" i="2"/>
  <c r="V21" i="5"/>
  <c r="D22" i="5"/>
  <c r="V22" i="1"/>
  <c r="D23" i="1"/>
  <c r="X19" i="4"/>
  <c r="Y19" i="4" s="1"/>
  <c r="F20" i="4"/>
  <c r="V19" i="4"/>
  <c r="D20" i="4"/>
  <c r="V21" i="3"/>
  <c r="D22" i="3"/>
  <c r="X17" i="5" l="1"/>
  <c r="Y17" i="5" s="1"/>
  <c r="F18" i="5"/>
  <c r="X18" i="1"/>
  <c r="Y18" i="1" s="1"/>
  <c r="F19" i="1"/>
  <c r="D23" i="3"/>
  <c r="V22" i="3"/>
  <c r="D25" i="2"/>
  <c r="V24" i="2"/>
  <c r="D21" i="4"/>
  <c r="V20" i="4"/>
  <c r="X20" i="4"/>
  <c r="Y20" i="4" s="1"/>
  <c r="F21" i="4"/>
  <c r="X20" i="2"/>
  <c r="Y20" i="2" s="1"/>
  <c r="F21" i="2"/>
  <c r="X18" i="3"/>
  <c r="Y18" i="3" s="1"/>
  <c r="F19" i="3"/>
  <c r="D24" i="1"/>
  <c r="V23" i="1"/>
  <c r="X20" i="6"/>
  <c r="Y20" i="6" s="1"/>
  <c r="F21" i="6"/>
  <c r="V22" i="5"/>
  <c r="D23" i="5"/>
  <c r="D22" i="6"/>
  <c r="V21" i="6"/>
  <c r="X18" i="5" l="1"/>
  <c r="Y18" i="5" s="1"/>
  <c r="F19" i="5"/>
  <c r="V21" i="4"/>
  <c r="D22" i="4"/>
  <c r="X19" i="3"/>
  <c r="Y19" i="3" s="1"/>
  <c r="F20" i="3"/>
  <c r="X21" i="2"/>
  <c r="Y21" i="2" s="1"/>
  <c r="F22" i="2"/>
  <c r="D23" i="6"/>
  <c r="V22" i="6"/>
  <c r="V23" i="5"/>
  <c r="D24" i="5"/>
  <c r="X21" i="4"/>
  <c r="Y21" i="4" s="1"/>
  <c r="F22" i="4"/>
  <c r="D25" i="1"/>
  <c r="V24" i="1"/>
  <c r="D26" i="2"/>
  <c r="V25" i="2"/>
  <c r="D24" i="3"/>
  <c r="V23" i="3"/>
  <c r="X21" i="6"/>
  <c r="Y21" i="6" s="1"/>
  <c r="F22" i="6"/>
  <c r="X19" i="1"/>
  <c r="Y19" i="1" s="1"/>
  <c r="F20" i="1"/>
  <c r="X19" i="5" l="1"/>
  <c r="Y19" i="5" s="1"/>
  <c r="F20" i="5"/>
  <c r="D25" i="3"/>
  <c r="V24" i="3"/>
  <c r="D26" i="1"/>
  <c r="V25" i="1"/>
  <c r="D25" i="5"/>
  <c r="V24" i="5"/>
  <c r="D27" i="2"/>
  <c r="V26" i="2"/>
  <c r="X20" i="1"/>
  <c r="Y20" i="1" s="1"/>
  <c r="F21" i="1"/>
  <c r="D24" i="6"/>
  <c r="V23" i="6"/>
  <c r="X22" i="2"/>
  <c r="Y22" i="2" s="1"/>
  <c r="F23" i="2"/>
  <c r="X22" i="4"/>
  <c r="Y22" i="4" s="1"/>
  <c r="F23" i="4"/>
  <c r="X20" i="3"/>
  <c r="Y20" i="3" s="1"/>
  <c r="F21" i="3"/>
  <c r="X22" i="6"/>
  <c r="Y22" i="6" s="1"/>
  <c r="F23" i="6"/>
  <c r="D23" i="4"/>
  <c r="V22" i="4"/>
  <c r="X20" i="5" l="1"/>
  <c r="Y20" i="5" s="1"/>
  <c r="F21" i="5"/>
  <c r="X23" i="2"/>
  <c r="Y23" i="2" s="1"/>
  <c r="F24" i="2"/>
  <c r="X23" i="6"/>
  <c r="Y23" i="6" s="1"/>
  <c r="F24" i="6"/>
  <c r="D28" i="2"/>
  <c r="V27" i="2"/>
  <c r="X21" i="3"/>
  <c r="Y21" i="3" s="1"/>
  <c r="F22" i="3"/>
  <c r="X23" i="4"/>
  <c r="Y23" i="4" s="1"/>
  <c r="F24" i="4"/>
  <c r="X21" i="1"/>
  <c r="Y21" i="1" s="1"/>
  <c r="F22" i="1"/>
  <c r="V23" i="4"/>
  <c r="D24" i="4"/>
  <c r="D26" i="5"/>
  <c r="V25" i="5"/>
  <c r="D27" i="1"/>
  <c r="V26" i="1"/>
  <c r="D25" i="6"/>
  <c r="V24" i="6"/>
  <c r="D26" i="3"/>
  <c r="V25" i="3"/>
  <c r="F22" i="5" l="1"/>
  <c r="X21" i="5"/>
  <c r="Y21" i="5" s="1"/>
  <c r="V26" i="3"/>
  <c r="D27" i="3"/>
  <c r="D29" i="2"/>
  <c r="V28" i="2"/>
  <c r="D25" i="4"/>
  <c r="V24" i="4"/>
  <c r="X22" i="1"/>
  <c r="Y22" i="1" s="1"/>
  <c r="F23" i="1"/>
  <c r="X24" i="6"/>
  <c r="Y24" i="6" s="1"/>
  <c r="F25" i="6"/>
  <c r="V25" i="6"/>
  <c r="D26" i="6"/>
  <c r="X24" i="4"/>
  <c r="Y24" i="4" s="1"/>
  <c r="F25" i="4"/>
  <c r="X24" i="2"/>
  <c r="Y24" i="2" s="1"/>
  <c r="F25" i="2"/>
  <c r="X22" i="3"/>
  <c r="Y22" i="3" s="1"/>
  <c r="F23" i="3"/>
  <c r="D28" i="1"/>
  <c r="V27" i="1"/>
  <c r="D27" i="5"/>
  <c r="V26" i="5"/>
  <c r="X22" i="5" l="1"/>
  <c r="Y22" i="5" s="1"/>
  <c r="F23" i="5"/>
  <c r="X25" i="6"/>
  <c r="Y25" i="6" s="1"/>
  <c r="F26" i="6"/>
  <c r="D28" i="5"/>
  <c r="V27" i="5"/>
  <c r="X25" i="4"/>
  <c r="Y25" i="4" s="1"/>
  <c r="F26" i="4"/>
  <c r="D29" i="1"/>
  <c r="V28" i="1"/>
  <c r="D26" i="4"/>
  <c r="V25" i="4"/>
  <c r="X25" i="2"/>
  <c r="Y25" i="2" s="1"/>
  <c r="F26" i="2"/>
  <c r="X23" i="1"/>
  <c r="Y23" i="1" s="1"/>
  <c r="F24" i="1"/>
  <c r="X23" i="3"/>
  <c r="Y23" i="3" s="1"/>
  <c r="F24" i="3"/>
  <c r="D30" i="2"/>
  <c r="V29" i="2"/>
  <c r="D27" i="6"/>
  <c r="V26" i="6"/>
  <c r="D28" i="3"/>
  <c r="V27" i="3"/>
  <c r="X23" i="5" l="1"/>
  <c r="Y23" i="5" s="1"/>
  <c r="F24" i="5"/>
  <c r="X24" i="1"/>
  <c r="Y24" i="1" s="1"/>
  <c r="F25" i="1"/>
  <c r="X26" i="4"/>
  <c r="Y26" i="4" s="1"/>
  <c r="F27" i="4"/>
  <c r="X24" i="3"/>
  <c r="Y24" i="3" s="1"/>
  <c r="F25" i="3"/>
  <c r="X26" i="2"/>
  <c r="Y26" i="2" s="1"/>
  <c r="F27" i="2"/>
  <c r="D27" i="4"/>
  <c r="V26" i="4"/>
  <c r="V28" i="5"/>
  <c r="D29" i="5"/>
  <c r="X26" i="6"/>
  <c r="Y26" i="6" s="1"/>
  <c r="F27" i="6"/>
  <c r="D29" i="3"/>
  <c r="V28" i="3"/>
  <c r="V29" i="1"/>
  <c r="D30" i="1"/>
  <c r="V27" i="6"/>
  <c r="D28" i="6"/>
  <c r="D31" i="2"/>
  <c r="V30" i="2"/>
  <c r="X24" i="5" l="1"/>
  <c r="Y24" i="5" s="1"/>
  <c r="F25" i="5"/>
  <c r="D30" i="3"/>
  <c r="V29" i="3"/>
  <c r="D28" i="4"/>
  <c r="V27" i="4"/>
  <c r="X27" i="6"/>
  <c r="Y27" i="6" s="1"/>
  <c r="F28" i="6"/>
  <c r="D32" i="2"/>
  <c r="V31" i="2"/>
  <c r="X27" i="4"/>
  <c r="Y27" i="4" s="1"/>
  <c r="F28" i="4"/>
  <c r="V28" i="6"/>
  <c r="D29" i="6"/>
  <c r="V29" i="5"/>
  <c r="D30" i="5"/>
  <c r="X25" i="1"/>
  <c r="Y25" i="1" s="1"/>
  <c r="F26" i="1"/>
  <c r="D31" i="1"/>
  <c r="V30" i="1"/>
  <c r="X27" i="2"/>
  <c r="Y27" i="2" s="1"/>
  <c r="F28" i="2"/>
  <c r="X25" i="3"/>
  <c r="Y25" i="3" s="1"/>
  <c r="F26" i="3"/>
  <c r="X25" i="5" l="1"/>
  <c r="Y25" i="5" s="1"/>
  <c r="F26" i="5"/>
  <c r="V32" i="2"/>
  <c r="D33" i="2"/>
  <c r="X28" i="6"/>
  <c r="Y28" i="6" s="1"/>
  <c r="F29" i="6"/>
  <c r="X26" i="3"/>
  <c r="Y26" i="3" s="1"/>
  <c r="F27" i="3"/>
  <c r="V29" i="6"/>
  <c r="D30" i="6"/>
  <c r="D29" i="4"/>
  <c r="V28" i="4"/>
  <c r="D31" i="3"/>
  <c r="V30" i="3"/>
  <c r="D32" i="1"/>
  <c r="V31" i="1"/>
  <c r="X26" i="1"/>
  <c r="Y26" i="1" s="1"/>
  <c r="F27" i="1"/>
  <c r="D31" i="5"/>
  <c r="V30" i="5"/>
  <c r="X28" i="2"/>
  <c r="Y28" i="2" s="1"/>
  <c r="F29" i="2"/>
  <c r="X28" i="4"/>
  <c r="Y28" i="4" s="1"/>
  <c r="F29" i="4"/>
  <c r="X26" i="5" l="1"/>
  <c r="Y26" i="5" s="1"/>
  <c r="F27" i="5"/>
  <c r="X27" i="3"/>
  <c r="Y27" i="3" s="1"/>
  <c r="F28" i="3"/>
  <c r="X29" i="2"/>
  <c r="Y29" i="2" s="1"/>
  <c r="F30" i="2"/>
  <c r="D33" i="1"/>
  <c r="V32" i="1"/>
  <c r="D32" i="3"/>
  <c r="V31" i="3"/>
  <c r="D30" i="4"/>
  <c r="V29" i="4"/>
  <c r="X29" i="4"/>
  <c r="Y29" i="4" s="1"/>
  <c r="F30" i="4"/>
  <c r="X27" i="1"/>
  <c r="Y27" i="1" s="1"/>
  <c r="F28" i="1"/>
  <c r="X29" i="6"/>
  <c r="Y29" i="6" s="1"/>
  <c r="F30" i="6"/>
  <c r="D34" i="2"/>
  <c r="V33" i="2"/>
  <c r="D31" i="6"/>
  <c r="V30" i="6"/>
  <c r="D32" i="5"/>
  <c r="V31" i="5"/>
  <c r="X27" i="5" l="1"/>
  <c r="Y27" i="5" s="1"/>
  <c r="F28" i="5"/>
  <c r="D33" i="5"/>
  <c r="V32" i="5"/>
  <c r="D34" i="1"/>
  <c r="V33" i="1"/>
  <c r="X28" i="1"/>
  <c r="Y28" i="1" s="1"/>
  <c r="F29" i="1"/>
  <c r="X30" i="4"/>
  <c r="Y30" i="4" s="1"/>
  <c r="F31" i="4"/>
  <c r="V30" i="4"/>
  <c r="D31" i="4"/>
  <c r="X30" i="2"/>
  <c r="Y30" i="2" s="1"/>
  <c r="F31" i="2"/>
  <c r="D32" i="6"/>
  <c r="V31" i="6"/>
  <c r="X28" i="3"/>
  <c r="Y28" i="3" s="1"/>
  <c r="F29" i="3"/>
  <c r="D35" i="2"/>
  <c r="V34" i="2"/>
  <c r="F31" i="6"/>
  <c r="X30" i="6"/>
  <c r="Y30" i="6" s="1"/>
  <c r="D33" i="3"/>
  <c r="V32" i="3"/>
  <c r="X28" i="5" l="1"/>
  <c r="Y28" i="5" s="1"/>
  <c r="F29" i="5"/>
  <c r="V33" i="5"/>
  <c r="D34" i="5"/>
  <c r="D36" i="2"/>
  <c r="V35" i="2"/>
  <c r="X31" i="4"/>
  <c r="Y31" i="4" s="1"/>
  <c r="F32" i="4"/>
  <c r="D34" i="3"/>
  <c r="V33" i="3"/>
  <c r="X29" i="1"/>
  <c r="Y29" i="1" s="1"/>
  <c r="F30" i="1"/>
  <c r="D33" i="6"/>
  <c r="V32" i="6"/>
  <c r="X29" i="3"/>
  <c r="Y29" i="3" s="1"/>
  <c r="F30" i="3"/>
  <c r="X31" i="6"/>
  <c r="Y31" i="6" s="1"/>
  <c r="F32" i="6"/>
  <c r="V34" i="1"/>
  <c r="D35" i="1"/>
  <c r="X31" i="2"/>
  <c r="Y31" i="2" s="1"/>
  <c r="F32" i="2"/>
  <c r="D32" i="4"/>
  <c r="V31" i="4"/>
  <c r="X29" i="5" l="1"/>
  <c r="Y29" i="5" s="1"/>
  <c r="F30" i="5"/>
  <c r="D33" i="4"/>
  <c r="V32" i="4"/>
  <c r="X32" i="2"/>
  <c r="Y32" i="2" s="1"/>
  <c r="F33" i="2"/>
  <c r="X30" i="1"/>
  <c r="Y30" i="1" s="1"/>
  <c r="F31" i="1"/>
  <c r="X30" i="3"/>
  <c r="Y30" i="3" s="1"/>
  <c r="F31" i="3"/>
  <c r="D35" i="3"/>
  <c r="V34" i="3"/>
  <c r="V35" i="1"/>
  <c r="D36" i="1"/>
  <c r="V36" i="2"/>
  <c r="D37" i="2"/>
  <c r="X32" i="4"/>
  <c r="Y32" i="4" s="1"/>
  <c r="F33" i="4"/>
  <c r="V33" i="6"/>
  <c r="D34" i="6"/>
  <c r="F33" i="6"/>
  <c r="X32" i="6"/>
  <c r="Y32" i="6" s="1"/>
  <c r="V34" i="5"/>
  <c r="D35" i="5"/>
  <c r="X30" i="5" l="1"/>
  <c r="Y30" i="5" s="1"/>
  <c r="F31" i="5"/>
  <c r="V35" i="5"/>
  <c r="D36" i="5"/>
  <c r="X33" i="6"/>
  <c r="Y33" i="6" s="1"/>
  <c r="F34" i="6"/>
  <c r="V34" i="6"/>
  <c r="D35" i="6"/>
  <c r="V36" i="1"/>
  <c r="D37" i="1"/>
  <c r="X31" i="3"/>
  <c r="Y31" i="3" s="1"/>
  <c r="F32" i="3"/>
  <c r="V37" i="2"/>
  <c r="D38" i="2"/>
  <c r="X31" i="1"/>
  <c r="Y31" i="1" s="1"/>
  <c r="F32" i="1"/>
  <c r="X33" i="4"/>
  <c r="Y33" i="4" s="1"/>
  <c r="F34" i="4"/>
  <c r="D36" i="3"/>
  <c r="V35" i="3"/>
  <c r="D34" i="4"/>
  <c r="V33" i="4"/>
  <c r="X33" i="2"/>
  <c r="Y33" i="2" s="1"/>
  <c r="F34" i="2"/>
  <c r="X31" i="5" l="1"/>
  <c r="Y31" i="5" s="1"/>
  <c r="F32" i="5"/>
  <c r="X32" i="1"/>
  <c r="Y32" i="1" s="1"/>
  <c r="F33" i="1"/>
  <c r="V35" i="6"/>
  <c r="D36" i="6"/>
  <c r="X34" i="4"/>
  <c r="Y34" i="4" s="1"/>
  <c r="F35" i="4"/>
  <c r="D39" i="2"/>
  <c r="V38" i="2"/>
  <c r="X34" i="2"/>
  <c r="Y34" i="2" s="1"/>
  <c r="F35" i="2"/>
  <c r="X34" i="6"/>
  <c r="Y34" i="6" s="1"/>
  <c r="F35" i="6"/>
  <c r="V34" i="4"/>
  <c r="D35" i="4"/>
  <c r="X32" i="3"/>
  <c r="Y32" i="3" s="1"/>
  <c r="F33" i="3"/>
  <c r="D37" i="3"/>
  <c r="V36" i="3"/>
  <c r="V37" i="1"/>
  <c r="D38" i="1"/>
  <c r="D37" i="5"/>
  <c r="V36" i="5"/>
  <c r="X32" i="5" l="1"/>
  <c r="Y32" i="5" s="1"/>
  <c r="F33" i="5"/>
  <c r="V38" i="1"/>
  <c r="D39" i="1"/>
  <c r="X35" i="4"/>
  <c r="Y35" i="4" s="1"/>
  <c r="F36" i="4"/>
  <c r="V35" i="4"/>
  <c r="D36" i="4"/>
  <c r="X35" i="6"/>
  <c r="Y35" i="6" s="1"/>
  <c r="F36" i="6"/>
  <c r="D38" i="3"/>
  <c r="V37" i="3"/>
  <c r="X35" i="2"/>
  <c r="Y35" i="2" s="1"/>
  <c r="F36" i="2"/>
  <c r="V36" i="6"/>
  <c r="D37" i="6"/>
  <c r="X33" i="1"/>
  <c r="Y33" i="1" s="1"/>
  <c r="F34" i="1"/>
  <c r="D38" i="5"/>
  <c r="V37" i="5"/>
  <c r="D40" i="2"/>
  <c r="V39" i="2"/>
  <c r="X33" i="3"/>
  <c r="Y33" i="3" s="1"/>
  <c r="F34" i="3"/>
  <c r="X33" i="5" l="1"/>
  <c r="Y33" i="5" s="1"/>
  <c r="F34" i="5"/>
  <c r="V38" i="3"/>
  <c r="D39" i="3"/>
  <c r="V40" i="2"/>
  <c r="D41" i="2"/>
  <c r="V36" i="4"/>
  <c r="D37" i="4"/>
  <c r="D39" i="5"/>
  <c r="V38" i="5"/>
  <c r="X34" i="1"/>
  <c r="Y34" i="1" s="1"/>
  <c r="F35" i="1"/>
  <c r="X36" i="4"/>
  <c r="Y36" i="4" s="1"/>
  <c r="F37" i="4"/>
  <c r="X36" i="2"/>
  <c r="Y36" i="2" s="1"/>
  <c r="F37" i="2"/>
  <c r="V39" i="1"/>
  <c r="D40" i="1"/>
  <c r="X34" i="3"/>
  <c r="Y34" i="3" s="1"/>
  <c r="F35" i="3"/>
  <c r="X36" i="6"/>
  <c r="Y36" i="6" s="1"/>
  <c r="F37" i="6"/>
  <c r="D38" i="6"/>
  <c r="V37" i="6"/>
  <c r="X34" i="5" l="1"/>
  <c r="Y34" i="5" s="1"/>
  <c r="F35" i="5"/>
  <c r="X37" i="6"/>
  <c r="Y37" i="6" s="1"/>
  <c r="F38" i="6"/>
  <c r="X35" i="1"/>
  <c r="Y35" i="1" s="1"/>
  <c r="F36" i="1"/>
  <c r="V40" i="1"/>
  <c r="D41" i="1"/>
  <c r="D40" i="5"/>
  <c r="V39" i="5"/>
  <c r="X37" i="2"/>
  <c r="Y37" i="2" s="1"/>
  <c r="F38" i="2"/>
  <c r="V37" i="4"/>
  <c r="D38" i="4"/>
  <c r="D39" i="6"/>
  <c r="V38" i="6"/>
  <c r="X37" i="4"/>
  <c r="Y37" i="4" s="1"/>
  <c r="F38" i="4"/>
  <c r="V41" i="2"/>
  <c r="D42" i="2"/>
  <c r="V39" i="3"/>
  <c r="D40" i="3"/>
  <c r="X35" i="3"/>
  <c r="Y35" i="3" s="1"/>
  <c r="F36" i="3"/>
  <c r="X35" i="5" l="1"/>
  <c r="Y35" i="5" s="1"/>
  <c r="F36" i="5"/>
  <c r="V42" i="2"/>
  <c r="D43" i="2"/>
  <c r="X36" i="3"/>
  <c r="Y36" i="3" s="1"/>
  <c r="F37" i="3"/>
  <c r="X38" i="2"/>
  <c r="Y38" i="2" s="1"/>
  <c r="F39" i="2"/>
  <c r="X38" i="4"/>
  <c r="Y38" i="4" s="1"/>
  <c r="F39" i="4"/>
  <c r="D41" i="5"/>
  <c r="V40" i="5"/>
  <c r="V41" i="1"/>
  <c r="D42" i="1"/>
  <c r="D41" i="3"/>
  <c r="V40" i="3"/>
  <c r="X36" i="1"/>
  <c r="Y36" i="1" s="1"/>
  <c r="F37" i="1"/>
  <c r="D40" i="6"/>
  <c r="V39" i="6"/>
  <c r="V38" i="4"/>
  <c r="D39" i="4"/>
  <c r="X38" i="6"/>
  <c r="Y38" i="6" s="1"/>
  <c r="F39" i="6"/>
  <c r="X36" i="5" l="1"/>
  <c r="Y36" i="5" s="1"/>
  <c r="F37" i="5"/>
  <c r="D43" i="1"/>
  <c r="V42" i="1"/>
  <c r="V39" i="4"/>
  <c r="D40" i="4"/>
  <c r="V40" i="6"/>
  <c r="D41" i="6"/>
  <c r="X39" i="4"/>
  <c r="Y39" i="4" s="1"/>
  <c r="F40" i="4"/>
  <c r="D42" i="3"/>
  <c r="V41" i="3"/>
  <c r="X39" i="6"/>
  <c r="Y39" i="6" s="1"/>
  <c r="F40" i="6"/>
  <c r="X39" i="2"/>
  <c r="Y39" i="2" s="1"/>
  <c r="F40" i="2"/>
  <c r="X37" i="3"/>
  <c r="Y37" i="3" s="1"/>
  <c r="F38" i="3"/>
  <c r="V41" i="5"/>
  <c r="D42" i="5"/>
  <c r="X37" i="1"/>
  <c r="Y37" i="1" s="1"/>
  <c r="F38" i="1"/>
  <c r="V43" i="2"/>
  <c r="D44" i="2"/>
  <c r="X37" i="5" l="1"/>
  <c r="Y37" i="5" s="1"/>
  <c r="F38" i="5"/>
  <c r="V41" i="6"/>
  <c r="D42" i="6"/>
  <c r="X40" i="2"/>
  <c r="Y40" i="2" s="1"/>
  <c r="F41" i="2"/>
  <c r="X38" i="3"/>
  <c r="Y38" i="3" s="1"/>
  <c r="F39" i="3"/>
  <c r="V44" i="2"/>
  <c r="D45" i="2"/>
  <c r="X38" i="1"/>
  <c r="Y38" i="1" s="1"/>
  <c r="F39" i="1"/>
  <c r="V40" i="4"/>
  <c r="D41" i="4"/>
  <c r="X40" i="6"/>
  <c r="Y40" i="6" s="1"/>
  <c r="F41" i="6"/>
  <c r="D43" i="5"/>
  <c r="V42" i="5"/>
  <c r="D43" i="3"/>
  <c r="V42" i="3"/>
  <c r="X40" i="4"/>
  <c r="Y40" i="4" s="1"/>
  <c r="F41" i="4"/>
  <c r="D44" i="1"/>
  <c r="V43" i="1"/>
  <c r="X38" i="5" l="1"/>
  <c r="Y38" i="5" s="1"/>
  <c r="F39" i="5"/>
  <c r="X41" i="6"/>
  <c r="Y41" i="6" s="1"/>
  <c r="F42" i="6"/>
  <c r="V41" i="4"/>
  <c r="D42" i="4"/>
  <c r="X41" i="2"/>
  <c r="Y41" i="2" s="1"/>
  <c r="F42" i="2"/>
  <c r="X39" i="1"/>
  <c r="Y39" i="1" s="1"/>
  <c r="F40" i="1"/>
  <c r="V43" i="3"/>
  <c r="D44" i="3"/>
  <c r="V44" i="1"/>
  <c r="D45" i="1"/>
  <c r="X41" i="4"/>
  <c r="Y41" i="4" s="1"/>
  <c r="F42" i="4"/>
  <c r="V45" i="2"/>
  <c r="D46" i="2"/>
  <c r="X39" i="3"/>
  <c r="Y39" i="3" s="1"/>
  <c r="F40" i="3"/>
  <c r="D43" i="6"/>
  <c r="V42" i="6"/>
  <c r="V43" i="5"/>
  <c r="D44" i="5"/>
  <c r="X39" i="5" l="1"/>
  <c r="Y39" i="5" s="1"/>
  <c r="F40" i="5"/>
  <c r="X42" i="4"/>
  <c r="Y42" i="4" s="1"/>
  <c r="F43" i="4"/>
  <c r="V45" i="1"/>
  <c r="D46" i="1"/>
  <c r="D45" i="3"/>
  <c r="V44" i="3"/>
  <c r="X42" i="2"/>
  <c r="Y42" i="2" s="1"/>
  <c r="F43" i="2"/>
  <c r="D44" i="6"/>
  <c r="V43" i="6"/>
  <c r="X40" i="3"/>
  <c r="Y40" i="3" s="1"/>
  <c r="F41" i="3"/>
  <c r="V42" i="4"/>
  <c r="D43" i="4"/>
  <c r="X40" i="1"/>
  <c r="Y40" i="1" s="1"/>
  <c r="F41" i="1"/>
  <c r="D45" i="5"/>
  <c r="V44" i="5"/>
  <c r="D47" i="2"/>
  <c r="V46" i="2"/>
  <c r="X42" i="6"/>
  <c r="Y42" i="6" s="1"/>
  <c r="F43" i="6"/>
  <c r="X40" i="5" l="1"/>
  <c r="Y40" i="5" s="1"/>
  <c r="F41" i="5"/>
  <c r="D45" i="6"/>
  <c r="V44" i="6"/>
  <c r="X43" i="6"/>
  <c r="Y43" i="6" s="1"/>
  <c r="F44" i="6"/>
  <c r="F44" i="2"/>
  <c r="X43" i="2"/>
  <c r="Y43" i="2" s="1"/>
  <c r="D44" i="4"/>
  <c r="V43" i="4"/>
  <c r="D46" i="3"/>
  <c r="V45" i="3"/>
  <c r="V46" i="1"/>
  <c r="D47" i="1"/>
  <c r="X41" i="3"/>
  <c r="Y41" i="3" s="1"/>
  <c r="F42" i="3"/>
  <c r="X41" i="1"/>
  <c r="Y41" i="1" s="1"/>
  <c r="F42" i="1"/>
  <c r="V47" i="2"/>
  <c r="D48" i="2"/>
  <c r="X43" i="4"/>
  <c r="Y43" i="4" s="1"/>
  <c r="F44" i="4"/>
  <c r="V45" i="5"/>
  <c r="D46" i="5"/>
  <c r="X41" i="5" l="1"/>
  <c r="Y41" i="5" s="1"/>
  <c r="F42" i="5"/>
  <c r="D45" i="4"/>
  <c r="V44" i="4"/>
  <c r="V46" i="5"/>
  <c r="D47" i="5"/>
  <c r="X42" i="3"/>
  <c r="Y42" i="3" s="1"/>
  <c r="F43" i="3"/>
  <c r="F45" i="4"/>
  <c r="X44" i="4"/>
  <c r="Y44" i="4" s="1"/>
  <c r="V48" i="2"/>
  <c r="D49" i="2"/>
  <c r="V47" i="1"/>
  <c r="D48" i="1"/>
  <c r="X44" i="2"/>
  <c r="Y44" i="2" s="1"/>
  <c r="F45" i="2"/>
  <c r="X44" i="6"/>
  <c r="Y44" i="6" s="1"/>
  <c r="F45" i="6"/>
  <c r="X42" i="1"/>
  <c r="Y42" i="1" s="1"/>
  <c r="F43" i="1"/>
  <c r="D47" i="3"/>
  <c r="V46" i="3"/>
  <c r="D46" i="6"/>
  <c r="V45" i="6"/>
  <c r="F43" i="5" l="1"/>
  <c r="X42" i="5"/>
  <c r="Y42" i="5" s="1"/>
  <c r="X45" i="6"/>
  <c r="Y45" i="6" s="1"/>
  <c r="F46" i="6"/>
  <c r="D48" i="3"/>
  <c r="V47" i="3"/>
  <c r="X43" i="3"/>
  <c r="Y43" i="3" s="1"/>
  <c r="F44" i="3"/>
  <c r="D47" i="6"/>
  <c r="V46" i="6"/>
  <c r="X45" i="4"/>
  <c r="Y45" i="4" s="1"/>
  <c r="F46" i="4"/>
  <c r="X45" i="2"/>
  <c r="Y45" i="2" s="1"/>
  <c r="F46" i="2"/>
  <c r="X43" i="1"/>
  <c r="Y43" i="1" s="1"/>
  <c r="F44" i="1"/>
  <c r="V48" i="1"/>
  <c r="D49" i="1"/>
  <c r="V47" i="5"/>
  <c r="D48" i="5"/>
  <c r="V49" i="2"/>
  <c r="D50" i="2"/>
  <c r="V45" i="4"/>
  <c r="D46" i="4"/>
  <c r="X43" i="5" l="1"/>
  <c r="Y43" i="5" s="1"/>
  <c r="F44" i="5"/>
  <c r="V46" i="4"/>
  <c r="D47" i="4"/>
  <c r="D51" i="2"/>
  <c r="V50" i="2"/>
  <c r="D49" i="5"/>
  <c r="V48" i="5"/>
  <c r="X44" i="3"/>
  <c r="Y44" i="3" s="1"/>
  <c r="F45" i="3"/>
  <c r="V49" i="1"/>
  <c r="D50" i="1"/>
  <c r="X44" i="1"/>
  <c r="Y44" i="1" s="1"/>
  <c r="F45" i="1"/>
  <c r="X46" i="2"/>
  <c r="Y46" i="2" s="1"/>
  <c r="F47" i="2"/>
  <c r="V47" i="6"/>
  <c r="D48" i="6"/>
  <c r="X46" i="4"/>
  <c r="Y46" i="4" s="1"/>
  <c r="F47" i="4"/>
  <c r="V48" i="3"/>
  <c r="D49" i="3"/>
  <c r="X46" i="6"/>
  <c r="Y46" i="6" s="1"/>
  <c r="F47" i="6"/>
  <c r="X44" i="5" l="1"/>
  <c r="Y44" i="5" s="1"/>
  <c r="F45" i="5"/>
  <c r="X47" i="6"/>
  <c r="Y47" i="6" s="1"/>
  <c r="F48" i="6"/>
  <c r="V48" i="6"/>
  <c r="D49" i="6"/>
  <c r="F48" i="2"/>
  <c r="X47" i="2"/>
  <c r="Y47" i="2" s="1"/>
  <c r="X45" i="3"/>
  <c r="Y45" i="3" s="1"/>
  <c r="F46" i="3"/>
  <c r="D50" i="5"/>
  <c r="V49" i="5"/>
  <c r="V49" i="3"/>
  <c r="D50" i="3"/>
  <c r="X45" i="1"/>
  <c r="Y45" i="1" s="1"/>
  <c r="F46" i="1"/>
  <c r="D52" i="2"/>
  <c r="V51" i="2"/>
  <c r="X47" i="4"/>
  <c r="Y47" i="4" s="1"/>
  <c r="F48" i="4"/>
  <c r="V50" i="1"/>
  <c r="D51" i="1"/>
  <c r="V47" i="4"/>
  <c r="D48" i="4"/>
  <c r="X45" i="5" l="1"/>
  <c r="Y45" i="5" s="1"/>
  <c r="F46" i="5"/>
  <c r="X46" i="1"/>
  <c r="Y46" i="1" s="1"/>
  <c r="F47" i="1"/>
  <c r="V48" i="4"/>
  <c r="D49" i="4"/>
  <c r="V50" i="3"/>
  <c r="D51" i="3"/>
  <c r="D52" i="1"/>
  <c r="V51" i="1"/>
  <c r="X46" i="3"/>
  <c r="Y46" i="3" s="1"/>
  <c r="F47" i="3"/>
  <c r="D51" i="5"/>
  <c r="V50" i="5"/>
  <c r="X48" i="4"/>
  <c r="Y48" i="4" s="1"/>
  <c r="F49" i="4"/>
  <c r="X48" i="2"/>
  <c r="Y48" i="2" s="1"/>
  <c r="F49" i="2"/>
  <c r="D50" i="6"/>
  <c r="V49" i="6"/>
  <c r="V52" i="2"/>
  <c r="D53" i="2"/>
  <c r="X48" i="6"/>
  <c r="Y48" i="6" s="1"/>
  <c r="F49" i="6"/>
  <c r="X46" i="5" l="1"/>
  <c r="Y46" i="5" s="1"/>
  <c r="F47" i="5"/>
  <c r="X47" i="1"/>
  <c r="Y47" i="1" s="1"/>
  <c r="F48" i="1"/>
  <c r="D52" i="5"/>
  <c r="V51" i="5"/>
  <c r="X49" i="2"/>
  <c r="Y49" i="2" s="1"/>
  <c r="F50" i="2"/>
  <c r="X47" i="3"/>
  <c r="Y47" i="3" s="1"/>
  <c r="F48" i="3"/>
  <c r="X49" i="6"/>
  <c r="Y49" i="6" s="1"/>
  <c r="F50" i="6"/>
  <c r="D53" i="1"/>
  <c r="V52" i="1"/>
  <c r="D52" i="3"/>
  <c r="V51" i="3"/>
  <c r="D54" i="2"/>
  <c r="V53" i="2"/>
  <c r="X49" i="4"/>
  <c r="Y49" i="4" s="1"/>
  <c r="F50" i="4"/>
  <c r="V49" i="4"/>
  <c r="D50" i="4"/>
  <c r="D51" i="6"/>
  <c r="V50" i="6"/>
  <c r="X47" i="5" l="1"/>
  <c r="Y47" i="5" s="1"/>
  <c r="F48" i="5"/>
  <c r="X50" i="4"/>
  <c r="Y50" i="4" s="1"/>
  <c r="F51" i="4"/>
  <c r="X50" i="2"/>
  <c r="Y50" i="2" s="1"/>
  <c r="F51" i="2"/>
  <c r="D52" i="6"/>
  <c r="V51" i="6"/>
  <c r="V53" i="1"/>
  <c r="D54" i="1"/>
  <c r="V50" i="4"/>
  <c r="D51" i="4"/>
  <c r="X50" i="6"/>
  <c r="Y50" i="6" s="1"/>
  <c r="F51" i="6"/>
  <c r="D53" i="5"/>
  <c r="V52" i="5"/>
  <c r="X48" i="1"/>
  <c r="Y48" i="1" s="1"/>
  <c r="F49" i="1"/>
  <c r="D55" i="2"/>
  <c r="V54" i="2"/>
  <c r="X48" i="3"/>
  <c r="Y48" i="3" s="1"/>
  <c r="F49" i="3"/>
  <c r="V52" i="3"/>
  <c r="D53" i="3"/>
  <c r="X48" i="5" l="1"/>
  <c r="Y48" i="5" s="1"/>
  <c r="F49" i="5"/>
  <c r="V51" i="4"/>
  <c r="D52" i="4"/>
  <c r="D56" i="2"/>
  <c r="V55" i="2"/>
  <c r="X49" i="1"/>
  <c r="Y49" i="1" s="1"/>
  <c r="F50" i="1"/>
  <c r="V54" i="1"/>
  <c r="D55" i="1"/>
  <c r="V53" i="3"/>
  <c r="D54" i="3"/>
  <c r="V52" i="6"/>
  <c r="D53" i="6"/>
  <c r="X51" i="2"/>
  <c r="Y51" i="2" s="1"/>
  <c r="F52" i="2"/>
  <c r="V53" i="5"/>
  <c r="D54" i="5"/>
  <c r="X49" i="3"/>
  <c r="Y49" i="3" s="1"/>
  <c r="F50" i="3"/>
  <c r="X51" i="4"/>
  <c r="Y51" i="4" s="1"/>
  <c r="F52" i="4"/>
  <c r="X51" i="6"/>
  <c r="Y51" i="6" s="1"/>
  <c r="F52" i="6"/>
  <c r="X49" i="5" l="1"/>
  <c r="Y49" i="5" s="1"/>
  <c r="F50" i="5"/>
  <c r="D55" i="5"/>
  <c r="V54" i="5"/>
  <c r="D56" i="1"/>
  <c r="V55" i="1"/>
  <c r="X52" i="2"/>
  <c r="Y52" i="2" s="1"/>
  <c r="F53" i="2"/>
  <c r="X50" i="1"/>
  <c r="Y50" i="1" s="1"/>
  <c r="F51" i="1"/>
  <c r="V54" i="3"/>
  <c r="D55" i="3"/>
  <c r="X52" i="6"/>
  <c r="Y52" i="6" s="1"/>
  <c r="F53" i="6"/>
  <c r="X52" i="4"/>
  <c r="Y52" i="4" s="1"/>
  <c r="F53" i="4"/>
  <c r="V56" i="2"/>
  <c r="D57" i="2"/>
  <c r="X50" i="3"/>
  <c r="Y50" i="3" s="1"/>
  <c r="F51" i="3"/>
  <c r="V53" i="6"/>
  <c r="D54" i="6"/>
  <c r="D53" i="4"/>
  <c r="V52" i="4"/>
  <c r="X50" i="5" l="1"/>
  <c r="Y50" i="5" s="1"/>
  <c r="F51" i="5"/>
  <c r="V55" i="3"/>
  <c r="D56" i="3"/>
  <c r="D54" i="4"/>
  <c r="V53" i="4"/>
  <c r="D55" i="6"/>
  <c r="V54" i="6"/>
  <c r="X53" i="4"/>
  <c r="Y53" i="4" s="1"/>
  <c r="F54" i="4"/>
  <c r="X51" i="1"/>
  <c r="Y51" i="1" s="1"/>
  <c r="F52" i="1"/>
  <c r="X51" i="3"/>
  <c r="Y51" i="3" s="1"/>
  <c r="F52" i="3"/>
  <c r="X53" i="2"/>
  <c r="Y53" i="2" s="1"/>
  <c r="F54" i="2"/>
  <c r="X53" i="6"/>
  <c r="Y53" i="6" s="1"/>
  <c r="F54" i="6"/>
  <c r="D58" i="2"/>
  <c r="V57" i="2"/>
  <c r="V56" i="1"/>
  <c r="D57" i="1"/>
  <c r="V55" i="5"/>
  <c r="D56" i="5"/>
  <c r="X51" i="5" l="1"/>
  <c r="Y51" i="5" s="1"/>
  <c r="F52" i="5"/>
  <c r="D57" i="5"/>
  <c r="V56" i="5"/>
  <c r="X54" i="6"/>
  <c r="Y54" i="6" s="1"/>
  <c r="F55" i="6"/>
  <c r="X54" i="4"/>
  <c r="Y54" i="4" s="1"/>
  <c r="F55" i="4"/>
  <c r="X54" i="2"/>
  <c r="Y54" i="2" s="1"/>
  <c r="F55" i="2"/>
  <c r="D59" i="2"/>
  <c r="V58" i="2"/>
  <c r="D56" i="6"/>
  <c r="V55" i="6"/>
  <c r="X52" i="3"/>
  <c r="Y52" i="3" s="1"/>
  <c r="F53" i="3"/>
  <c r="X52" i="1"/>
  <c r="Y52" i="1" s="1"/>
  <c r="F53" i="1"/>
  <c r="D58" i="1"/>
  <c r="V57" i="1"/>
  <c r="D55" i="4"/>
  <c r="V54" i="4"/>
  <c r="V56" i="3"/>
  <c r="D57" i="3"/>
  <c r="X52" i="5" l="1"/>
  <c r="Y52" i="5" s="1"/>
  <c r="F53" i="5"/>
  <c r="X53" i="1"/>
  <c r="Y53" i="1" s="1"/>
  <c r="F54" i="1"/>
  <c r="D58" i="3"/>
  <c r="V57" i="3"/>
  <c r="X53" i="3"/>
  <c r="Y53" i="3" s="1"/>
  <c r="F54" i="3"/>
  <c r="X55" i="4"/>
  <c r="Y55" i="4" s="1"/>
  <c r="F56" i="4"/>
  <c r="X55" i="2"/>
  <c r="Y55" i="2" s="1"/>
  <c r="F56" i="2"/>
  <c r="V55" i="4"/>
  <c r="D56" i="4"/>
  <c r="D57" i="6"/>
  <c r="V56" i="6"/>
  <c r="X55" i="6"/>
  <c r="Y55" i="6" s="1"/>
  <c r="F56" i="6"/>
  <c r="V58" i="1"/>
  <c r="D59" i="1"/>
  <c r="V59" i="2"/>
  <c r="D60" i="2"/>
  <c r="V57" i="5"/>
  <c r="D58" i="5"/>
  <c r="F54" i="5" l="1"/>
  <c r="X53" i="5"/>
  <c r="Y53" i="5" s="1"/>
  <c r="D61" i="2"/>
  <c r="V60" i="2"/>
  <c r="V56" i="4"/>
  <c r="D57" i="4"/>
  <c r="D60" i="1"/>
  <c r="V59" i="1"/>
  <c r="V58" i="3"/>
  <c r="D59" i="3"/>
  <c r="V58" i="5"/>
  <c r="D59" i="5"/>
  <c r="V57" i="6"/>
  <c r="D58" i="6"/>
  <c r="X54" i="3"/>
  <c r="Y54" i="3" s="1"/>
  <c r="F55" i="3"/>
  <c r="X56" i="6"/>
  <c r="Y56" i="6" s="1"/>
  <c r="F57" i="6"/>
  <c r="X56" i="2"/>
  <c r="Y56" i="2" s="1"/>
  <c r="F57" i="2"/>
  <c r="X56" i="4"/>
  <c r="Y56" i="4" s="1"/>
  <c r="F57" i="4"/>
  <c r="X54" i="1"/>
  <c r="Y54" i="1" s="1"/>
  <c r="F55" i="1"/>
  <c r="X54" i="5" l="1"/>
  <c r="Y54" i="5" s="1"/>
  <c r="F55" i="5"/>
  <c r="V59" i="5"/>
  <c r="D60" i="5"/>
  <c r="D58" i="4"/>
  <c r="V57" i="4"/>
  <c r="V59" i="3"/>
  <c r="D60" i="3"/>
  <c r="D62" i="2"/>
  <c r="V61" i="2"/>
  <c r="F58" i="2"/>
  <c r="X57" i="2"/>
  <c r="Y57" i="2" s="1"/>
  <c r="F58" i="6"/>
  <c r="X57" i="6"/>
  <c r="Y57" i="6" s="1"/>
  <c r="X55" i="1"/>
  <c r="Y55" i="1" s="1"/>
  <c r="F56" i="1"/>
  <c r="X55" i="3"/>
  <c r="Y55" i="3" s="1"/>
  <c r="F56" i="3"/>
  <c r="V60" i="1"/>
  <c r="D61" i="1"/>
  <c r="X57" i="4"/>
  <c r="Y57" i="4" s="1"/>
  <c r="F58" i="4"/>
  <c r="D59" i="6"/>
  <c r="V58" i="6"/>
  <c r="X55" i="5" l="1"/>
  <c r="Y55" i="5" s="1"/>
  <c r="F56" i="5"/>
  <c r="D61" i="3"/>
  <c r="V60" i="3"/>
  <c r="X56" i="3"/>
  <c r="Y56" i="3" s="1"/>
  <c r="F57" i="3"/>
  <c r="X56" i="1"/>
  <c r="Y56" i="1" s="1"/>
  <c r="F57" i="1"/>
  <c r="D60" i="6"/>
  <c r="V59" i="6"/>
  <c r="X58" i="2"/>
  <c r="Y58" i="2" s="1"/>
  <c r="F59" i="2"/>
  <c r="X58" i="4"/>
  <c r="Y58" i="4" s="1"/>
  <c r="F59" i="4"/>
  <c r="V62" i="2"/>
  <c r="D63" i="2"/>
  <c r="V61" i="1"/>
  <c r="D62" i="1"/>
  <c r="D59" i="4"/>
  <c r="V58" i="4"/>
  <c r="D61" i="5"/>
  <c r="V60" i="5"/>
  <c r="X58" i="6"/>
  <c r="Y58" i="6" s="1"/>
  <c r="F59" i="6"/>
  <c r="X56" i="5" l="1"/>
  <c r="Y56" i="5" s="1"/>
  <c r="F57" i="5"/>
  <c r="X59" i="6"/>
  <c r="Y59" i="6" s="1"/>
  <c r="F60" i="6"/>
  <c r="D63" i="1"/>
  <c r="V62" i="1"/>
  <c r="V63" i="2"/>
  <c r="D64" i="2"/>
  <c r="X57" i="1"/>
  <c r="Y57" i="1" s="1"/>
  <c r="F58" i="1"/>
  <c r="D62" i="5"/>
  <c r="V61" i="5"/>
  <c r="X59" i="4"/>
  <c r="Y59" i="4" s="1"/>
  <c r="F60" i="4"/>
  <c r="X57" i="3"/>
  <c r="Y57" i="3" s="1"/>
  <c r="F58" i="3"/>
  <c r="D60" i="4"/>
  <c r="V59" i="4"/>
  <c r="X59" i="2"/>
  <c r="Y59" i="2" s="1"/>
  <c r="F60" i="2"/>
  <c r="V61" i="3"/>
  <c r="D62" i="3"/>
  <c r="V60" i="6"/>
  <c r="D61" i="6"/>
  <c r="X57" i="5" l="1"/>
  <c r="Y57" i="5" s="1"/>
  <c r="F58" i="5"/>
  <c r="V61" i="6"/>
  <c r="D62" i="6"/>
  <c r="D63" i="5"/>
  <c r="V62" i="5"/>
  <c r="X58" i="1"/>
  <c r="Y58" i="1" s="1"/>
  <c r="F59" i="1"/>
  <c r="D65" i="2"/>
  <c r="V64" i="2"/>
  <c r="D61" i="4"/>
  <c r="V60" i="4"/>
  <c r="V62" i="3"/>
  <c r="D63" i="3"/>
  <c r="X58" i="3"/>
  <c r="Y58" i="3" s="1"/>
  <c r="F59" i="3"/>
  <c r="F61" i="4"/>
  <c r="X60" i="4"/>
  <c r="Y60" i="4" s="1"/>
  <c r="D64" i="1"/>
  <c r="V63" i="1"/>
  <c r="X60" i="2"/>
  <c r="Y60" i="2" s="1"/>
  <c r="F61" i="2"/>
  <c r="X60" i="6"/>
  <c r="Y60" i="6" s="1"/>
  <c r="F61" i="6"/>
  <c r="X58" i="5" l="1"/>
  <c r="Y58" i="5" s="1"/>
  <c r="F59" i="5"/>
  <c r="X59" i="3"/>
  <c r="Y59" i="3" s="1"/>
  <c r="F60" i="3"/>
  <c r="X61" i="2"/>
  <c r="Y61" i="2" s="1"/>
  <c r="F62" i="2"/>
  <c r="D64" i="3"/>
  <c r="V63" i="3"/>
  <c r="X59" i="1"/>
  <c r="Y59" i="1" s="1"/>
  <c r="F60" i="1"/>
  <c r="X61" i="4"/>
  <c r="Y61" i="4" s="1"/>
  <c r="F62" i="4"/>
  <c r="V65" i="2"/>
  <c r="D66" i="2"/>
  <c r="X61" i="6"/>
  <c r="Y61" i="6" s="1"/>
  <c r="F62" i="6"/>
  <c r="D65" i="1"/>
  <c r="V64" i="1"/>
  <c r="D62" i="4"/>
  <c r="V61" i="4"/>
  <c r="D64" i="5"/>
  <c r="V63" i="5"/>
  <c r="D63" i="6"/>
  <c r="V62" i="6"/>
  <c r="X59" i="5" l="1"/>
  <c r="Y59" i="5" s="1"/>
  <c r="F60" i="5"/>
  <c r="D64" i="6"/>
  <c r="V63" i="6"/>
  <c r="X60" i="1"/>
  <c r="Y60" i="1" s="1"/>
  <c r="F61" i="1"/>
  <c r="D65" i="5"/>
  <c r="V64" i="5"/>
  <c r="X62" i="6"/>
  <c r="Y62" i="6" s="1"/>
  <c r="F63" i="6"/>
  <c r="D63" i="4"/>
  <c r="V62" i="4"/>
  <c r="V64" i="3"/>
  <c r="D65" i="3"/>
  <c r="X62" i="2"/>
  <c r="Y62" i="2" s="1"/>
  <c r="F63" i="2"/>
  <c r="V65" i="1"/>
  <c r="D66" i="1"/>
  <c r="V66" i="2"/>
  <c r="D67" i="2"/>
  <c r="X60" i="3"/>
  <c r="Y60" i="3" s="1"/>
  <c r="F61" i="3"/>
  <c r="X62" i="4"/>
  <c r="Y62" i="4" s="1"/>
  <c r="F63" i="4"/>
  <c r="X60" i="5" l="1"/>
  <c r="Y60" i="5" s="1"/>
  <c r="F61" i="5"/>
  <c r="X63" i="6"/>
  <c r="Y63" i="6" s="1"/>
  <c r="F64" i="6"/>
  <c r="F64" i="2"/>
  <c r="X63" i="2"/>
  <c r="Y63" i="2" s="1"/>
  <c r="D68" i="2"/>
  <c r="V67" i="2"/>
  <c r="V63" i="4"/>
  <c r="D64" i="4"/>
  <c r="V66" i="1"/>
  <c r="D67" i="1"/>
  <c r="X61" i="1"/>
  <c r="Y61" i="1" s="1"/>
  <c r="F62" i="1"/>
  <c r="X61" i="3"/>
  <c r="Y61" i="3" s="1"/>
  <c r="F62" i="3"/>
  <c r="X63" i="4"/>
  <c r="Y63" i="4" s="1"/>
  <c r="F64" i="4"/>
  <c r="V65" i="5"/>
  <c r="D66" i="5"/>
  <c r="V65" i="3"/>
  <c r="D66" i="3"/>
  <c r="V64" i="6"/>
  <c r="D65" i="6"/>
  <c r="F62" i="5" l="1"/>
  <c r="X61" i="5"/>
  <c r="Y61" i="5" s="1"/>
  <c r="V65" i="6"/>
  <c r="D66" i="6"/>
  <c r="X62" i="3"/>
  <c r="Y62" i="3" s="1"/>
  <c r="F63" i="3"/>
  <c r="X62" i="1"/>
  <c r="Y62" i="1" s="1"/>
  <c r="F63" i="1"/>
  <c r="D67" i="5"/>
  <c r="V66" i="5"/>
  <c r="F65" i="2"/>
  <c r="X64" i="2"/>
  <c r="Y64" i="2" s="1"/>
  <c r="X64" i="6"/>
  <c r="Y64" i="6" s="1"/>
  <c r="F65" i="6"/>
  <c r="V64" i="4"/>
  <c r="D65" i="4"/>
  <c r="V66" i="3"/>
  <c r="D67" i="3"/>
  <c r="V68" i="2"/>
  <c r="D69" i="2"/>
  <c r="X64" i="4"/>
  <c r="Y64" i="4" s="1"/>
  <c r="F65" i="4"/>
  <c r="D68" i="1"/>
  <c r="V67" i="1"/>
  <c r="X62" i="5" l="1"/>
  <c r="Y62" i="5" s="1"/>
  <c r="F63" i="5"/>
  <c r="X63" i="1"/>
  <c r="Y63" i="1" s="1"/>
  <c r="F64" i="1"/>
  <c r="D70" i="2"/>
  <c r="V69" i="2"/>
  <c r="V65" i="4"/>
  <c r="D66" i="4"/>
  <c r="V68" i="1"/>
  <c r="D69" i="1"/>
  <c r="X65" i="4"/>
  <c r="Y65" i="4" s="1"/>
  <c r="F66" i="4"/>
  <c r="X63" i="3"/>
  <c r="Y63" i="3" s="1"/>
  <c r="F64" i="3"/>
  <c r="D68" i="3"/>
  <c r="V67" i="3"/>
  <c r="X65" i="6"/>
  <c r="Y65" i="6" s="1"/>
  <c r="F66" i="6"/>
  <c r="X65" i="2"/>
  <c r="Y65" i="2" s="1"/>
  <c r="F66" i="2"/>
  <c r="D67" i="6"/>
  <c r="V66" i="6"/>
  <c r="D68" i="5"/>
  <c r="V67" i="5"/>
  <c r="X63" i="5" l="1"/>
  <c r="Y63" i="5" s="1"/>
  <c r="F64" i="5"/>
  <c r="D67" i="4"/>
  <c r="V66" i="4"/>
  <c r="D70" i="1"/>
  <c r="V69" i="1"/>
  <c r="D71" i="2"/>
  <c r="V70" i="2"/>
  <c r="X66" i="4"/>
  <c r="Y66" i="4" s="1"/>
  <c r="F67" i="4"/>
  <c r="D69" i="5"/>
  <c r="V68" i="5"/>
  <c r="D68" i="6"/>
  <c r="V67" i="6"/>
  <c r="X66" i="2"/>
  <c r="Y66" i="2" s="1"/>
  <c r="F67" i="2"/>
  <c r="F67" i="6"/>
  <c r="X66" i="6"/>
  <c r="Y66" i="6" s="1"/>
  <c r="X64" i="3"/>
  <c r="Y64" i="3" s="1"/>
  <c r="F65" i="3"/>
  <c r="X64" i="1"/>
  <c r="Y64" i="1" s="1"/>
  <c r="F65" i="1"/>
  <c r="V68" i="3"/>
  <c r="D69" i="3"/>
  <c r="X64" i="5" l="1"/>
  <c r="Y64" i="5" s="1"/>
  <c r="F65" i="5"/>
  <c r="D70" i="3"/>
  <c r="V69" i="3"/>
  <c r="D71" i="1"/>
  <c r="V70" i="1"/>
  <c r="F68" i="4"/>
  <c r="X67" i="4"/>
  <c r="Y67" i="4" s="1"/>
  <c r="X67" i="6"/>
  <c r="Y67" i="6" s="1"/>
  <c r="F68" i="6"/>
  <c r="D72" i="2"/>
  <c r="V71" i="2"/>
  <c r="X67" i="2"/>
  <c r="Y67" i="2" s="1"/>
  <c r="F68" i="2"/>
  <c r="V68" i="6"/>
  <c r="D69" i="6"/>
  <c r="X65" i="1"/>
  <c r="Y65" i="1" s="1"/>
  <c r="F66" i="1"/>
  <c r="X65" i="3"/>
  <c r="Y65" i="3" s="1"/>
  <c r="F66" i="3"/>
  <c r="D70" i="5"/>
  <c r="V69" i="5"/>
  <c r="D68" i="4"/>
  <c r="V67" i="4"/>
  <c r="X65" i="5" l="1"/>
  <c r="Y65" i="5" s="1"/>
  <c r="F66" i="5"/>
  <c r="V69" i="6"/>
  <c r="D70" i="6"/>
  <c r="X68" i="2"/>
  <c r="Y68" i="2" s="1"/>
  <c r="F69" i="2"/>
  <c r="V68" i="4"/>
  <c r="D69" i="4"/>
  <c r="D72" i="1"/>
  <c r="V71" i="1"/>
  <c r="D71" i="5"/>
  <c r="V70" i="5"/>
  <c r="V72" i="2"/>
  <c r="D73" i="2"/>
  <c r="X66" i="3"/>
  <c r="Y66" i="3" s="1"/>
  <c r="F67" i="3"/>
  <c r="X68" i="6"/>
  <c r="Y68" i="6" s="1"/>
  <c r="F69" i="6"/>
  <c r="V70" i="3"/>
  <c r="D71" i="3"/>
  <c r="X66" i="1"/>
  <c r="Y66" i="1" s="1"/>
  <c r="F67" i="1"/>
  <c r="X68" i="4"/>
  <c r="Y68" i="4" s="1"/>
  <c r="F69" i="4"/>
  <c r="X66" i="5" l="1"/>
  <c r="Y66" i="5" s="1"/>
  <c r="F67" i="5"/>
  <c r="X69" i="4"/>
  <c r="Y69" i="4" s="1"/>
  <c r="F70" i="4"/>
  <c r="D73" i="1"/>
  <c r="V72" i="1"/>
  <c r="X69" i="6"/>
  <c r="Y69" i="6" s="1"/>
  <c r="F70" i="6"/>
  <c r="D70" i="4"/>
  <c r="V69" i="4"/>
  <c r="D72" i="5"/>
  <c r="V71" i="5"/>
  <c r="X67" i="1"/>
  <c r="Y67" i="1" s="1"/>
  <c r="F68" i="1"/>
  <c r="V71" i="3"/>
  <c r="D72" i="3"/>
  <c r="X67" i="3"/>
  <c r="Y67" i="3" s="1"/>
  <c r="F68" i="3"/>
  <c r="X69" i="2"/>
  <c r="Y69" i="2" s="1"/>
  <c r="F70" i="2"/>
  <c r="V73" i="2"/>
  <c r="D74" i="2"/>
  <c r="V70" i="6"/>
  <c r="D71" i="6"/>
  <c r="F68" i="5" l="1"/>
  <c r="X67" i="5"/>
  <c r="Y67" i="5" s="1"/>
  <c r="D72" i="6"/>
  <c r="V71" i="6"/>
  <c r="D73" i="3"/>
  <c r="V72" i="3"/>
  <c r="V74" i="2"/>
  <c r="D75" i="2"/>
  <c r="X68" i="1"/>
  <c r="Y68" i="1" s="1"/>
  <c r="F69" i="1"/>
  <c r="X70" i="6"/>
  <c r="Y70" i="6" s="1"/>
  <c r="F71" i="6"/>
  <c r="D73" i="5"/>
  <c r="V72" i="5"/>
  <c r="D71" i="4"/>
  <c r="V70" i="4"/>
  <c r="F71" i="2"/>
  <c r="X70" i="2"/>
  <c r="Y70" i="2" s="1"/>
  <c r="D74" i="1"/>
  <c r="V73" i="1"/>
  <c r="X68" i="3"/>
  <c r="Y68" i="3" s="1"/>
  <c r="F69" i="3"/>
  <c r="F71" i="4"/>
  <c r="X70" i="4"/>
  <c r="Y70" i="4" s="1"/>
  <c r="X68" i="5" l="1"/>
  <c r="Y68" i="5" s="1"/>
  <c r="F69" i="5"/>
  <c r="X71" i="6"/>
  <c r="Y71" i="6" s="1"/>
  <c r="F72" i="6"/>
  <c r="V75" i="2"/>
  <c r="D76" i="2"/>
  <c r="D75" i="1"/>
  <c r="V74" i="1"/>
  <c r="X71" i="2"/>
  <c r="Y71" i="2" s="1"/>
  <c r="F72" i="2"/>
  <c r="X69" i="3"/>
  <c r="Y69" i="3" s="1"/>
  <c r="F70" i="3"/>
  <c r="D74" i="5"/>
  <c r="V73" i="5"/>
  <c r="X69" i="1"/>
  <c r="Y69" i="1" s="1"/>
  <c r="F70" i="1"/>
  <c r="X71" i="4"/>
  <c r="Y71" i="4" s="1"/>
  <c r="F72" i="4"/>
  <c r="V73" i="3"/>
  <c r="D74" i="3"/>
  <c r="D72" i="4"/>
  <c r="V71" i="4"/>
  <c r="V72" i="6"/>
  <c r="D73" i="6"/>
  <c r="X69" i="5" l="1"/>
  <c r="Y69" i="5" s="1"/>
  <c r="F70" i="5"/>
  <c r="X72" i="4"/>
  <c r="Y72" i="4" s="1"/>
  <c r="F73" i="4"/>
  <c r="V73" i="6"/>
  <c r="D74" i="6"/>
  <c r="V76" i="2"/>
  <c r="D77" i="2"/>
  <c r="X70" i="3"/>
  <c r="Y70" i="3" s="1"/>
  <c r="F71" i="3"/>
  <c r="X70" i="1"/>
  <c r="Y70" i="1" s="1"/>
  <c r="F71" i="1"/>
  <c r="V72" i="4"/>
  <c r="D73" i="4"/>
  <c r="D75" i="5"/>
  <c r="V74" i="5"/>
  <c r="X72" i="6"/>
  <c r="Y72" i="6" s="1"/>
  <c r="F73" i="6"/>
  <c r="X72" i="2"/>
  <c r="Y72" i="2" s="1"/>
  <c r="F73" i="2"/>
  <c r="D76" i="1"/>
  <c r="V75" i="1"/>
  <c r="V74" i="3"/>
  <c r="D75" i="3"/>
  <c r="X70" i="5" l="1"/>
  <c r="Y70" i="5" s="1"/>
  <c r="F71" i="5"/>
  <c r="X71" i="3"/>
  <c r="Y71" i="3" s="1"/>
  <c r="F72" i="3"/>
  <c r="X71" i="1"/>
  <c r="Y71" i="1" s="1"/>
  <c r="F72" i="1"/>
  <c r="V77" i="2"/>
  <c r="D78" i="2"/>
  <c r="D76" i="3"/>
  <c r="V75" i="3"/>
  <c r="X73" i="2"/>
  <c r="Y73" i="2" s="1"/>
  <c r="F74" i="2"/>
  <c r="X73" i="6"/>
  <c r="Y73" i="6" s="1"/>
  <c r="F74" i="6"/>
  <c r="D75" i="6"/>
  <c r="V74" i="6"/>
  <c r="D76" i="5"/>
  <c r="V75" i="5"/>
  <c r="V73" i="4"/>
  <c r="D74" i="4"/>
  <c r="X73" i="4"/>
  <c r="Y73" i="4" s="1"/>
  <c r="F74" i="4"/>
  <c r="D77" i="1"/>
  <c r="V76" i="1"/>
  <c r="F72" i="5" l="1"/>
  <c r="X71" i="5"/>
  <c r="Y71" i="5" s="1"/>
  <c r="X74" i="2"/>
  <c r="Y74" i="2" s="1"/>
  <c r="F75" i="2"/>
  <c r="V77" i="1"/>
  <c r="D78" i="1"/>
  <c r="D75" i="4"/>
  <c r="V74" i="4"/>
  <c r="X74" i="4"/>
  <c r="Y74" i="4" s="1"/>
  <c r="F75" i="4"/>
  <c r="X72" i="1"/>
  <c r="Y72" i="1" s="1"/>
  <c r="F73" i="1"/>
  <c r="V78" i="2"/>
  <c r="D79" i="2"/>
  <c r="X74" i="6"/>
  <c r="Y74" i="6" s="1"/>
  <c r="F75" i="6"/>
  <c r="V76" i="3"/>
  <c r="D77" i="3"/>
  <c r="X72" i="3"/>
  <c r="Y72" i="3" s="1"/>
  <c r="F73" i="3"/>
  <c r="D77" i="5"/>
  <c r="V76" i="5"/>
  <c r="V75" i="6"/>
  <c r="D76" i="6"/>
  <c r="X72" i="5" l="1"/>
  <c r="Y72" i="5" s="1"/>
  <c r="F73" i="5"/>
  <c r="V76" i="6"/>
  <c r="D77" i="6"/>
  <c r="X75" i="6"/>
  <c r="Y75" i="6" s="1"/>
  <c r="F76" i="6"/>
  <c r="V79" i="2"/>
  <c r="D80" i="2"/>
  <c r="V77" i="5"/>
  <c r="D78" i="5"/>
  <c r="X73" i="3"/>
  <c r="Y73" i="3" s="1"/>
  <c r="F74" i="3"/>
  <c r="X73" i="1"/>
  <c r="Y73" i="1" s="1"/>
  <c r="F74" i="1"/>
  <c r="X75" i="2"/>
  <c r="Y75" i="2" s="1"/>
  <c r="F76" i="2"/>
  <c r="X75" i="4"/>
  <c r="Y75" i="4" s="1"/>
  <c r="F76" i="4"/>
  <c r="V75" i="4"/>
  <c r="D76" i="4"/>
  <c r="V77" i="3"/>
  <c r="D78" i="3"/>
  <c r="D79" i="1"/>
  <c r="V78" i="1"/>
  <c r="F74" i="5" l="1"/>
  <c r="X73" i="5"/>
  <c r="Y73" i="5" s="1"/>
  <c r="V80" i="2"/>
  <c r="D81" i="2"/>
  <c r="X74" i="1"/>
  <c r="Y74" i="1" s="1"/>
  <c r="F75" i="1"/>
  <c r="D79" i="5"/>
  <c r="V78" i="5"/>
  <c r="V78" i="3"/>
  <c r="D79" i="3"/>
  <c r="D77" i="4"/>
  <c r="V76" i="4"/>
  <c r="X74" i="3"/>
  <c r="Y74" i="3" s="1"/>
  <c r="F75" i="3"/>
  <c r="V77" i="6"/>
  <c r="D78" i="6"/>
  <c r="X76" i="4"/>
  <c r="Y76" i="4" s="1"/>
  <c r="F77" i="4"/>
  <c r="X76" i="2"/>
  <c r="Y76" i="2" s="1"/>
  <c r="F77" i="2"/>
  <c r="D80" i="1"/>
  <c r="V79" i="1"/>
  <c r="X76" i="6"/>
  <c r="Y76" i="6" s="1"/>
  <c r="F77" i="6"/>
  <c r="X74" i="5" l="1"/>
  <c r="Y74" i="5" s="1"/>
  <c r="F75" i="5"/>
  <c r="X75" i="3"/>
  <c r="Y75" i="3" s="1"/>
  <c r="F76" i="3"/>
  <c r="D80" i="5"/>
  <c r="V79" i="5"/>
  <c r="X77" i="6"/>
  <c r="Y77" i="6" s="1"/>
  <c r="F78" i="6"/>
  <c r="V81" i="2"/>
  <c r="D82" i="2"/>
  <c r="D81" i="1"/>
  <c r="V80" i="1"/>
  <c r="X77" i="4"/>
  <c r="Y77" i="4" s="1"/>
  <c r="F78" i="4"/>
  <c r="D79" i="6"/>
  <c r="V78" i="6"/>
  <c r="X75" i="1"/>
  <c r="Y75" i="1" s="1"/>
  <c r="F76" i="1"/>
  <c r="V77" i="4"/>
  <c r="D78" i="4"/>
  <c r="X77" i="2"/>
  <c r="Y77" i="2" s="1"/>
  <c r="F78" i="2"/>
  <c r="D80" i="3"/>
  <c r="V79" i="3"/>
  <c r="X75" i="5" l="1"/>
  <c r="Y75" i="5" s="1"/>
  <c r="F76" i="5"/>
  <c r="X76" i="1"/>
  <c r="Y76" i="1" s="1"/>
  <c r="F77" i="1"/>
  <c r="D80" i="6"/>
  <c r="V79" i="6"/>
  <c r="D83" i="2"/>
  <c r="V82" i="2"/>
  <c r="X78" i="4"/>
  <c r="Y78" i="4" s="1"/>
  <c r="F79" i="4"/>
  <c r="F79" i="6"/>
  <c r="X78" i="6"/>
  <c r="Y78" i="6" s="1"/>
  <c r="V80" i="3"/>
  <c r="D81" i="3"/>
  <c r="X78" i="2"/>
  <c r="Y78" i="2" s="1"/>
  <c r="F79" i="2"/>
  <c r="V81" i="1"/>
  <c r="D82" i="1"/>
  <c r="D81" i="5"/>
  <c r="V80" i="5"/>
  <c r="V78" i="4"/>
  <c r="D79" i="4"/>
  <c r="X76" i="3"/>
  <c r="Y76" i="3" s="1"/>
  <c r="F77" i="3"/>
  <c r="F77" i="5" l="1"/>
  <c r="X76" i="5"/>
  <c r="Y76" i="5" s="1"/>
  <c r="X79" i="4"/>
  <c r="Y79" i="4" s="1"/>
  <c r="F80" i="4"/>
  <c r="F80" i="2"/>
  <c r="X79" i="2"/>
  <c r="Y79" i="2" s="1"/>
  <c r="X77" i="3"/>
  <c r="Y77" i="3" s="1"/>
  <c r="F78" i="3"/>
  <c r="V80" i="6"/>
  <c r="D81" i="6"/>
  <c r="X79" i="6"/>
  <c r="Y79" i="6" s="1"/>
  <c r="F80" i="6"/>
  <c r="V79" i="4"/>
  <c r="D80" i="4"/>
  <c r="D82" i="3"/>
  <c r="V81" i="3"/>
  <c r="V83" i="2"/>
  <c r="D84" i="2"/>
  <c r="X77" i="1"/>
  <c r="Y77" i="1" s="1"/>
  <c r="F78" i="1"/>
  <c r="D82" i="5"/>
  <c r="V81" i="5"/>
  <c r="V82" i="1"/>
  <c r="D83" i="1"/>
  <c r="X77" i="5" l="1"/>
  <c r="Y77" i="5" s="1"/>
  <c r="F78" i="5"/>
  <c r="D84" i="1"/>
  <c r="V83" i="1"/>
  <c r="V82" i="3"/>
  <c r="D83" i="3"/>
  <c r="X78" i="3"/>
  <c r="Y78" i="3" s="1"/>
  <c r="F79" i="3"/>
  <c r="X80" i="6"/>
  <c r="Y80" i="6" s="1"/>
  <c r="F81" i="6"/>
  <c r="V84" i="2"/>
  <c r="D85" i="2"/>
  <c r="V80" i="4"/>
  <c r="D81" i="4"/>
  <c r="X80" i="2"/>
  <c r="Y80" i="2" s="1"/>
  <c r="F81" i="2"/>
  <c r="D83" i="5"/>
  <c r="V82" i="5"/>
  <c r="X78" i="1"/>
  <c r="Y78" i="1" s="1"/>
  <c r="F79" i="1"/>
  <c r="V81" i="6"/>
  <c r="D82" i="6"/>
  <c r="X80" i="4"/>
  <c r="Y80" i="4" s="1"/>
  <c r="F81" i="4"/>
  <c r="X78" i="5" l="1"/>
  <c r="Y78" i="5" s="1"/>
  <c r="F79" i="5"/>
  <c r="X81" i="6"/>
  <c r="Y81" i="6" s="1"/>
  <c r="F82" i="6"/>
  <c r="X79" i="3"/>
  <c r="Y79" i="3" s="1"/>
  <c r="F80" i="3"/>
  <c r="X81" i="2"/>
  <c r="Y81" i="2" s="1"/>
  <c r="F82" i="2"/>
  <c r="D82" i="4"/>
  <c r="V81" i="4"/>
  <c r="V85" i="2"/>
  <c r="D86" i="2"/>
  <c r="D84" i="3"/>
  <c r="V83" i="3"/>
  <c r="X81" i="4"/>
  <c r="Y81" i="4" s="1"/>
  <c r="F82" i="4"/>
  <c r="D84" i="5"/>
  <c r="V83" i="5"/>
  <c r="V82" i="6"/>
  <c r="D83" i="6"/>
  <c r="X79" i="1"/>
  <c r="Y79" i="1" s="1"/>
  <c r="F80" i="1"/>
  <c r="V84" i="1"/>
  <c r="D85" i="1"/>
  <c r="X79" i="5" l="1"/>
  <c r="Y79" i="5" s="1"/>
  <c r="F80" i="5"/>
  <c r="X82" i="2"/>
  <c r="Y82" i="2" s="1"/>
  <c r="F83" i="2"/>
  <c r="X82" i="4"/>
  <c r="Y82" i="4" s="1"/>
  <c r="F83" i="4"/>
  <c r="X80" i="3"/>
  <c r="Y80" i="3" s="1"/>
  <c r="F81" i="3"/>
  <c r="D86" i="1"/>
  <c r="V85" i="1"/>
  <c r="X82" i="6"/>
  <c r="Y82" i="6" s="1"/>
  <c r="F83" i="6"/>
  <c r="D83" i="4"/>
  <c r="V82" i="4"/>
  <c r="X80" i="1"/>
  <c r="Y80" i="1" s="1"/>
  <c r="F81" i="1"/>
  <c r="V84" i="3"/>
  <c r="D85" i="3"/>
  <c r="D84" i="6"/>
  <c r="V83" i="6"/>
  <c r="D87" i="2"/>
  <c r="V86" i="2"/>
  <c r="D85" i="5"/>
  <c r="V84" i="5"/>
  <c r="X80" i="5" l="1"/>
  <c r="Y80" i="5" s="1"/>
  <c r="F81" i="5"/>
  <c r="X83" i="6"/>
  <c r="Y83" i="6" s="1"/>
  <c r="F84" i="6"/>
  <c r="V83" i="4"/>
  <c r="D84" i="4"/>
  <c r="X81" i="3"/>
  <c r="Y81" i="3" s="1"/>
  <c r="F82" i="3"/>
  <c r="V84" i="6"/>
  <c r="D85" i="6"/>
  <c r="X83" i="4"/>
  <c r="Y83" i="4" s="1"/>
  <c r="F84" i="4"/>
  <c r="D86" i="5"/>
  <c r="V85" i="5"/>
  <c r="X83" i="2"/>
  <c r="Y83" i="2" s="1"/>
  <c r="F84" i="2"/>
  <c r="D88" i="2"/>
  <c r="V87" i="2"/>
  <c r="V85" i="3"/>
  <c r="D86" i="3"/>
  <c r="X81" i="1"/>
  <c r="Y81" i="1" s="1"/>
  <c r="F82" i="1"/>
  <c r="V86" i="1"/>
  <c r="D87" i="1"/>
  <c r="X81" i="5" l="1"/>
  <c r="Y81" i="5" s="1"/>
  <c r="F82" i="5"/>
  <c r="X82" i="1"/>
  <c r="Y82" i="1" s="1"/>
  <c r="F83" i="1"/>
  <c r="V87" i="1"/>
  <c r="D88" i="1"/>
  <c r="V86" i="3"/>
  <c r="D87" i="3"/>
  <c r="D85" i="4"/>
  <c r="V84" i="4"/>
  <c r="V86" i="5"/>
  <c r="D87" i="5"/>
  <c r="X84" i="4"/>
  <c r="Y84" i="4" s="1"/>
  <c r="F85" i="4"/>
  <c r="V85" i="6"/>
  <c r="D86" i="6"/>
  <c r="X82" i="3"/>
  <c r="Y82" i="3" s="1"/>
  <c r="F83" i="3"/>
  <c r="X84" i="6"/>
  <c r="Y84" i="6" s="1"/>
  <c r="F85" i="6"/>
  <c r="X84" i="2"/>
  <c r="Y84" i="2" s="1"/>
  <c r="F85" i="2"/>
  <c r="V88" i="2"/>
  <c r="D89" i="2"/>
  <c r="X82" i="5" l="1"/>
  <c r="Y82" i="5" s="1"/>
  <c r="F83" i="5"/>
  <c r="D88" i="3"/>
  <c r="V87" i="3"/>
  <c r="D90" i="2"/>
  <c r="V89" i="2"/>
  <c r="X83" i="3"/>
  <c r="Y83" i="3" s="1"/>
  <c r="F84" i="3"/>
  <c r="X85" i="4"/>
  <c r="Y85" i="4" s="1"/>
  <c r="F86" i="4"/>
  <c r="X85" i="2"/>
  <c r="Y85" i="2" s="1"/>
  <c r="F86" i="2"/>
  <c r="V87" i="5"/>
  <c r="D88" i="5"/>
  <c r="V88" i="1"/>
  <c r="D89" i="1"/>
  <c r="X83" i="1"/>
  <c r="Y83" i="1" s="1"/>
  <c r="F84" i="1"/>
  <c r="D87" i="6"/>
  <c r="V86" i="6"/>
  <c r="X85" i="6"/>
  <c r="Y85" i="6" s="1"/>
  <c r="F86" i="6"/>
  <c r="D86" i="4"/>
  <c r="V85" i="4"/>
  <c r="X83" i="5" l="1"/>
  <c r="Y83" i="5" s="1"/>
  <c r="F84" i="5"/>
  <c r="X84" i="3"/>
  <c r="Y84" i="3" s="1"/>
  <c r="F85" i="3"/>
  <c r="D88" i="6"/>
  <c r="V87" i="6"/>
  <c r="X84" i="1"/>
  <c r="Y84" i="1" s="1"/>
  <c r="F85" i="1"/>
  <c r="D91" i="2"/>
  <c r="V90" i="2"/>
  <c r="X86" i="2"/>
  <c r="Y86" i="2" s="1"/>
  <c r="F87" i="2"/>
  <c r="D87" i="4"/>
  <c r="V86" i="4"/>
  <c r="X86" i="4"/>
  <c r="Y86" i="4" s="1"/>
  <c r="F87" i="4"/>
  <c r="X86" i="6"/>
  <c r="Y86" i="6" s="1"/>
  <c r="F87" i="6"/>
  <c r="V89" i="1"/>
  <c r="D90" i="1"/>
  <c r="V88" i="5"/>
  <c r="D89" i="5"/>
  <c r="V88" i="3"/>
  <c r="D89" i="3"/>
  <c r="X84" i="5" l="1"/>
  <c r="Y84" i="5" s="1"/>
  <c r="F85" i="5"/>
  <c r="V89" i="3"/>
  <c r="D90" i="3"/>
  <c r="V91" i="2"/>
  <c r="D92" i="2"/>
  <c r="X87" i="4"/>
  <c r="Y87" i="4" s="1"/>
  <c r="F88" i="4"/>
  <c r="X85" i="1"/>
  <c r="Y85" i="1" s="1"/>
  <c r="F86" i="1"/>
  <c r="X87" i="6"/>
  <c r="Y87" i="6" s="1"/>
  <c r="F88" i="6"/>
  <c r="X85" i="3"/>
  <c r="Y85" i="3" s="1"/>
  <c r="F86" i="3"/>
  <c r="D88" i="4"/>
  <c r="V87" i="4"/>
  <c r="V89" i="5"/>
  <c r="D90" i="5"/>
  <c r="X87" i="2"/>
  <c r="Y87" i="2" s="1"/>
  <c r="F88" i="2"/>
  <c r="V88" i="6"/>
  <c r="D89" i="6"/>
  <c r="V90" i="1"/>
  <c r="D91" i="1"/>
  <c r="X85" i="5" l="1"/>
  <c r="Y85" i="5" s="1"/>
  <c r="F86" i="5"/>
  <c r="X86" i="1"/>
  <c r="Y86" i="1" s="1"/>
  <c r="F87" i="1"/>
  <c r="V88" i="4"/>
  <c r="D89" i="4"/>
  <c r="X86" i="3"/>
  <c r="Y86" i="3" s="1"/>
  <c r="F87" i="3"/>
  <c r="D91" i="5"/>
  <c r="V90" i="5"/>
  <c r="V92" i="2"/>
  <c r="D93" i="2"/>
  <c r="V89" i="6"/>
  <c r="D90" i="6"/>
  <c r="X88" i="2"/>
  <c r="Y88" i="2" s="1"/>
  <c r="F89" i="2"/>
  <c r="X88" i="6"/>
  <c r="Y88" i="6" s="1"/>
  <c r="F89" i="6"/>
  <c r="V90" i="3"/>
  <c r="D91" i="3"/>
  <c r="D92" i="1"/>
  <c r="V91" i="1"/>
  <c r="X88" i="4"/>
  <c r="Y88" i="4" s="1"/>
  <c r="F89" i="4"/>
  <c r="F87" i="5" l="1"/>
  <c r="X86" i="5"/>
  <c r="Y86" i="5" s="1"/>
  <c r="X89" i="4"/>
  <c r="Y89" i="4" s="1"/>
  <c r="F90" i="4"/>
  <c r="X89" i="2"/>
  <c r="Y89" i="2" s="1"/>
  <c r="F90" i="2"/>
  <c r="D91" i="6"/>
  <c r="V90" i="6"/>
  <c r="V89" i="4"/>
  <c r="D90" i="4"/>
  <c r="D93" i="1"/>
  <c r="V92" i="1"/>
  <c r="X87" i="1"/>
  <c r="Y87" i="1" s="1"/>
  <c r="F88" i="1"/>
  <c r="X89" i="6"/>
  <c r="Y89" i="6" s="1"/>
  <c r="F90" i="6"/>
  <c r="D92" i="5"/>
  <c r="V91" i="5"/>
  <c r="X87" i="3"/>
  <c r="Y87" i="3" s="1"/>
  <c r="F88" i="3"/>
  <c r="D92" i="3"/>
  <c r="V91" i="3"/>
  <c r="V93" i="2"/>
  <c r="D94" i="2"/>
  <c r="X87" i="5" l="1"/>
  <c r="Y87" i="5" s="1"/>
  <c r="F88" i="5"/>
  <c r="X90" i="6"/>
  <c r="Y90" i="6" s="1"/>
  <c r="F91" i="6"/>
  <c r="D92" i="6"/>
  <c r="V91" i="6"/>
  <c r="X88" i="3"/>
  <c r="Y88" i="3" s="1"/>
  <c r="F89" i="3"/>
  <c r="D94" i="1"/>
  <c r="V93" i="1"/>
  <c r="X88" i="1"/>
  <c r="Y88" i="1" s="1"/>
  <c r="F89" i="1"/>
  <c r="X90" i="4"/>
  <c r="Y90" i="4" s="1"/>
  <c r="F91" i="4"/>
  <c r="D95" i="2"/>
  <c r="V94" i="2"/>
  <c r="D93" i="3"/>
  <c r="V92" i="3"/>
  <c r="X90" i="2"/>
  <c r="Y90" i="2" s="1"/>
  <c r="F91" i="2"/>
  <c r="D91" i="4"/>
  <c r="V90" i="4"/>
  <c r="V92" i="5"/>
  <c r="D93" i="5"/>
  <c r="X88" i="5" l="1"/>
  <c r="Y88" i="5" s="1"/>
  <c r="F89" i="5"/>
  <c r="D95" i="1"/>
  <c r="V94" i="1"/>
  <c r="D96" i="2"/>
  <c r="V95" i="2"/>
  <c r="D92" i="4"/>
  <c r="V91" i="4"/>
  <c r="D93" i="6"/>
  <c r="V92" i="6"/>
  <c r="V93" i="5"/>
  <c r="D94" i="5"/>
  <c r="F92" i="6"/>
  <c r="X91" i="6"/>
  <c r="Y91" i="6" s="1"/>
  <c r="V93" i="3"/>
  <c r="D94" i="3"/>
  <c r="X89" i="3"/>
  <c r="Y89" i="3" s="1"/>
  <c r="F90" i="3"/>
  <c r="F92" i="4"/>
  <c r="X91" i="4"/>
  <c r="Y91" i="4" s="1"/>
  <c r="X91" i="2"/>
  <c r="Y91" i="2" s="1"/>
  <c r="F92" i="2"/>
  <c r="X89" i="1"/>
  <c r="Y89" i="1" s="1"/>
  <c r="F90" i="1"/>
  <c r="X89" i="5" l="1"/>
  <c r="Y89" i="5" s="1"/>
  <c r="F90" i="5"/>
  <c r="X92" i="4"/>
  <c r="Y92" i="4" s="1"/>
  <c r="F93" i="4"/>
  <c r="X90" i="1"/>
  <c r="Y90" i="1" s="1"/>
  <c r="F91" i="1"/>
  <c r="X90" i="3"/>
  <c r="Y90" i="3" s="1"/>
  <c r="F91" i="3"/>
  <c r="V94" i="3"/>
  <c r="D95" i="3"/>
  <c r="F93" i="6"/>
  <c r="X92" i="6"/>
  <c r="Y92" i="6" s="1"/>
  <c r="D93" i="4"/>
  <c r="V92" i="4"/>
  <c r="V96" i="2"/>
  <c r="D97" i="2"/>
  <c r="D94" i="6"/>
  <c r="V93" i="6"/>
  <c r="X92" i="2"/>
  <c r="Y92" i="2" s="1"/>
  <c r="F93" i="2"/>
  <c r="V94" i="5"/>
  <c r="D95" i="5"/>
  <c r="V95" i="1"/>
  <c r="D96" i="1"/>
  <c r="X90" i="5" l="1"/>
  <c r="Y90" i="5" s="1"/>
  <c r="F91" i="5"/>
  <c r="X93" i="2"/>
  <c r="Y93" i="2" s="1"/>
  <c r="F94" i="2"/>
  <c r="D96" i="3"/>
  <c r="V95" i="3"/>
  <c r="X91" i="1"/>
  <c r="Y91" i="1" s="1"/>
  <c r="F92" i="1"/>
  <c r="V93" i="4"/>
  <c r="D94" i="4"/>
  <c r="V96" i="1"/>
  <c r="D97" i="1"/>
  <c r="V94" i="6"/>
  <c r="D95" i="6"/>
  <c r="D98" i="2"/>
  <c r="V97" i="2"/>
  <c r="X93" i="4"/>
  <c r="Y93" i="4" s="1"/>
  <c r="F94" i="4"/>
  <c r="V95" i="5"/>
  <c r="D96" i="5"/>
  <c r="X91" i="3"/>
  <c r="Y91" i="3" s="1"/>
  <c r="F92" i="3"/>
  <c r="X93" i="6"/>
  <c r="Y93" i="6" s="1"/>
  <c r="F94" i="6"/>
  <c r="X91" i="5" l="1"/>
  <c r="Y91" i="5" s="1"/>
  <c r="F92" i="5"/>
  <c r="X92" i="3"/>
  <c r="Y92" i="3" s="1"/>
  <c r="F93" i="3"/>
  <c r="X94" i="6"/>
  <c r="Y94" i="6" s="1"/>
  <c r="F95" i="6"/>
  <c r="D95" i="4"/>
  <c r="V94" i="4"/>
  <c r="F95" i="4"/>
  <c r="X94" i="4"/>
  <c r="Y94" i="4" s="1"/>
  <c r="D96" i="6"/>
  <c r="V95" i="6"/>
  <c r="D97" i="3"/>
  <c r="V96" i="3"/>
  <c r="D97" i="5"/>
  <c r="V96" i="5"/>
  <c r="X92" i="1"/>
  <c r="Y92" i="1" s="1"/>
  <c r="F93" i="1"/>
  <c r="V98" i="2"/>
  <c r="D99" i="2"/>
  <c r="X94" i="2"/>
  <c r="Y94" i="2" s="1"/>
  <c r="F95" i="2"/>
  <c r="D98" i="1"/>
  <c r="V97" i="1"/>
  <c r="X92" i="5" l="1"/>
  <c r="Y92" i="5" s="1"/>
  <c r="F93" i="5"/>
  <c r="V99" i="2"/>
  <c r="D100" i="2"/>
  <c r="D99" i="1"/>
  <c r="V98" i="1"/>
  <c r="X95" i="4"/>
  <c r="Y95" i="4" s="1"/>
  <c r="F96" i="4"/>
  <c r="V97" i="3"/>
  <c r="D98" i="3"/>
  <c r="X95" i="6"/>
  <c r="Y95" i="6" s="1"/>
  <c r="F96" i="6"/>
  <c r="X93" i="3"/>
  <c r="Y93" i="3" s="1"/>
  <c r="F94" i="3"/>
  <c r="X93" i="1"/>
  <c r="Y93" i="1" s="1"/>
  <c r="F94" i="1"/>
  <c r="D98" i="5"/>
  <c r="V97" i="5"/>
  <c r="V95" i="4"/>
  <c r="D96" i="4"/>
  <c r="X95" i="2"/>
  <c r="Y95" i="2" s="1"/>
  <c r="F96" i="2"/>
  <c r="V96" i="6"/>
  <c r="D97" i="6"/>
  <c r="X93" i="5" l="1"/>
  <c r="Y93" i="5" s="1"/>
  <c r="F94" i="5"/>
  <c r="D99" i="3"/>
  <c r="V98" i="3"/>
  <c r="F97" i="2"/>
  <c r="X96" i="2"/>
  <c r="Y96" i="2" s="1"/>
  <c r="X94" i="1"/>
  <c r="Y94" i="1" s="1"/>
  <c r="F95" i="1"/>
  <c r="X96" i="6"/>
  <c r="Y96" i="6" s="1"/>
  <c r="F97" i="6"/>
  <c r="D99" i="5"/>
  <c r="V98" i="5"/>
  <c r="X96" i="4"/>
  <c r="Y96" i="4" s="1"/>
  <c r="F97" i="4"/>
  <c r="V99" i="1"/>
  <c r="D100" i="1"/>
  <c r="V97" i="6"/>
  <c r="D98" i="6"/>
  <c r="D97" i="4"/>
  <c r="V96" i="4"/>
  <c r="X94" i="3"/>
  <c r="Y94" i="3" s="1"/>
  <c r="F95" i="3"/>
  <c r="D101" i="2"/>
  <c r="V100" i="2"/>
  <c r="X94" i="5" l="1"/>
  <c r="Y94" i="5" s="1"/>
  <c r="F95" i="5"/>
  <c r="X97" i="6"/>
  <c r="Y97" i="6" s="1"/>
  <c r="F98" i="6"/>
  <c r="X95" i="3"/>
  <c r="Y95" i="3" s="1"/>
  <c r="F96" i="3"/>
  <c r="V100" i="1"/>
  <c r="D101" i="1"/>
  <c r="X97" i="2"/>
  <c r="Y97" i="2" s="1"/>
  <c r="F98" i="2"/>
  <c r="X95" i="1"/>
  <c r="Y95" i="1" s="1"/>
  <c r="F96" i="1"/>
  <c r="V101" i="2"/>
  <c r="D102" i="2"/>
  <c r="D98" i="4"/>
  <c r="V97" i="4"/>
  <c r="X97" i="4"/>
  <c r="Y97" i="4" s="1"/>
  <c r="F98" i="4"/>
  <c r="D100" i="3"/>
  <c r="V99" i="3"/>
  <c r="D99" i="6"/>
  <c r="V98" i="6"/>
  <c r="V99" i="5"/>
  <c r="D100" i="5"/>
  <c r="F96" i="5" l="1"/>
  <c r="X95" i="5"/>
  <c r="Y95" i="5" s="1"/>
  <c r="V100" i="5"/>
  <c r="D101" i="5"/>
  <c r="D103" i="2"/>
  <c r="V102" i="2"/>
  <c r="V101" i="1"/>
  <c r="D102" i="1"/>
  <c r="X96" i="1"/>
  <c r="Y96" i="1" s="1"/>
  <c r="F97" i="1"/>
  <c r="X96" i="3"/>
  <c r="Y96" i="3" s="1"/>
  <c r="F97" i="3"/>
  <c r="D100" i="6"/>
  <c r="V99" i="6"/>
  <c r="D101" i="3"/>
  <c r="V100" i="3"/>
  <c r="X98" i="2"/>
  <c r="Y98" i="2" s="1"/>
  <c r="F99" i="2"/>
  <c r="X98" i="4"/>
  <c r="Y98" i="4" s="1"/>
  <c r="F99" i="4"/>
  <c r="X98" i="6"/>
  <c r="Y98" i="6" s="1"/>
  <c r="F99" i="6"/>
  <c r="V98" i="4"/>
  <c r="D99" i="4"/>
  <c r="F97" i="5" l="1"/>
  <c r="X96" i="5"/>
  <c r="Y96" i="5" s="1"/>
  <c r="X97" i="3"/>
  <c r="Y97" i="3" s="1"/>
  <c r="F98" i="3"/>
  <c r="D104" i="2"/>
  <c r="V103" i="2"/>
  <c r="V101" i="5"/>
  <c r="D102" i="5"/>
  <c r="X99" i="4"/>
  <c r="Y99" i="4" s="1"/>
  <c r="F100" i="4"/>
  <c r="V100" i="6"/>
  <c r="D101" i="6"/>
  <c r="V99" i="4"/>
  <c r="D100" i="4"/>
  <c r="X99" i="2"/>
  <c r="Y99" i="2" s="1"/>
  <c r="F100" i="2"/>
  <c r="X99" i="6"/>
  <c r="Y99" i="6" s="1"/>
  <c r="F100" i="6"/>
  <c r="X97" i="1"/>
  <c r="Y97" i="1" s="1"/>
  <c r="F98" i="1"/>
  <c r="V101" i="3"/>
  <c r="D102" i="3"/>
  <c r="D103" i="1"/>
  <c r="V102" i="1"/>
  <c r="X97" i="5" l="1"/>
  <c r="Y97" i="5" s="1"/>
  <c r="F98" i="5"/>
  <c r="X100" i="2"/>
  <c r="Y100" i="2" s="1"/>
  <c r="F101" i="2"/>
  <c r="D104" i="1"/>
  <c r="V103" i="1"/>
  <c r="D101" i="4"/>
  <c r="V100" i="4"/>
  <c r="V101" i="6"/>
  <c r="D102" i="6"/>
  <c r="X100" i="4"/>
  <c r="Y100" i="4" s="1"/>
  <c r="F101" i="4"/>
  <c r="V104" i="2"/>
  <c r="D105" i="2"/>
  <c r="D103" i="3"/>
  <c r="V102" i="3"/>
  <c r="X98" i="3"/>
  <c r="Y98" i="3" s="1"/>
  <c r="F99" i="3"/>
  <c r="X98" i="1"/>
  <c r="Y98" i="1" s="1"/>
  <c r="F99" i="1"/>
  <c r="X100" i="6"/>
  <c r="Y100" i="6" s="1"/>
  <c r="F101" i="6"/>
  <c r="D103" i="5"/>
  <c r="V102" i="5"/>
  <c r="X98" i="5" l="1"/>
  <c r="Y98" i="5" s="1"/>
  <c r="F99" i="5"/>
  <c r="X101" i="4"/>
  <c r="Y101" i="4" s="1"/>
  <c r="F102" i="4"/>
  <c r="V103" i="3"/>
  <c r="D104" i="3"/>
  <c r="V101" i="4"/>
  <c r="D102" i="4"/>
  <c r="D104" i="5"/>
  <c r="V103" i="5"/>
  <c r="V104" i="1"/>
  <c r="D105" i="1"/>
  <c r="X101" i="2"/>
  <c r="Y101" i="2" s="1"/>
  <c r="F102" i="2"/>
  <c r="X99" i="3"/>
  <c r="Y99" i="3" s="1"/>
  <c r="F100" i="3"/>
  <c r="D103" i="6"/>
  <c r="V102" i="6"/>
  <c r="V105" i="2"/>
  <c r="D106" i="2"/>
  <c r="X101" i="6"/>
  <c r="Y101" i="6" s="1"/>
  <c r="F102" i="6"/>
  <c r="X99" i="1"/>
  <c r="Y99" i="1" s="1"/>
  <c r="F100" i="1"/>
  <c r="X99" i="5" l="1"/>
  <c r="Y99" i="5" s="1"/>
  <c r="F100" i="5"/>
  <c r="D105" i="3"/>
  <c r="V104" i="3"/>
  <c r="X102" i="2"/>
  <c r="Y102" i="2" s="1"/>
  <c r="F103" i="2"/>
  <c r="D106" i="1"/>
  <c r="V105" i="1"/>
  <c r="X100" i="3"/>
  <c r="Y100" i="3" s="1"/>
  <c r="F101" i="3"/>
  <c r="X100" i="1"/>
  <c r="Y100" i="1" s="1"/>
  <c r="F101" i="1"/>
  <c r="V102" i="4"/>
  <c r="D103" i="4"/>
  <c r="X102" i="4"/>
  <c r="Y102" i="4" s="1"/>
  <c r="F103" i="4"/>
  <c r="D105" i="5"/>
  <c r="V104" i="5"/>
  <c r="F103" i="6"/>
  <c r="X102" i="6"/>
  <c r="Y102" i="6" s="1"/>
  <c r="D107" i="2"/>
  <c r="V107" i="2" s="1"/>
  <c r="V108" i="2" s="1"/>
  <c r="V109" i="2" s="1"/>
  <c r="V110" i="2" s="1"/>
  <c r="V111" i="2" s="1"/>
  <c r="V112" i="2" s="1"/>
  <c r="V106" i="2"/>
  <c r="D104" i="6"/>
  <c r="V103" i="6"/>
  <c r="X100" i="5" l="1"/>
  <c r="Y100" i="5" s="1"/>
  <c r="F101" i="5"/>
  <c r="D106" i="5"/>
  <c r="V106" i="5" s="1"/>
  <c r="V107" i="5" s="1"/>
  <c r="V108" i="5" s="1"/>
  <c r="V109" i="5" s="1"/>
  <c r="V110" i="5" s="1"/>
  <c r="V111" i="5" s="1"/>
  <c r="V105" i="5"/>
  <c r="X103" i="4"/>
  <c r="Y103" i="4" s="1"/>
  <c r="F104" i="4"/>
  <c r="X101" i="3"/>
  <c r="Y101" i="3" s="1"/>
  <c r="F102" i="3"/>
  <c r="D107" i="1"/>
  <c r="V107" i="1" s="1"/>
  <c r="V108" i="1" s="1"/>
  <c r="V109" i="1" s="1"/>
  <c r="V110" i="1" s="1"/>
  <c r="V111" i="1" s="1"/>
  <c r="V112" i="1" s="1"/>
  <c r="V106" i="1"/>
  <c r="D105" i="6"/>
  <c r="V104" i="6"/>
  <c r="X103" i="2"/>
  <c r="Y103" i="2" s="1"/>
  <c r="F104" i="2"/>
  <c r="D104" i="4"/>
  <c r="V103" i="4"/>
  <c r="V105" i="3"/>
  <c r="D106" i="3"/>
  <c r="X101" i="1"/>
  <c r="Y101" i="1" s="1"/>
  <c r="F102" i="1"/>
  <c r="X103" i="6"/>
  <c r="Y103" i="6" s="1"/>
  <c r="F104" i="6"/>
  <c r="X101" i="5" l="1"/>
  <c r="Y101" i="5" s="1"/>
  <c r="F102" i="5"/>
  <c r="D105" i="4"/>
  <c r="V104" i="4"/>
  <c r="X104" i="4"/>
  <c r="Y104" i="4" s="1"/>
  <c r="F105" i="4"/>
  <c r="X102" i="3"/>
  <c r="Y102" i="3" s="1"/>
  <c r="F103" i="3"/>
  <c r="X104" i="6"/>
  <c r="Y104" i="6" s="1"/>
  <c r="F105" i="6"/>
  <c r="X102" i="1"/>
  <c r="Y102" i="1" s="1"/>
  <c r="F103" i="1"/>
  <c r="V106" i="3"/>
  <c r="D107" i="3"/>
  <c r="V107" i="3" s="1"/>
  <c r="V108" i="3" s="1"/>
  <c r="V109" i="3" s="1"/>
  <c r="V110" i="3" s="1"/>
  <c r="V111" i="3" s="1"/>
  <c r="V112" i="3" s="1"/>
  <c r="D106" i="6"/>
  <c r="V106" i="6" s="1"/>
  <c r="V107" i="6" s="1"/>
  <c r="V108" i="6" s="1"/>
  <c r="V109" i="6" s="1"/>
  <c r="V110" i="6" s="1"/>
  <c r="V111" i="6" s="1"/>
  <c r="V105" i="6"/>
  <c r="X104" i="2"/>
  <c r="Y104" i="2" s="1"/>
  <c r="F105" i="2"/>
  <c r="X102" i="5" l="1"/>
  <c r="Y102" i="5" s="1"/>
  <c r="F103" i="5"/>
  <c r="X103" i="3"/>
  <c r="Y103" i="3" s="1"/>
  <c r="F104" i="3"/>
  <c r="X103" i="1"/>
  <c r="Y103" i="1" s="1"/>
  <c r="F104" i="1"/>
  <c r="X105" i="2"/>
  <c r="Y105" i="2" s="1"/>
  <c r="F106" i="2"/>
  <c r="X105" i="4"/>
  <c r="Y105" i="4" s="1"/>
  <c r="F106" i="4"/>
  <c r="X105" i="6"/>
  <c r="Y105" i="6" s="1"/>
  <c r="F106" i="6"/>
  <c r="V105" i="4"/>
  <c r="D106" i="4"/>
  <c r="X103" i="5" l="1"/>
  <c r="Y103" i="5" s="1"/>
  <c r="F104" i="5"/>
  <c r="X106" i="2"/>
  <c r="Y106" i="2" s="1"/>
  <c r="F107" i="2"/>
  <c r="X106" i="4"/>
  <c r="Y106" i="4" s="1"/>
  <c r="F107" i="4"/>
  <c r="X106" i="6"/>
  <c r="J13" i="6"/>
  <c r="J14" i="6"/>
  <c r="J8" i="6"/>
  <c r="X104" i="1"/>
  <c r="Y104" i="1" s="1"/>
  <c r="F105" i="1"/>
  <c r="V106" i="4"/>
  <c r="D107" i="4"/>
  <c r="V107" i="4" s="1"/>
  <c r="V108" i="4" s="1"/>
  <c r="V109" i="4" s="1"/>
  <c r="V110" i="4" s="1"/>
  <c r="V111" i="4" s="1"/>
  <c r="V112" i="4" s="1"/>
  <c r="X104" i="3"/>
  <c r="Y104" i="3" s="1"/>
  <c r="F105" i="3"/>
  <c r="X104" i="5" l="1"/>
  <c r="Y104" i="5" s="1"/>
  <c r="F105" i="5"/>
  <c r="J15" i="6"/>
  <c r="J21" i="6"/>
  <c r="J23" i="6" s="1"/>
  <c r="J20" i="6" s="1"/>
  <c r="J22" i="6"/>
  <c r="J24" i="6" s="1"/>
  <c r="X107" i="4"/>
  <c r="J14" i="4"/>
  <c r="J13" i="4"/>
  <c r="J8" i="4"/>
  <c r="Y107" i="6"/>
  <c r="Y106" i="6"/>
  <c r="X105" i="3"/>
  <c r="Y105" i="3" s="1"/>
  <c r="F106" i="3"/>
  <c r="X107" i="2"/>
  <c r="J14" i="2"/>
  <c r="J13" i="2"/>
  <c r="J8" i="2"/>
  <c r="X105" i="1"/>
  <c r="Y105" i="1" s="1"/>
  <c r="F106" i="1"/>
  <c r="X105" i="5" l="1"/>
  <c r="Y105" i="5" s="1"/>
  <c r="F106" i="5"/>
  <c r="J15" i="2"/>
  <c r="J22" i="2"/>
  <c r="J24" i="2" s="1"/>
  <c r="J21" i="2"/>
  <c r="J23" i="2" s="1"/>
  <c r="J20" i="2" s="1"/>
  <c r="X106" i="1"/>
  <c r="Y106" i="1" s="1"/>
  <c r="F107" i="1"/>
  <c r="AA106" i="6"/>
  <c r="J15" i="4"/>
  <c r="J21" i="4"/>
  <c r="J23" i="4" s="1"/>
  <c r="J20" i="4" s="1"/>
  <c r="J22" i="4"/>
  <c r="J24" i="4" s="1"/>
  <c r="Y108" i="2"/>
  <c r="Y107" i="2"/>
  <c r="Y108" i="4"/>
  <c r="Y107" i="4"/>
  <c r="X106" i="3"/>
  <c r="Y106" i="3" s="1"/>
  <c r="F107" i="3"/>
  <c r="AE109" i="6"/>
  <c r="Y108" i="6"/>
  <c r="Z97" i="6"/>
  <c r="Z85" i="6"/>
  <c r="Z73" i="6"/>
  <c r="Z61" i="6"/>
  <c r="Z49" i="6"/>
  <c r="Z37" i="6"/>
  <c r="Z25" i="6"/>
  <c r="Z96" i="6"/>
  <c r="Z84" i="6"/>
  <c r="Z72" i="6"/>
  <c r="Z60" i="6"/>
  <c r="Z48" i="6"/>
  <c r="Z36" i="6"/>
  <c r="Z24" i="6"/>
  <c r="Z18" i="6"/>
  <c r="Z109" i="6"/>
  <c r="Z105" i="6"/>
  <c r="Z93" i="6"/>
  <c r="Z81" i="6"/>
  <c r="Z104" i="6"/>
  <c r="Z92" i="6"/>
  <c r="Z80" i="6"/>
  <c r="Z68" i="6"/>
  <c r="Z56" i="6"/>
  <c r="Z44" i="6"/>
  <c r="Z32" i="6"/>
  <c r="Z98" i="6"/>
  <c r="Z90" i="6"/>
  <c r="Z75" i="6"/>
  <c r="Z69" i="6"/>
  <c r="Z41" i="6"/>
  <c r="Z35" i="6"/>
  <c r="Z27" i="6"/>
  <c r="Z16" i="6"/>
  <c r="Z107" i="6"/>
  <c r="AB107" i="6" s="1"/>
  <c r="Z70" i="6"/>
  <c r="Z62" i="6"/>
  <c r="Z42" i="6"/>
  <c r="Z99" i="6"/>
  <c r="Z95" i="6"/>
  <c r="Z91" i="6"/>
  <c r="Z76" i="6"/>
  <c r="Z43" i="6"/>
  <c r="Z28" i="6"/>
  <c r="Z6" i="6"/>
  <c r="Z58" i="6"/>
  <c r="Z101" i="6"/>
  <c r="Z64" i="6"/>
  <c r="Z20" i="6"/>
  <c r="Z77" i="6"/>
  <c r="Z71" i="6"/>
  <c r="Z55" i="6"/>
  <c r="Z51" i="6"/>
  <c r="Z45" i="6"/>
  <c r="Z29" i="6"/>
  <c r="Z111" i="6"/>
  <c r="Z88" i="6"/>
  <c r="Z34" i="6"/>
  <c r="Z8" i="6"/>
  <c r="Z110" i="6"/>
  <c r="Z66" i="6"/>
  <c r="Z22" i="6"/>
  <c r="Z83" i="6"/>
  <c r="Z38" i="6"/>
  <c r="Z7" i="6"/>
  <c r="Z40" i="6"/>
  <c r="Z87" i="6"/>
  <c r="Z19" i="6"/>
  <c r="Z74" i="6"/>
  <c r="Z59" i="6"/>
  <c r="Z57" i="6"/>
  <c r="Z53" i="6"/>
  <c r="Z39" i="6"/>
  <c r="Z102" i="6"/>
  <c r="Z65" i="6"/>
  <c r="Z15" i="6"/>
  <c r="Z52" i="6"/>
  <c r="Z47" i="6"/>
  <c r="Z108" i="6"/>
  <c r="Z79" i="6"/>
  <c r="Z54" i="6"/>
  <c r="Z11" i="6"/>
  <c r="Z78" i="6"/>
  <c r="Z46" i="6"/>
  <c r="Z26" i="6"/>
  <c r="Z12" i="6"/>
  <c r="Z63" i="6"/>
  <c r="Z103" i="6"/>
  <c r="Z86" i="6"/>
  <c r="Z50" i="6"/>
  <c r="Z33" i="6"/>
  <c r="Z89" i="6"/>
  <c r="Z9" i="6"/>
  <c r="Z30" i="6"/>
  <c r="Z5" i="6"/>
  <c r="Z23" i="6"/>
  <c r="Z82" i="6"/>
  <c r="Z14" i="6"/>
  <c r="Z10" i="6"/>
  <c r="Z21" i="6"/>
  <c r="Z17" i="6"/>
  <c r="Z4" i="6"/>
  <c r="Z106" i="6"/>
  <c r="AB106" i="6" s="1"/>
  <c r="Z94" i="6"/>
  <c r="Z67" i="6"/>
  <c r="Z13" i="6"/>
  <c r="Z31" i="6"/>
  <c r="Z100" i="6"/>
  <c r="X107" i="1" l="1"/>
  <c r="J13" i="1"/>
  <c r="J14" i="1"/>
  <c r="J8" i="1"/>
  <c r="X107" i="3"/>
  <c r="J14" i="3"/>
  <c r="J8" i="3"/>
  <c r="J13" i="3"/>
  <c r="X106" i="5"/>
  <c r="J13" i="5"/>
  <c r="J8" i="5"/>
  <c r="J14" i="5"/>
  <c r="AB63" i="6"/>
  <c r="AA63" i="6"/>
  <c r="AB83" i="6"/>
  <c r="AA83" i="6"/>
  <c r="AB99" i="6"/>
  <c r="AA99" i="6"/>
  <c r="AA18" i="6"/>
  <c r="AB18" i="6"/>
  <c r="AB73" i="6"/>
  <c r="AA73" i="6"/>
  <c r="AB22" i="6"/>
  <c r="AA22" i="6"/>
  <c r="AB26" i="6"/>
  <c r="AA26" i="6"/>
  <c r="AE110" i="6"/>
  <c r="Y110" i="6"/>
  <c r="AB108" i="6"/>
  <c r="AA108" i="6"/>
  <c r="AE109" i="4"/>
  <c r="Y109" i="4"/>
  <c r="AB82" i="6"/>
  <c r="AA82" i="6"/>
  <c r="AA20" i="6"/>
  <c r="AB20" i="6"/>
  <c r="AA36" i="6"/>
  <c r="AB36" i="6"/>
  <c r="AB100" i="6"/>
  <c r="AA100" i="6"/>
  <c r="AB31" i="6"/>
  <c r="AA31" i="6"/>
  <c r="AB78" i="6"/>
  <c r="AA78" i="6"/>
  <c r="AB57" i="6"/>
  <c r="AA57" i="6"/>
  <c r="AA8" i="6"/>
  <c r="AB8" i="6"/>
  <c r="AA101" i="6"/>
  <c r="AB101" i="6"/>
  <c r="AA68" i="6"/>
  <c r="AB68" i="6"/>
  <c r="AB60" i="6"/>
  <c r="AA60" i="6"/>
  <c r="AA107" i="6"/>
  <c r="Y109" i="6"/>
  <c r="AA94" i="6"/>
  <c r="AB94" i="6"/>
  <c r="AA96" i="6"/>
  <c r="AB96" i="6"/>
  <c r="AB21" i="6"/>
  <c r="AA21" i="6"/>
  <c r="AA103" i="6"/>
  <c r="AB103" i="6"/>
  <c r="AB15" i="6"/>
  <c r="AA15" i="6"/>
  <c r="AB38" i="6"/>
  <c r="AA38" i="6"/>
  <c r="AB95" i="6"/>
  <c r="AA95" i="6"/>
  <c r="AB90" i="6"/>
  <c r="AA90" i="6"/>
  <c r="AB61" i="6"/>
  <c r="AA61" i="6"/>
  <c r="AB71" i="6"/>
  <c r="AA71" i="6"/>
  <c r="AB66" i="6"/>
  <c r="AA66" i="6"/>
  <c r="AA62" i="6"/>
  <c r="AB62" i="6"/>
  <c r="AB97" i="6"/>
  <c r="AA97" i="6"/>
  <c r="AB70" i="6"/>
  <c r="AA70" i="6"/>
  <c r="AB56" i="6"/>
  <c r="AA56" i="6"/>
  <c r="AA48" i="6"/>
  <c r="AB48" i="6"/>
  <c r="AA30" i="6"/>
  <c r="AB30" i="6"/>
  <c r="AB59" i="6"/>
  <c r="AA59" i="6"/>
  <c r="AB58" i="6"/>
  <c r="AA58" i="6"/>
  <c r="AA80" i="6"/>
  <c r="AB80" i="6"/>
  <c r="AB72" i="6"/>
  <c r="AA72" i="6"/>
  <c r="AB54" i="6"/>
  <c r="AA54" i="6"/>
  <c r="AB88" i="6"/>
  <c r="AA88" i="6"/>
  <c r="AA27" i="6"/>
  <c r="AB27" i="6"/>
  <c r="AB84" i="6"/>
  <c r="AA84" i="6"/>
  <c r="Z97" i="4"/>
  <c r="Z112" i="4"/>
  <c r="Z107" i="4"/>
  <c r="AB107" i="4" s="1"/>
  <c r="Z95" i="4"/>
  <c r="Z101" i="4"/>
  <c r="Z100" i="4"/>
  <c r="Z76" i="4"/>
  <c r="Z64" i="4"/>
  <c r="Z52" i="4"/>
  <c r="Z104" i="4"/>
  <c r="Z88" i="4"/>
  <c r="Z81" i="4"/>
  <c r="Z80" i="4"/>
  <c r="Z79" i="4"/>
  <c r="Z78" i="4"/>
  <c r="Z77" i="4"/>
  <c r="Z72" i="4"/>
  <c r="Z71" i="4"/>
  <c r="Z70" i="4"/>
  <c r="Z89" i="4"/>
  <c r="Z69" i="4"/>
  <c r="Z68" i="4"/>
  <c r="Z67" i="4"/>
  <c r="Z66" i="4"/>
  <c r="Z65" i="4"/>
  <c r="Z60" i="4"/>
  <c r="Z59" i="4"/>
  <c r="Z58" i="4"/>
  <c r="Z51" i="4"/>
  <c r="Z50" i="4"/>
  <c r="Z38" i="4"/>
  <c r="Z26" i="4"/>
  <c r="Z19" i="4"/>
  <c r="Z109" i="4"/>
  <c r="Z92" i="4"/>
  <c r="Z108" i="4"/>
  <c r="AB108" i="4" s="1"/>
  <c r="Z106" i="4"/>
  <c r="Z99" i="4"/>
  <c r="Z85" i="4"/>
  <c r="Z73" i="4"/>
  <c r="Z53" i="4"/>
  <c r="Z23" i="4"/>
  <c r="Z11" i="4"/>
  <c r="Z5" i="4"/>
  <c r="Z4" i="4"/>
  <c r="Z96" i="4"/>
  <c r="Z54" i="4"/>
  <c r="Z22" i="4"/>
  <c r="Z10" i="4"/>
  <c r="Z94" i="4"/>
  <c r="Z90" i="4"/>
  <c r="Z55" i="4"/>
  <c r="Z47" i="4"/>
  <c r="Z41" i="4"/>
  <c r="Z33" i="4"/>
  <c r="Z93" i="4"/>
  <c r="Z25" i="4"/>
  <c r="Z12" i="4"/>
  <c r="Z110" i="4"/>
  <c r="Z86" i="4"/>
  <c r="Z61" i="4"/>
  <c r="Z35" i="4"/>
  <c r="Z30" i="4"/>
  <c r="Z98" i="4"/>
  <c r="Z40" i="4"/>
  <c r="Z102" i="4"/>
  <c r="Z56" i="4"/>
  <c r="Z49" i="4"/>
  <c r="Z46" i="4"/>
  <c r="Z14" i="4"/>
  <c r="Z6" i="4"/>
  <c r="Z74" i="4"/>
  <c r="Z44" i="4"/>
  <c r="Z28" i="4"/>
  <c r="Z17" i="4"/>
  <c r="Z7" i="4"/>
  <c r="Z103" i="4"/>
  <c r="Z15" i="4"/>
  <c r="Z105" i="4"/>
  <c r="Z75" i="4"/>
  <c r="Z62" i="4"/>
  <c r="Z29" i="4"/>
  <c r="Z31" i="4"/>
  <c r="Z27" i="4"/>
  <c r="Z48" i="4"/>
  <c r="Z39" i="4"/>
  <c r="Z91" i="4"/>
  <c r="Z83" i="4"/>
  <c r="Z34" i="4"/>
  <c r="Z32" i="4"/>
  <c r="Z84" i="4"/>
  <c r="Z43" i="4"/>
  <c r="Z18" i="4"/>
  <c r="Z16" i="4"/>
  <c r="Z37" i="4"/>
  <c r="Z87" i="4"/>
  <c r="Z21" i="4"/>
  <c r="Z36" i="4"/>
  <c r="Z9" i="4"/>
  <c r="Z20" i="4"/>
  <c r="Z111" i="4"/>
  <c r="Z82" i="4"/>
  <c r="Z24" i="4"/>
  <c r="Z63" i="4"/>
  <c r="Z13" i="4"/>
  <c r="Z42" i="4"/>
  <c r="Z57" i="4"/>
  <c r="Z8" i="4"/>
  <c r="Z45" i="4"/>
  <c r="AB79" i="6"/>
  <c r="AA79" i="6"/>
  <c r="AA104" i="6"/>
  <c r="AB104" i="6"/>
  <c r="AA55" i="6"/>
  <c r="AB55" i="6"/>
  <c r="AA10" i="6"/>
  <c r="AB10" i="6"/>
  <c r="AB65" i="6"/>
  <c r="AA65" i="6"/>
  <c r="AB98" i="6"/>
  <c r="AA98" i="6"/>
  <c r="AA14" i="6"/>
  <c r="AB14" i="6"/>
  <c r="AA12" i="6"/>
  <c r="AB12" i="6"/>
  <c r="AB102" i="6"/>
  <c r="AA102" i="6"/>
  <c r="AA77" i="6"/>
  <c r="AB77" i="6"/>
  <c r="AB42" i="6"/>
  <c r="AA42" i="6"/>
  <c r="AB32" i="6"/>
  <c r="AA32" i="6"/>
  <c r="AB24" i="6"/>
  <c r="AA24" i="6"/>
  <c r="AA85" i="6"/>
  <c r="AB85" i="6"/>
  <c r="AB39" i="6"/>
  <c r="AA39" i="6"/>
  <c r="AB44" i="6"/>
  <c r="AA44" i="6"/>
  <c r="AA23" i="6"/>
  <c r="AB23" i="6"/>
  <c r="AB46" i="6"/>
  <c r="AA46" i="6"/>
  <c r="AB53" i="6"/>
  <c r="AA53" i="6"/>
  <c r="AB64" i="6"/>
  <c r="AA64" i="6"/>
  <c r="AE109" i="2"/>
  <c r="Y110" i="2"/>
  <c r="AB108" i="2"/>
  <c r="Y109" i="2"/>
  <c r="AB5" i="6"/>
  <c r="AA5" i="6"/>
  <c r="AB13" i="6"/>
  <c r="AA13" i="6"/>
  <c r="AB11" i="6"/>
  <c r="AA11" i="6"/>
  <c r="AB34" i="6"/>
  <c r="AA34" i="6"/>
  <c r="AB16" i="6"/>
  <c r="AA16" i="6"/>
  <c r="AA67" i="6"/>
  <c r="AB67" i="6"/>
  <c r="AB9" i="6"/>
  <c r="AA9" i="6"/>
  <c r="AB74" i="6"/>
  <c r="AA74" i="6"/>
  <c r="AB6" i="6"/>
  <c r="AA6" i="6"/>
  <c r="AB92" i="6"/>
  <c r="AA92" i="6"/>
  <c r="Y107" i="1"/>
  <c r="Y108" i="1"/>
  <c r="AB89" i="6"/>
  <c r="AA89" i="6"/>
  <c r="AB19" i="6"/>
  <c r="AA19" i="6"/>
  <c r="AA28" i="6"/>
  <c r="AB28" i="6"/>
  <c r="AB35" i="6"/>
  <c r="AA35" i="6"/>
  <c r="AB33" i="6"/>
  <c r="AA33" i="6"/>
  <c r="AB87" i="6"/>
  <c r="AA87" i="6"/>
  <c r="AB29" i="6"/>
  <c r="AA29" i="6"/>
  <c r="AA43" i="6"/>
  <c r="AB43" i="6"/>
  <c r="AA41" i="6"/>
  <c r="AB41" i="6"/>
  <c r="AA81" i="6"/>
  <c r="AB81" i="6"/>
  <c r="AB25" i="6"/>
  <c r="AA25" i="6"/>
  <c r="AA4" i="6"/>
  <c r="AB4" i="6"/>
  <c r="AB50" i="6"/>
  <c r="AA50" i="6"/>
  <c r="AB47" i="6"/>
  <c r="AA47" i="6"/>
  <c r="AB40" i="6"/>
  <c r="AA40" i="6"/>
  <c r="AB45" i="6"/>
  <c r="AA45" i="6"/>
  <c r="AA76" i="6"/>
  <c r="AB76" i="6"/>
  <c r="AB69" i="6"/>
  <c r="AA69" i="6"/>
  <c r="AA93" i="6"/>
  <c r="AB93" i="6"/>
  <c r="AB37" i="6"/>
  <c r="AA37" i="6"/>
  <c r="AB17" i="6"/>
  <c r="AA17" i="6"/>
  <c r="AA86" i="6"/>
  <c r="AB86" i="6"/>
  <c r="AA52" i="6"/>
  <c r="AB52" i="6"/>
  <c r="AA7" i="6"/>
  <c r="AB7" i="6"/>
  <c r="AB51" i="6"/>
  <c r="AA51" i="6"/>
  <c r="AA91" i="6"/>
  <c r="AB91" i="6"/>
  <c r="AB75" i="6"/>
  <c r="AA75" i="6"/>
  <c r="AB105" i="6"/>
  <c r="AA105" i="6"/>
  <c r="AB49" i="6"/>
  <c r="AA49" i="6"/>
  <c r="Y108" i="3"/>
  <c r="Y107" i="3"/>
  <c r="Z111" i="2"/>
  <c r="Z100" i="2"/>
  <c r="Z88" i="2"/>
  <c r="Z76" i="2"/>
  <c r="Z64" i="2"/>
  <c r="Z52" i="2"/>
  <c r="Z40" i="2"/>
  <c r="Z28" i="2"/>
  <c r="Z20" i="2"/>
  <c r="Z6" i="2"/>
  <c r="Z105" i="2"/>
  <c r="Z104" i="2"/>
  <c r="Z103" i="2"/>
  <c r="Z102" i="2"/>
  <c r="Z101" i="2"/>
  <c r="Z96" i="2"/>
  <c r="Z95" i="2"/>
  <c r="Z94" i="2"/>
  <c r="Z87" i="2"/>
  <c r="Z86" i="2"/>
  <c r="Z85" i="2"/>
  <c r="Z18" i="2"/>
  <c r="Z93" i="2"/>
  <c r="Z92" i="2"/>
  <c r="Z91" i="2"/>
  <c r="Z90" i="2"/>
  <c r="Z89" i="2"/>
  <c r="Z84" i="2"/>
  <c r="Z83" i="2"/>
  <c r="Z82" i="2"/>
  <c r="Z75" i="2"/>
  <c r="Z74" i="2"/>
  <c r="Z73" i="2"/>
  <c r="Z14" i="2"/>
  <c r="Z45" i="2"/>
  <c r="Z44" i="2"/>
  <c r="Z43" i="2"/>
  <c r="Z42" i="2"/>
  <c r="Z41" i="2"/>
  <c r="Z36" i="2"/>
  <c r="Z35" i="2"/>
  <c r="Z34" i="2"/>
  <c r="Z27" i="2"/>
  <c r="Z26" i="2"/>
  <c r="Z25" i="2"/>
  <c r="Z16" i="2"/>
  <c r="Z4" i="2"/>
  <c r="Z68" i="2"/>
  <c r="Z60" i="2"/>
  <c r="Z49" i="2"/>
  <c r="Z22" i="2"/>
  <c r="Z12" i="2"/>
  <c r="Z112" i="2"/>
  <c r="Z78" i="2"/>
  <c r="Z70" i="2"/>
  <c r="Z51" i="2"/>
  <c r="Z106" i="2"/>
  <c r="Z56" i="2"/>
  <c r="Z37" i="2"/>
  <c r="Z80" i="2"/>
  <c r="Z72" i="2"/>
  <c r="Z63" i="2"/>
  <c r="Z53" i="2"/>
  <c r="Z5" i="2"/>
  <c r="Z110" i="2"/>
  <c r="Z99" i="2"/>
  <c r="Z69" i="2"/>
  <c r="Z66" i="2"/>
  <c r="Z57" i="2"/>
  <c r="Z31" i="2"/>
  <c r="Z21" i="2"/>
  <c r="Z17" i="2"/>
  <c r="Z9" i="2"/>
  <c r="Z71" i="2"/>
  <c r="Z8" i="2"/>
  <c r="Z98" i="2"/>
  <c r="Z81" i="2"/>
  <c r="Z97" i="2"/>
  <c r="Z65" i="2"/>
  <c r="Z47" i="2"/>
  <c r="Z7" i="2"/>
  <c r="Z33" i="2"/>
  <c r="Z29" i="2"/>
  <c r="Z19" i="2"/>
  <c r="Z10" i="2"/>
  <c r="Z77" i="2"/>
  <c r="Z24" i="2"/>
  <c r="Z62" i="2"/>
  <c r="Z38" i="2"/>
  <c r="Z109" i="2"/>
  <c r="Z59" i="2"/>
  <c r="Z55" i="2"/>
  <c r="Z48" i="2"/>
  <c r="Z23" i="2"/>
  <c r="Z15" i="2"/>
  <c r="Z11" i="2"/>
  <c r="Z61" i="2"/>
  <c r="Z50" i="2"/>
  <c r="Z30" i="2"/>
  <c r="Z39" i="2"/>
  <c r="Z32" i="2"/>
  <c r="Z13" i="2"/>
  <c r="Z58" i="2"/>
  <c r="Z108" i="2"/>
  <c r="AA108" i="2" s="1"/>
  <c r="Z107" i="2"/>
  <c r="AA107" i="2" s="1"/>
  <c r="Z54" i="2"/>
  <c r="Z67" i="2"/>
  <c r="Z79" i="2"/>
  <c r="Z46" i="2"/>
  <c r="J15" i="5" l="1"/>
  <c r="J21" i="5"/>
  <c r="J23" i="5" s="1"/>
  <c r="J20" i="5" s="1"/>
  <c r="J22" i="5"/>
  <c r="J24" i="5" s="1"/>
  <c r="Y107" i="5"/>
  <c r="Y106" i="5"/>
  <c r="J15" i="3"/>
  <c r="J22" i="3"/>
  <c r="J24" i="3" s="1"/>
  <c r="J21" i="3"/>
  <c r="J23" i="3" s="1"/>
  <c r="J20" i="3" s="1"/>
  <c r="J15" i="1"/>
  <c r="J22" i="1"/>
  <c r="J24" i="1" s="1"/>
  <c r="J21" i="1"/>
  <c r="J23" i="1" s="1"/>
  <c r="J20" i="1" s="1"/>
  <c r="AE109" i="3"/>
  <c r="Y109" i="3"/>
  <c r="Y110" i="3" s="1"/>
  <c r="AB23" i="2"/>
  <c r="AA23" i="2"/>
  <c r="AB31" i="2"/>
  <c r="AA31" i="2"/>
  <c r="AB56" i="2"/>
  <c r="AA56" i="2"/>
  <c r="AA16" i="2"/>
  <c r="AB16" i="2"/>
  <c r="AA18" i="2"/>
  <c r="AB18" i="2"/>
  <c r="AB110" i="2"/>
  <c r="AA110" i="2"/>
  <c r="Y112" i="2"/>
  <c r="AB60" i="4"/>
  <c r="AA60" i="4"/>
  <c r="AB48" i="2"/>
  <c r="AA48" i="2"/>
  <c r="AB7" i="2"/>
  <c r="AA7" i="2"/>
  <c r="AA106" i="2"/>
  <c r="AB106" i="2"/>
  <c r="AB25" i="2"/>
  <c r="AA25" i="2"/>
  <c r="AA73" i="2"/>
  <c r="AB73" i="2"/>
  <c r="AA85" i="2"/>
  <c r="AB85" i="2"/>
  <c r="AA20" i="2"/>
  <c r="AB20" i="2"/>
  <c r="AB45" i="4"/>
  <c r="AA45" i="4"/>
  <c r="AB48" i="4"/>
  <c r="AA48" i="4"/>
  <c r="AB44" i="4"/>
  <c r="AA44" i="4"/>
  <c r="AA61" i="4"/>
  <c r="AB61" i="4"/>
  <c r="AA10" i="4"/>
  <c r="AB10" i="4"/>
  <c r="AB106" i="4"/>
  <c r="AA106" i="4"/>
  <c r="AB65" i="4"/>
  <c r="AA65" i="4"/>
  <c r="AB97" i="4"/>
  <c r="AA97" i="4"/>
  <c r="AA55" i="2"/>
  <c r="AB55" i="2"/>
  <c r="AB66" i="2"/>
  <c r="AA66" i="2"/>
  <c r="AA51" i="2"/>
  <c r="AB51" i="2"/>
  <c r="AA74" i="2"/>
  <c r="AB74" i="2"/>
  <c r="AA28" i="2"/>
  <c r="AB28" i="2"/>
  <c r="AB8" i="4"/>
  <c r="AA8" i="4"/>
  <c r="AA27" i="4"/>
  <c r="AB27" i="4"/>
  <c r="AB74" i="4"/>
  <c r="AA74" i="4"/>
  <c r="AA22" i="4"/>
  <c r="AB22" i="4"/>
  <c r="AA66" i="4"/>
  <c r="AB66" i="4"/>
  <c r="AB81" i="4"/>
  <c r="AA81" i="4"/>
  <c r="AB59" i="2"/>
  <c r="AA59" i="2"/>
  <c r="AB65" i="2"/>
  <c r="AA65" i="2"/>
  <c r="AB69" i="2"/>
  <c r="AA69" i="2"/>
  <c r="AA27" i="2"/>
  <c r="AB27" i="2"/>
  <c r="AA75" i="2"/>
  <c r="AB75" i="2"/>
  <c r="AB40" i="2"/>
  <c r="AA40" i="2"/>
  <c r="AA57" i="4"/>
  <c r="AB57" i="4"/>
  <c r="AA37" i="4"/>
  <c r="AB37" i="4"/>
  <c r="AB31" i="4"/>
  <c r="AA31" i="4"/>
  <c r="AA6" i="4"/>
  <c r="AB6" i="4"/>
  <c r="AA92" i="4"/>
  <c r="AB92" i="4"/>
  <c r="AB97" i="2"/>
  <c r="AA97" i="2"/>
  <c r="AB78" i="2"/>
  <c r="AA78" i="2"/>
  <c r="AA34" i="2"/>
  <c r="AB34" i="2"/>
  <c r="AA82" i="2"/>
  <c r="AB82" i="2"/>
  <c r="AA94" i="2"/>
  <c r="AB94" i="2"/>
  <c r="AB42" i="4"/>
  <c r="AA42" i="4"/>
  <c r="AA16" i="4"/>
  <c r="AB16" i="4"/>
  <c r="AA29" i="4"/>
  <c r="AB29" i="4"/>
  <c r="AB14" i="4"/>
  <c r="AA14" i="4"/>
  <c r="AA104" i="4"/>
  <c r="AB104" i="4"/>
  <c r="AB109" i="6"/>
  <c r="AE111" i="6"/>
  <c r="AE112" i="6" s="1"/>
  <c r="Y111" i="6"/>
  <c r="AA109" i="6"/>
  <c r="AA32" i="2"/>
  <c r="AB32" i="2"/>
  <c r="AB81" i="2"/>
  <c r="AA81" i="2"/>
  <c r="AA35" i="2"/>
  <c r="AB35" i="2"/>
  <c r="AA83" i="2"/>
  <c r="AB83" i="2"/>
  <c r="AA95" i="2"/>
  <c r="AB95" i="2"/>
  <c r="AB13" i="4"/>
  <c r="AA13" i="4"/>
  <c r="AB18" i="4"/>
  <c r="AA18" i="4"/>
  <c r="AA62" i="4"/>
  <c r="AB62" i="4"/>
  <c r="AA25" i="4"/>
  <c r="AB25" i="4"/>
  <c r="AB4" i="4"/>
  <c r="AA4" i="4"/>
  <c r="AB19" i="4"/>
  <c r="AA19" i="4"/>
  <c r="AA52" i="4"/>
  <c r="AB52" i="4"/>
  <c r="AA39" i="2"/>
  <c r="AB39" i="2"/>
  <c r="AA12" i="2"/>
  <c r="AB12" i="2"/>
  <c r="AB76" i="2"/>
  <c r="AA76" i="2"/>
  <c r="AB63" i="4"/>
  <c r="AA63" i="4"/>
  <c r="AB43" i="4"/>
  <c r="AA43" i="4"/>
  <c r="AA75" i="4"/>
  <c r="AB75" i="4"/>
  <c r="AA49" i="4"/>
  <c r="AB49" i="4"/>
  <c r="AB93" i="4"/>
  <c r="AA93" i="4"/>
  <c r="AA5" i="4"/>
  <c r="AB5" i="4"/>
  <c r="AB26" i="4"/>
  <c r="AA26" i="4"/>
  <c r="AB89" i="4"/>
  <c r="AA89" i="4"/>
  <c r="AA64" i="4"/>
  <c r="AB64" i="4"/>
  <c r="AA30" i="2"/>
  <c r="AB30" i="2"/>
  <c r="AA24" i="2"/>
  <c r="AB24" i="2"/>
  <c r="AB8" i="2"/>
  <c r="AA8" i="2"/>
  <c r="AA53" i="2"/>
  <c r="AB53" i="2"/>
  <c r="AB22" i="2"/>
  <c r="AA22" i="2"/>
  <c r="AA41" i="2"/>
  <c r="AB41" i="2"/>
  <c r="AA89" i="2"/>
  <c r="AB89" i="2"/>
  <c r="AB101" i="2"/>
  <c r="AA101" i="2"/>
  <c r="AA88" i="2"/>
  <c r="AB88" i="2"/>
  <c r="AB24" i="4"/>
  <c r="AA24" i="4"/>
  <c r="AB84" i="4"/>
  <c r="AA84" i="4"/>
  <c r="AA105" i="4"/>
  <c r="AB105" i="4"/>
  <c r="AA56" i="4"/>
  <c r="AB56" i="4"/>
  <c r="AA33" i="4"/>
  <c r="AB33" i="4"/>
  <c r="AB11" i="4"/>
  <c r="AA11" i="4"/>
  <c r="AB38" i="4"/>
  <c r="AA38" i="4"/>
  <c r="AA70" i="4"/>
  <c r="AB70" i="4"/>
  <c r="AB76" i="4"/>
  <c r="AA76" i="4"/>
  <c r="AA108" i="4"/>
  <c r="AA107" i="4"/>
  <c r="AA15" i="2"/>
  <c r="AB15" i="2"/>
  <c r="AA37" i="2"/>
  <c r="AB37" i="2"/>
  <c r="AA4" i="2"/>
  <c r="AB4" i="2"/>
  <c r="AA105" i="2"/>
  <c r="AB105" i="2"/>
  <c r="AB90" i="4"/>
  <c r="AA90" i="4"/>
  <c r="AB54" i="2"/>
  <c r="AA54" i="2"/>
  <c r="Y110" i="1"/>
  <c r="AE109" i="1"/>
  <c r="Y109" i="1"/>
  <c r="AA79" i="4"/>
  <c r="AB79" i="4"/>
  <c r="AA57" i="2"/>
  <c r="AB57" i="2"/>
  <c r="AB26" i="2"/>
  <c r="AA26" i="2"/>
  <c r="AA87" i="4"/>
  <c r="AB87" i="4"/>
  <c r="AB58" i="2"/>
  <c r="AA58" i="2"/>
  <c r="AA87" i="2"/>
  <c r="AB87" i="2"/>
  <c r="AB67" i="4"/>
  <c r="AA67" i="4"/>
  <c r="AB99" i="2"/>
  <c r="AA99" i="2"/>
  <c r="AB96" i="4"/>
  <c r="AA96" i="4"/>
  <c r="AE110" i="4"/>
  <c r="AB109" i="4"/>
  <c r="AA109" i="4"/>
  <c r="Y111" i="4"/>
  <c r="AA69" i="4"/>
  <c r="AB69" i="4"/>
  <c r="AB98" i="2"/>
  <c r="AA98" i="2"/>
  <c r="AB36" i="2"/>
  <c r="AA36" i="2"/>
  <c r="AB50" i="2"/>
  <c r="AA50" i="2"/>
  <c r="AB77" i="2"/>
  <c r="AA77" i="2"/>
  <c r="AB71" i="2"/>
  <c r="AA71" i="2"/>
  <c r="AA63" i="2"/>
  <c r="AB63" i="2"/>
  <c r="AB49" i="2"/>
  <c r="AA49" i="2"/>
  <c r="AB42" i="2"/>
  <c r="AA42" i="2"/>
  <c r="AA90" i="2"/>
  <c r="AB90" i="2"/>
  <c r="AA102" i="2"/>
  <c r="AB102" i="2"/>
  <c r="AB100" i="2"/>
  <c r="AA100" i="2"/>
  <c r="AA82" i="4"/>
  <c r="AB82" i="4"/>
  <c r="AB32" i="4"/>
  <c r="AA32" i="4"/>
  <c r="AB15" i="4"/>
  <c r="AA15" i="4"/>
  <c r="AB102" i="4"/>
  <c r="AA102" i="4"/>
  <c r="AB41" i="4"/>
  <c r="AA41" i="4"/>
  <c r="AA23" i="4"/>
  <c r="AB23" i="4"/>
  <c r="AA50" i="4"/>
  <c r="AB50" i="4"/>
  <c r="AB71" i="4"/>
  <c r="AA71" i="4"/>
  <c r="AA100" i="4"/>
  <c r="AB100" i="4"/>
  <c r="Y110" i="4"/>
  <c r="AB67" i="2"/>
  <c r="AA67" i="2"/>
  <c r="AA21" i="2"/>
  <c r="AB21" i="2"/>
  <c r="AB45" i="2"/>
  <c r="AA45" i="2"/>
  <c r="AB9" i="4"/>
  <c r="AA9" i="4"/>
  <c r="AA91" i="4"/>
  <c r="AB91" i="4"/>
  <c r="AA17" i="4"/>
  <c r="AB17" i="4"/>
  <c r="AA85" i="4"/>
  <c r="AB85" i="4"/>
  <c r="AA59" i="4"/>
  <c r="AB59" i="4"/>
  <c r="AA78" i="4"/>
  <c r="AB78" i="4"/>
  <c r="AA33" i="2"/>
  <c r="AB33" i="2"/>
  <c r="AB6" i="2"/>
  <c r="AA6" i="2"/>
  <c r="AB80" i="4"/>
  <c r="AA80" i="4"/>
  <c r="AB47" i="2"/>
  <c r="AA47" i="2"/>
  <c r="AB107" i="2"/>
  <c r="AA88" i="4"/>
  <c r="AB88" i="4"/>
  <c r="AB52" i="2"/>
  <c r="AA52" i="2"/>
  <c r="AA12" i="4"/>
  <c r="AB12" i="4"/>
  <c r="AB38" i="2"/>
  <c r="AA38" i="2"/>
  <c r="AB64" i="2"/>
  <c r="AA64" i="2"/>
  <c r="AB62" i="2"/>
  <c r="AA62" i="2"/>
  <c r="AB5" i="2"/>
  <c r="AA5" i="2"/>
  <c r="AB84" i="2"/>
  <c r="AA84" i="2"/>
  <c r="AB46" i="2"/>
  <c r="AA46" i="2"/>
  <c r="AA61" i="2"/>
  <c r="AB61" i="2"/>
  <c r="AB10" i="2"/>
  <c r="AA10" i="2"/>
  <c r="AB9" i="2"/>
  <c r="AA9" i="2"/>
  <c r="AB72" i="2"/>
  <c r="AA72" i="2"/>
  <c r="AB60" i="2"/>
  <c r="AA60" i="2"/>
  <c r="AB43" i="2"/>
  <c r="AA43" i="2"/>
  <c r="AA91" i="2"/>
  <c r="AB91" i="2"/>
  <c r="AA103" i="2"/>
  <c r="AB103" i="2"/>
  <c r="AB34" i="4"/>
  <c r="AA34" i="4"/>
  <c r="AA103" i="4"/>
  <c r="AB103" i="4"/>
  <c r="AB40" i="4"/>
  <c r="AA40" i="4"/>
  <c r="AA47" i="4"/>
  <c r="AB47" i="4"/>
  <c r="AA53" i="4"/>
  <c r="AB53" i="4"/>
  <c r="AA51" i="4"/>
  <c r="AB51" i="4"/>
  <c r="AB72" i="4"/>
  <c r="AA72" i="4"/>
  <c r="AB101" i="4"/>
  <c r="AA101" i="4"/>
  <c r="AB29" i="2"/>
  <c r="AA29" i="2"/>
  <c r="AA93" i="2"/>
  <c r="AB93" i="2"/>
  <c r="AB30" i="4"/>
  <c r="AA30" i="4"/>
  <c r="AB110" i="6"/>
  <c r="AA110" i="6"/>
  <c r="AA14" i="2"/>
  <c r="AB14" i="2"/>
  <c r="AB36" i="4"/>
  <c r="AA36" i="4"/>
  <c r="AB39" i="4"/>
  <c r="AA39" i="4"/>
  <c r="AA28" i="4"/>
  <c r="AB28" i="4"/>
  <c r="AB35" i="4"/>
  <c r="AA35" i="4"/>
  <c r="AA94" i="4"/>
  <c r="AB94" i="4"/>
  <c r="AA99" i="4"/>
  <c r="AB99" i="4"/>
  <c r="AB21" i="4"/>
  <c r="AA21" i="4"/>
  <c r="AA86" i="2"/>
  <c r="AB86" i="2"/>
  <c r="AB86" i="4"/>
  <c r="AA86" i="4"/>
  <c r="AB70" i="2"/>
  <c r="AA70" i="2"/>
  <c r="AA54" i="4"/>
  <c r="AB54" i="4"/>
  <c r="AB13" i="2"/>
  <c r="AA13" i="2"/>
  <c r="AA68" i="4"/>
  <c r="AB68" i="4"/>
  <c r="AB46" i="4"/>
  <c r="AA46" i="4"/>
  <c r="AB96" i="2"/>
  <c r="AA96" i="2"/>
  <c r="AB79" i="2"/>
  <c r="AA79" i="2"/>
  <c r="AB11" i="2"/>
  <c r="AA11" i="2"/>
  <c r="AA19" i="2"/>
  <c r="AB19" i="2"/>
  <c r="AB17" i="2"/>
  <c r="AA17" i="2"/>
  <c r="AB80" i="2"/>
  <c r="AA80" i="2"/>
  <c r="AB68" i="2"/>
  <c r="AA68" i="2"/>
  <c r="AB44" i="2"/>
  <c r="AA44" i="2"/>
  <c r="AA92" i="2"/>
  <c r="AB92" i="2"/>
  <c r="AB104" i="2"/>
  <c r="AA104" i="2"/>
  <c r="AB109" i="2"/>
  <c r="AE110" i="2"/>
  <c r="AE111" i="2" s="1"/>
  <c r="AA109" i="2"/>
  <c r="Y111" i="2"/>
  <c r="AB20" i="4"/>
  <c r="AA20" i="4"/>
  <c r="AB83" i="4"/>
  <c r="AA83" i="4"/>
  <c r="AB7" i="4"/>
  <c r="AA7" i="4"/>
  <c r="AA98" i="4"/>
  <c r="AB98" i="4"/>
  <c r="AA55" i="4"/>
  <c r="AB55" i="4"/>
  <c r="AA73" i="4"/>
  <c r="AB73" i="4"/>
  <c r="AA58" i="4"/>
  <c r="AB58" i="4"/>
  <c r="AB77" i="4"/>
  <c r="AA77" i="4"/>
  <c r="AB95" i="4"/>
  <c r="AA95" i="4"/>
  <c r="Z37" i="1" l="1"/>
  <c r="Z91" i="1"/>
  <c r="Z33" i="1"/>
  <c r="Z86" i="1"/>
  <c r="Z44" i="1"/>
  <c r="Z17" i="1"/>
  <c r="Z32" i="1"/>
  <c r="Z48" i="1"/>
  <c r="Z21" i="1"/>
  <c r="Z25" i="1"/>
  <c r="Z84" i="1"/>
  <c r="Z26" i="1"/>
  <c r="Z108" i="1"/>
  <c r="Z40" i="1"/>
  <c r="Z95" i="1"/>
  <c r="Z87" i="1"/>
  <c r="Z43" i="1"/>
  <c r="Z23" i="1"/>
  <c r="Z96" i="1"/>
  <c r="Z83" i="1"/>
  <c r="Z13" i="1"/>
  <c r="Z88" i="1"/>
  <c r="Z28" i="1"/>
  <c r="Z75" i="1"/>
  <c r="Z74" i="1"/>
  <c r="Z30" i="1"/>
  <c r="Z16" i="1"/>
  <c r="Z104" i="1"/>
  <c r="Z82" i="1"/>
  <c r="Z7" i="1"/>
  <c r="Z80" i="1"/>
  <c r="Z90" i="1"/>
  <c r="Z62" i="1"/>
  <c r="Z72" i="1"/>
  <c r="Z22" i="1"/>
  <c r="Z20" i="1"/>
  <c r="Z106" i="1"/>
  <c r="Z15" i="1"/>
  <c r="Z6" i="1"/>
  <c r="Z98" i="1"/>
  <c r="Z12" i="1"/>
  <c r="Z110" i="1"/>
  <c r="AB110" i="1" s="1"/>
  <c r="Z57" i="1"/>
  <c r="Z67" i="1"/>
  <c r="Z41" i="1"/>
  <c r="Z19" i="1"/>
  <c r="Z56" i="1"/>
  <c r="Z105" i="1"/>
  <c r="Z112" i="1"/>
  <c r="Z73" i="1"/>
  <c r="Z71" i="1"/>
  <c r="Z31" i="1"/>
  <c r="Z34" i="1"/>
  <c r="Z81" i="1"/>
  <c r="Z49" i="1"/>
  <c r="Z14" i="1"/>
  <c r="Z107" i="1"/>
  <c r="Z66" i="1"/>
  <c r="Z78" i="1"/>
  <c r="Z36" i="1"/>
  <c r="Z100" i="1"/>
  <c r="Z24" i="1"/>
  <c r="Z35" i="1"/>
  <c r="Z94" i="1"/>
  <c r="Z11" i="1"/>
  <c r="Z101" i="1"/>
  <c r="Z97" i="1"/>
  <c r="Z89" i="1"/>
  <c r="Z50" i="1"/>
  <c r="Z59" i="1"/>
  <c r="Z102" i="1"/>
  <c r="Z61" i="1"/>
  <c r="Z60" i="1"/>
  <c r="Z9" i="1"/>
  <c r="Z103" i="1"/>
  <c r="Z58" i="1"/>
  <c r="Z39" i="1"/>
  <c r="Z70" i="1"/>
  <c r="Z18" i="1"/>
  <c r="Z38" i="1"/>
  <c r="Z8" i="1"/>
  <c r="Z77" i="1"/>
  <c r="Z79" i="1"/>
  <c r="Z55" i="1"/>
  <c r="Z65" i="1"/>
  <c r="Z109" i="1"/>
  <c r="Z64" i="1"/>
  <c r="Z53" i="1"/>
  <c r="Z42" i="1"/>
  <c r="Z47" i="1"/>
  <c r="Z52" i="1"/>
  <c r="Z45" i="1"/>
  <c r="Z27" i="1"/>
  <c r="Z5" i="1"/>
  <c r="Z93" i="1"/>
  <c r="Z46" i="1"/>
  <c r="Z29" i="1"/>
  <c r="Z111" i="1"/>
  <c r="Z92" i="1"/>
  <c r="Z4" i="1"/>
  <c r="Z99" i="1"/>
  <c r="Z68" i="1"/>
  <c r="Z69" i="1"/>
  <c r="Z63" i="1"/>
  <c r="Z76" i="1"/>
  <c r="Z54" i="1"/>
  <c r="Z51" i="1"/>
  <c r="Z10" i="1"/>
  <c r="Z85" i="1"/>
  <c r="AB106" i="5"/>
  <c r="Z69" i="3"/>
  <c r="Z23" i="3"/>
  <c r="Z22" i="3"/>
  <c r="Z26" i="3"/>
  <c r="Z78" i="3"/>
  <c r="Z41" i="3"/>
  <c r="Z52" i="3"/>
  <c r="Z19" i="3"/>
  <c r="Z28" i="3"/>
  <c r="Z57" i="3"/>
  <c r="Z10" i="3"/>
  <c r="Z9" i="3"/>
  <c r="Z13" i="3"/>
  <c r="Z35" i="3"/>
  <c r="Z33" i="3"/>
  <c r="Z58" i="3"/>
  <c r="Z11" i="3"/>
  <c r="Z91" i="3"/>
  <c r="Z101" i="3"/>
  <c r="Z108" i="3"/>
  <c r="Z8" i="3"/>
  <c r="Z97" i="3"/>
  <c r="Z27" i="3"/>
  <c r="Z14" i="3"/>
  <c r="Z43" i="3"/>
  <c r="Z45" i="3"/>
  <c r="Z20" i="3"/>
  <c r="Z89" i="3"/>
  <c r="Z96" i="3"/>
  <c r="Z98" i="3"/>
  <c r="Z86" i="3"/>
  <c r="Z5" i="3"/>
  <c r="Z25" i="3"/>
  <c r="Z29" i="3"/>
  <c r="Z53" i="3"/>
  <c r="Z31" i="3"/>
  <c r="Z107" i="3"/>
  <c r="Z83" i="3"/>
  <c r="Z40" i="3"/>
  <c r="Z62" i="3"/>
  <c r="Z76" i="3"/>
  <c r="Z100" i="3"/>
  <c r="Z77" i="3"/>
  <c r="Z4" i="3"/>
  <c r="Z12" i="3"/>
  <c r="Z109" i="3"/>
  <c r="Z51" i="3"/>
  <c r="Z88" i="3"/>
  <c r="Z85" i="3"/>
  <c r="Z37" i="3"/>
  <c r="Z21" i="3"/>
  <c r="Z111" i="3"/>
  <c r="Z7" i="3"/>
  <c r="Z80" i="3"/>
  <c r="Z17" i="3"/>
  <c r="Z60" i="3"/>
  <c r="Z95" i="3"/>
  <c r="Z56" i="3"/>
  <c r="Z87" i="3"/>
  <c r="Z68" i="3"/>
  <c r="Z32" i="3"/>
  <c r="Z110" i="3"/>
  <c r="Z71" i="3"/>
  <c r="Z49" i="3"/>
  <c r="Z67" i="3"/>
  <c r="Z63" i="3"/>
  <c r="Z44" i="3"/>
  <c r="Z42" i="3"/>
  <c r="Z81" i="3"/>
  <c r="Z59" i="3"/>
  <c r="Z6" i="3"/>
  <c r="Z104" i="3"/>
  <c r="Z54" i="3"/>
  <c r="Z92" i="3"/>
  <c r="Z39" i="3"/>
  <c r="Z84" i="3"/>
  <c r="Z50" i="3"/>
  <c r="Z15" i="3"/>
  <c r="Z47" i="3"/>
  <c r="Z94" i="3"/>
  <c r="Z82" i="3"/>
  <c r="Z79" i="3"/>
  <c r="Z102" i="3"/>
  <c r="Z99" i="3"/>
  <c r="Z103" i="3"/>
  <c r="Z73" i="3"/>
  <c r="Z48" i="3"/>
  <c r="Z46" i="3"/>
  <c r="Z72" i="3"/>
  <c r="Z65" i="3"/>
  <c r="Z34" i="3"/>
  <c r="Z18" i="3"/>
  <c r="Z70" i="3"/>
  <c r="Z112" i="3"/>
  <c r="Z36" i="3"/>
  <c r="Z106" i="3"/>
  <c r="Z38" i="3"/>
  <c r="Z64" i="3"/>
  <c r="Z75" i="3"/>
  <c r="Z30" i="3"/>
  <c r="Z66" i="3"/>
  <c r="Z61" i="3"/>
  <c r="Z24" i="3"/>
  <c r="Z105" i="3"/>
  <c r="Z74" i="3"/>
  <c r="Z55" i="3"/>
  <c r="Z93" i="3"/>
  <c r="Z16" i="3"/>
  <c r="Z90" i="3"/>
  <c r="AB107" i="5"/>
  <c r="Y108" i="5"/>
  <c r="AE109" i="5"/>
  <c r="AA107" i="5"/>
  <c r="Z55" i="5"/>
  <c r="Z41" i="5"/>
  <c r="Z85" i="5"/>
  <c r="Z26" i="5"/>
  <c r="Z70" i="5"/>
  <c r="Z63" i="5"/>
  <c r="Z51" i="5"/>
  <c r="Z12" i="5"/>
  <c r="Z11" i="5"/>
  <c r="Z31" i="5"/>
  <c r="Z57" i="5"/>
  <c r="Z59" i="5"/>
  <c r="Z71" i="5"/>
  <c r="Z54" i="5"/>
  <c r="Z76" i="5"/>
  <c r="Z35" i="5"/>
  <c r="Z87" i="5"/>
  <c r="Z110" i="5"/>
  <c r="Z30" i="5"/>
  <c r="Z22" i="5"/>
  <c r="Z94" i="5"/>
  <c r="Z28" i="5"/>
  <c r="Z79" i="5"/>
  <c r="Z21" i="5"/>
  <c r="Z37" i="5"/>
  <c r="Z89" i="5"/>
  <c r="Z67" i="5"/>
  <c r="Z19" i="5"/>
  <c r="Z43" i="5"/>
  <c r="Z29" i="5"/>
  <c r="Z81" i="5"/>
  <c r="Z18" i="5"/>
  <c r="Z34" i="5"/>
  <c r="Z58" i="5"/>
  <c r="Z103" i="5"/>
  <c r="Z44" i="5"/>
  <c r="Z25" i="5"/>
  <c r="Z9" i="5"/>
  <c r="Z77" i="5"/>
  <c r="Z7" i="5"/>
  <c r="Z15" i="5"/>
  <c r="Z107" i="5"/>
  <c r="Z40" i="5"/>
  <c r="Z111" i="5"/>
  <c r="Z88" i="5"/>
  <c r="Z69" i="5"/>
  <c r="Z4" i="5"/>
  <c r="Z92" i="5"/>
  <c r="Z13" i="5"/>
  <c r="Z52" i="5"/>
  <c r="Z90" i="5"/>
  <c r="Z108" i="5"/>
  <c r="Z47" i="5"/>
  <c r="Z65" i="5"/>
  <c r="Z100" i="5"/>
  <c r="Z68" i="5"/>
  <c r="Z60" i="5"/>
  <c r="Z8" i="5"/>
  <c r="Z97" i="5"/>
  <c r="Z42" i="5"/>
  <c r="Z50" i="5"/>
  <c r="Z98" i="5"/>
  <c r="Z32" i="5"/>
  <c r="Z48" i="5"/>
  <c r="Z106" i="5"/>
  <c r="AA106" i="5" s="1"/>
  <c r="Z17" i="5"/>
  <c r="Z45" i="5"/>
  <c r="Z91" i="5"/>
  <c r="Z96" i="5"/>
  <c r="Z84" i="5"/>
  <c r="Z6" i="5"/>
  <c r="Z74" i="5"/>
  <c r="Z104" i="5"/>
  <c r="Z93" i="5"/>
  <c r="Z38" i="5"/>
  <c r="Z39" i="5"/>
  <c r="Z62" i="5"/>
  <c r="Z102" i="5"/>
  <c r="Z23" i="5"/>
  <c r="Z66" i="5"/>
  <c r="Z49" i="5"/>
  <c r="Z46" i="5"/>
  <c r="Z14" i="5"/>
  <c r="Z101" i="5"/>
  <c r="Z99" i="5"/>
  <c r="Z95" i="5"/>
  <c r="Z53" i="5"/>
  <c r="Z109" i="5"/>
  <c r="Z36" i="5"/>
  <c r="Z83" i="5"/>
  <c r="Z64" i="5"/>
  <c r="Z33" i="5"/>
  <c r="Z20" i="5"/>
  <c r="Z73" i="5"/>
  <c r="Z16" i="5"/>
  <c r="Z72" i="5"/>
  <c r="Z78" i="5"/>
  <c r="Z82" i="5"/>
  <c r="Z27" i="5"/>
  <c r="Z75" i="5"/>
  <c r="Z80" i="5"/>
  <c r="Z61" i="5"/>
  <c r="Z5" i="5"/>
  <c r="Z10" i="5"/>
  <c r="Z56" i="5"/>
  <c r="Z105" i="5"/>
  <c r="Z24" i="5"/>
  <c r="Z86" i="5"/>
  <c r="Y111" i="3"/>
  <c r="Y112" i="3" s="1"/>
  <c r="AE110" i="3"/>
  <c r="AE111" i="3" s="1"/>
  <c r="AB109" i="3"/>
  <c r="AA109" i="3"/>
  <c r="AB112" i="2"/>
  <c r="AA112" i="2"/>
  <c r="AE113" i="2"/>
  <c r="AA111" i="4"/>
  <c r="AE112" i="4"/>
  <c r="AB111" i="4"/>
  <c r="AE110" i="1"/>
  <c r="AE111" i="1" s="1"/>
  <c r="AB109" i="1"/>
  <c r="AA109" i="1"/>
  <c r="Y111" i="1"/>
  <c r="Y112" i="1" s="1"/>
  <c r="AB111" i="2"/>
  <c r="AE112" i="2"/>
  <c r="AA111" i="2"/>
  <c r="AA110" i="3"/>
  <c r="AB110" i="3"/>
  <c r="AB111" i="6"/>
  <c r="AA111" i="6"/>
  <c r="AE113" i="6"/>
  <c r="AB110" i="4"/>
  <c r="Y112" i="4"/>
  <c r="AE111" i="4"/>
  <c r="AA110" i="4"/>
  <c r="AA85" i="5" l="1"/>
  <c r="AB85" i="5"/>
  <c r="AB74" i="3"/>
  <c r="AA74" i="3"/>
  <c r="AB82" i="3"/>
  <c r="AA82" i="3"/>
  <c r="AA81" i="3"/>
  <c r="AB81" i="3"/>
  <c r="AB95" i="3"/>
  <c r="AA95" i="3"/>
  <c r="AB25" i="3"/>
  <c r="AA25" i="3"/>
  <c r="AB28" i="3"/>
  <c r="AA28" i="3"/>
  <c r="AB46" i="1"/>
  <c r="AA46" i="1"/>
  <c r="AB61" i="1"/>
  <c r="AA61" i="1"/>
  <c r="AB105" i="1"/>
  <c r="AA105" i="1"/>
  <c r="AB75" i="1"/>
  <c r="AA75" i="1"/>
  <c r="AA54" i="5"/>
  <c r="AB54" i="5"/>
  <c r="AA4" i="3"/>
  <c r="AB4" i="3"/>
  <c r="AB28" i="1"/>
  <c r="AA28" i="1"/>
  <c r="AA78" i="5"/>
  <c r="AB78" i="5"/>
  <c r="AA104" i="5"/>
  <c r="AB104" i="5"/>
  <c r="AB50" i="5"/>
  <c r="AA50" i="5"/>
  <c r="AA25" i="5"/>
  <c r="AB25" i="5"/>
  <c r="AB71" i="5"/>
  <c r="AA71" i="5"/>
  <c r="AA34" i="3"/>
  <c r="AB34" i="3"/>
  <c r="AA17" i="3"/>
  <c r="AB17" i="3"/>
  <c r="AA101" i="3"/>
  <c r="AB101" i="3"/>
  <c r="AB77" i="1"/>
  <c r="AA77" i="1"/>
  <c r="AA88" i="1"/>
  <c r="AB88" i="1"/>
  <c r="AB59" i="5"/>
  <c r="AA59" i="5"/>
  <c r="AB41" i="3"/>
  <c r="AA41" i="3"/>
  <c r="AB50" i="1"/>
  <c r="AA50" i="1"/>
  <c r="AA13" i="1"/>
  <c r="AB13" i="1"/>
  <c r="AB72" i="3"/>
  <c r="AA72" i="3"/>
  <c r="AA7" i="3"/>
  <c r="AB7" i="3"/>
  <c r="AB96" i="3"/>
  <c r="AA96" i="3"/>
  <c r="AB78" i="3"/>
  <c r="AA78" i="3"/>
  <c r="AB63" i="1"/>
  <c r="AA63" i="1"/>
  <c r="AB45" i="1"/>
  <c r="AA45" i="1"/>
  <c r="AA89" i="1"/>
  <c r="AB89" i="1"/>
  <c r="AA14" i="1"/>
  <c r="AB14" i="1"/>
  <c r="AB67" i="1"/>
  <c r="AA67" i="1"/>
  <c r="AA48" i="1"/>
  <c r="AB48" i="1"/>
  <c r="AB105" i="5"/>
  <c r="AA105" i="5"/>
  <c r="AA73" i="5"/>
  <c r="AB73" i="5"/>
  <c r="AB46" i="5"/>
  <c r="AA46" i="5"/>
  <c r="AA84" i="5"/>
  <c r="AB84" i="5"/>
  <c r="AA8" i="5"/>
  <c r="AB8" i="5"/>
  <c r="AA69" i="5"/>
  <c r="AB69" i="5"/>
  <c r="AB58" i="5"/>
  <c r="AA58" i="5"/>
  <c r="AB31" i="5"/>
  <c r="AA31" i="5"/>
  <c r="AB30" i="3"/>
  <c r="AA30" i="3"/>
  <c r="AA46" i="3"/>
  <c r="AB46" i="3"/>
  <c r="AB49" i="3"/>
  <c r="AA49" i="3"/>
  <c r="AA62" i="3"/>
  <c r="AB62" i="3"/>
  <c r="AB58" i="3"/>
  <c r="AA58" i="3"/>
  <c r="AA26" i="3"/>
  <c r="AB26" i="3"/>
  <c r="AB69" i="1"/>
  <c r="AA69" i="1"/>
  <c r="AB18" i="1"/>
  <c r="AA18" i="1"/>
  <c r="AB97" i="1"/>
  <c r="AA97" i="1"/>
  <c r="AB57" i="1"/>
  <c r="AA57" i="1"/>
  <c r="AA80" i="1"/>
  <c r="AB80" i="1"/>
  <c r="AA32" i="1"/>
  <c r="AB32" i="1"/>
  <c r="AB11" i="5"/>
  <c r="AA11" i="5"/>
  <c r="AB39" i="3"/>
  <c r="AA39" i="3"/>
  <c r="AB22" i="3"/>
  <c r="AA22" i="3"/>
  <c r="AA17" i="1"/>
  <c r="AB17" i="1"/>
  <c r="AA66" i="5"/>
  <c r="AB66" i="5"/>
  <c r="AB68" i="5"/>
  <c r="AA68" i="5"/>
  <c r="AA18" i="5"/>
  <c r="AB18" i="5"/>
  <c r="AA73" i="3"/>
  <c r="AB73" i="3"/>
  <c r="AA92" i="3"/>
  <c r="AB92" i="3"/>
  <c r="AA37" i="3"/>
  <c r="AB37" i="3"/>
  <c r="AB23" i="3"/>
  <c r="AA23" i="3"/>
  <c r="AA11" i="1"/>
  <c r="AB11" i="1"/>
  <c r="AB43" i="1"/>
  <c r="AA43" i="1"/>
  <c r="AA90" i="3"/>
  <c r="AB90" i="3"/>
  <c r="AA94" i="1"/>
  <c r="AB94" i="1"/>
  <c r="AA61" i="5"/>
  <c r="AB61" i="5"/>
  <c r="AB102" i="5"/>
  <c r="AA102" i="5"/>
  <c r="AA65" i="5"/>
  <c r="AB65" i="5"/>
  <c r="AB29" i="5"/>
  <c r="AA29" i="5"/>
  <c r="AA63" i="5"/>
  <c r="AB63" i="5"/>
  <c r="AA106" i="3"/>
  <c r="AB106" i="3"/>
  <c r="AA88" i="3"/>
  <c r="AB88" i="3"/>
  <c r="AA103" i="1"/>
  <c r="AB103" i="1"/>
  <c r="AB71" i="1"/>
  <c r="AA71" i="1"/>
  <c r="AB6" i="1"/>
  <c r="AA6" i="1"/>
  <c r="AA16" i="1"/>
  <c r="AB16" i="1"/>
  <c r="AB33" i="1"/>
  <c r="AA33" i="1"/>
  <c r="AB67" i="5"/>
  <c r="AA67" i="5"/>
  <c r="AB20" i="1"/>
  <c r="AA20" i="1"/>
  <c r="AB95" i="5"/>
  <c r="AA95" i="5"/>
  <c r="AB42" i="3"/>
  <c r="AA42" i="3"/>
  <c r="AA55" i="5"/>
  <c r="AB55" i="5"/>
  <c r="AA54" i="1"/>
  <c r="AB54" i="1"/>
  <c r="AB62" i="1"/>
  <c r="AA62" i="1"/>
  <c r="AB79" i="5"/>
  <c r="AA79" i="5"/>
  <c r="AA90" i="1"/>
  <c r="AB90" i="1"/>
  <c r="AB28" i="5"/>
  <c r="AA28" i="5"/>
  <c r="AA49" i="1"/>
  <c r="AB49" i="1"/>
  <c r="AB34" i="5"/>
  <c r="AA34" i="5"/>
  <c r="AB20" i="3"/>
  <c r="AA20" i="3"/>
  <c r="AA23" i="1"/>
  <c r="AB23" i="1"/>
  <c r="AA10" i="5"/>
  <c r="AB10" i="5"/>
  <c r="AB22" i="5"/>
  <c r="AA22" i="5"/>
  <c r="AB45" i="3"/>
  <c r="AA45" i="3"/>
  <c r="AA30" i="5"/>
  <c r="AB30" i="5"/>
  <c r="AA87" i="1"/>
  <c r="AB87" i="1"/>
  <c r="AA24" i="1"/>
  <c r="AB24" i="1"/>
  <c r="AB15" i="1"/>
  <c r="AA15" i="1"/>
  <c r="AA30" i="1"/>
  <c r="AB30" i="1"/>
  <c r="AB40" i="1"/>
  <c r="AA40" i="1"/>
  <c r="AB91" i="1"/>
  <c r="AA91" i="1"/>
  <c r="AB27" i="5"/>
  <c r="AA27" i="5"/>
  <c r="AB53" i="5"/>
  <c r="AA53" i="5"/>
  <c r="AB38" i="5"/>
  <c r="AA38" i="5"/>
  <c r="AA32" i="5"/>
  <c r="AB32" i="5"/>
  <c r="AB90" i="5"/>
  <c r="AA90" i="5"/>
  <c r="AB77" i="5"/>
  <c r="AA77" i="5"/>
  <c r="AB76" i="5"/>
  <c r="AA76" i="5"/>
  <c r="AB70" i="3"/>
  <c r="AA70" i="3"/>
  <c r="AA12" i="3"/>
  <c r="AB12" i="3"/>
  <c r="AA8" i="3"/>
  <c r="AB8" i="3"/>
  <c r="AB10" i="1"/>
  <c r="AA10" i="1"/>
  <c r="AB55" i="1"/>
  <c r="AA55" i="1"/>
  <c r="AB36" i="1"/>
  <c r="AA36" i="1"/>
  <c r="AB26" i="1"/>
  <c r="AA26" i="1"/>
  <c r="AB82" i="5"/>
  <c r="AA82" i="5"/>
  <c r="AB93" i="5"/>
  <c r="AA93" i="5"/>
  <c r="AA98" i="5"/>
  <c r="AB98" i="5"/>
  <c r="AB52" i="5"/>
  <c r="AA52" i="5"/>
  <c r="AB9" i="5"/>
  <c r="AA9" i="5"/>
  <c r="AA89" i="5"/>
  <c r="AB89" i="5"/>
  <c r="AB41" i="5"/>
  <c r="AA41" i="5"/>
  <c r="AA105" i="3"/>
  <c r="AB105" i="3"/>
  <c r="AB18" i="3"/>
  <c r="AA18" i="3"/>
  <c r="AB94" i="3"/>
  <c r="AA94" i="3"/>
  <c r="AB60" i="3"/>
  <c r="AA60" i="3"/>
  <c r="AB5" i="3"/>
  <c r="AA5" i="3"/>
  <c r="AB108" i="3"/>
  <c r="AA108" i="3"/>
  <c r="AB19" i="3"/>
  <c r="AA19" i="3"/>
  <c r="AB51" i="1"/>
  <c r="AA51" i="1"/>
  <c r="AB93" i="1"/>
  <c r="AA93" i="1"/>
  <c r="AA79" i="1"/>
  <c r="AB79" i="1"/>
  <c r="AB102" i="1"/>
  <c r="AA102" i="1"/>
  <c r="AA78" i="1"/>
  <c r="AB78" i="1"/>
  <c r="AB56" i="1"/>
  <c r="AA56" i="1"/>
  <c r="AB22" i="1"/>
  <c r="AA22" i="1"/>
  <c r="AA84" i="1"/>
  <c r="AB84" i="1"/>
  <c r="AB99" i="5"/>
  <c r="AA99" i="5"/>
  <c r="AB13" i="5"/>
  <c r="AA13" i="5"/>
  <c r="AB37" i="5"/>
  <c r="AA37" i="5"/>
  <c r="AB24" i="3"/>
  <c r="AA24" i="3"/>
  <c r="AB47" i="3"/>
  <c r="AA47" i="3"/>
  <c r="AB44" i="3"/>
  <c r="AA44" i="3"/>
  <c r="AA77" i="3"/>
  <c r="AB77" i="3"/>
  <c r="AA86" i="3"/>
  <c r="AB86" i="3"/>
  <c r="AB52" i="3"/>
  <c r="AA52" i="3"/>
  <c r="AB5" i="1"/>
  <c r="AA5" i="1"/>
  <c r="AB59" i="1"/>
  <c r="AA59" i="1"/>
  <c r="AA66" i="1"/>
  <c r="AB66" i="1"/>
  <c r="AB19" i="1"/>
  <c r="AA19" i="1"/>
  <c r="AA72" i="1"/>
  <c r="AB72" i="1"/>
  <c r="AA25" i="1"/>
  <c r="AB25" i="1"/>
  <c r="AB86" i="5"/>
  <c r="AA86" i="5"/>
  <c r="AA72" i="5"/>
  <c r="AB72" i="5"/>
  <c r="AB101" i="5"/>
  <c r="AA101" i="5"/>
  <c r="AB74" i="5"/>
  <c r="AA74" i="5"/>
  <c r="AA42" i="5"/>
  <c r="AB42" i="5"/>
  <c r="AB92" i="5"/>
  <c r="AA92" i="5"/>
  <c r="AA44" i="5"/>
  <c r="AB44" i="5"/>
  <c r="AA21" i="5"/>
  <c r="AB21" i="5"/>
  <c r="AA61" i="3"/>
  <c r="AB61" i="3"/>
  <c r="AA65" i="3"/>
  <c r="AB65" i="3"/>
  <c r="AB15" i="3"/>
  <c r="AA15" i="3"/>
  <c r="AA63" i="3"/>
  <c r="AB63" i="3"/>
  <c r="AA80" i="3"/>
  <c r="AB80" i="3"/>
  <c r="AA100" i="3"/>
  <c r="AB100" i="3"/>
  <c r="AA98" i="3"/>
  <c r="AB98" i="3"/>
  <c r="AB91" i="3"/>
  <c r="AA91" i="3"/>
  <c r="AB76" i="1"/>
  <c r="AA76" i="1"/>
  <c r="AB27" i="1"/>
  <c r="AA27" i="1"/>
  <c r="AA8" i="1"/>
  <c r="AB8" i="1"/>
  <c r="AB107" i="1"/>
  <c r="AA107" i="1"/>
  <c r="AA41" i="1"/>
  <c r="AB41" i="1"/>
  <c r="AA21" i="1"/>
  <c r="AB21" i="1"/>
  <c r="AB24" i="5"/>
  <c r="AA24" i="5"/>
  <c r="AB16" i="5"/>
  <c r="AA16" i="5"/>
  <c r="AB14" i="5"/>
  <c r="AA14" i="5"/>
  <c r="AA6" i="5"/>
  <c r="AB6" i="5"/>
  <c r="AA97" i="5"/>
  <c r="AB97" i="5"/>
  <c r="AB4" i="5"/>
  <c r="AA4" i="5"/>
  <c r="AB103" i="5"/>
  <c r="AA103" i="5"/>
  <c r="AB57" i="5"/>
  <c r="AA57" i="5"/>
  <c r="AB66" i="3"/>
  <c r="AA66" i="3"/>
  <c r="AB50" i="3"/>
  <c r="AA50" i="3"/>
  <c r="AA67" i="3"/>
  <c r="AB67" i="3"/>
  <c r="AB76" i="3"/>
  <c r="AA76" i="3"/>
  <c r="AA11" i="3"/>
  <c r="AB11" i="3"/>
  <c r="AB38" i="1"/>
  <c r="AA38" i="1"/>
  <c r="AB83" i="1"/>
  <c r="AA83" i="1"/>
  <c r="AE110" i="5"/>
  <c r="AB108" i="5"/>
  <c r="AA108" i="5"/>
  <c r="Y110" i="5"/>
  <c r="AB84" i="3"/>
  <c r="AA84" i="3"/>
  <c r="AB89" i="3"/>
  <c r="AA89" i="3"/>
  <c r="AB52" i="1"/>
  <c r="AA52" i="1"/>
  <c r="AA96" i="1"/>
  <c r="AB96" i="1"/>
  <c r="AA56" i="5"/>
  <c r="AB56" i="5"/>
  <c r="AB20" i="5"/>
  <c r="AA20" i="5"/>
  <c r="AB49" i="5"/>
  <c r="AA49" i="5"/>
  <c r="AA96" i="5"/>
  <c r="AB96" i="5"/>
  <c r="AB60" i="5"/>
  <c r="AA60" i="5"/>
  <c r="AA88" i="5"/>
  <c r="AB88" i="5"/>
  <c r="AB94" i="5"/>
  <c r="AA94" i="5"/>
  <c r="Y109" i="5"/>
  <c r="AB75" i="3"/>
  <c r="AA75" i="3"/>
  <c r="AA48" i="3"/>
  <c r="AB48" i="3"/>
  <c r="AB71" i="3"/>
  <c r="AA71" i="3"/>
  <c r="AB21" i="3"/>
  <c r="AA21" i="3"/>
  <c r="AA40" i="3"/>
  <c r="AB40" i="3"/>
  <c r="AA33" i="3"/>
  <c r="AB33" i="3"/>
  <c r="AB68" i="1"/>
  <c r="AA68" i="1"/>
  <c r="AB47" i="1"/>
  <c r="AA47" i="1"/>
  <c r="AB70" i="1"/>
  <c r="AA70" i="1"/>
  <c r="AA101" i="1"/>
  <c r="AB101" i="1"/>
  <c r="AA81" i="1"/>
  <c r="AB81" i="1"/>
  <c r="AB7" i="1"/>
  <c r="AA7" i="1"/>
  <c r="AA110" i="1"/>
  <c r="AB33" i="5"/>
  <c r="AA33" i="5"/>
  <c r="AA91" i="5"/>
  <c r="AB91" i="5"/>
  <c r="AB12" i="5"/>
  <c r="AA12" i="5"/>
  <c r="AB64" i="3"/>
  <c r="AA64" i="3"/>
  <c r="AB83" i="3"/>
  <c r="AA83" i="3"/>
  <c r="AA35" i="3"/>
  <c r="AB35" i="3"/>
  <c r="AB99" i="1"/>
  <c r="AA99" i="1"/>
  <c r="AA42" i="1"/>
  <c r="AB42" i="1"/>
  <c r="AB39" i="1"/>
  <c r="AA39" i="1"/>
  <c r="AA34" i="1"/>
  <c r="AB34" i="1"/>
  <c r="AA12" i="1"/>
  <c r="AB12" i="1"/>
  <c r="AB82" i="1"/>
  <c r="AA82" i="1"/>
  <c r="AB44" i="1"/>
  <c r="AA44" i="1"/>
  <c r="AB5" i="5"/>
  <c r="AA5" i="5"/>
  <c r="AB64" i="5"/>
  <c r="AA64" i="5"/>
  <c r="AA23" i="5"/>
  <c r="AB23" i="5"/>
  <c r="AB45" i="5"/>
  <c r="AA45" i="5"/>
  <c r="AA100" i="5"/>
  <c r="AB100" i="5"/>
  <c r="AA40" i="5"/>
  <c r="AB40" i="5"/>
  <c r="AA81" i="5"/>
  <c r="AB81" i="5"/>
  <c r="AB51" i="5"/>
  <c r="AA51" i="5"/>
  <c r="AB38" i="3"/>
  <c r="AA38" i="3"/>
  <c r="AB103" i="3"/>
  <c r="AA103" i="3"/>
  <c r="AB54" i="3"/>
  <c r="AA54" i="3"/>
  <c r="AB32" i="3"/>
  <c r="AA32" i="3"/>
  <c r="AB85" i="3"/>
  <c r="AA85" i="3"/>
  <c r="AA107" i="3"/>
  <c r="AB107" i="3"/>
  <c r="AB43" i="3"/>
  <c r="AA43" i="3"/>
  <c r="AB13" i="3"/>
  <c r="AA13" i="3"/>
  <c r="AA69" i="3"/>
  <c r="AB69" i="3"/>
  <c r="AA4" i="1"/>
  <c r="AB4" i="1"/>
  <c r="AA53" i="1"/>
  <c r="AB53" i="1"/>
  <c r="AB58" i="1"/>
  <c r="AA58" i="1"/>
  <c r="AB31" i="1"/>
  <c r="AA31" i="1"/>
  <c r="AA98" i="1"/>
  <c r="AB98" i="1"/>
  <c r="AA104" i="1"/>
  <c r="AB104" i="1"/>
  <c r="AA86" i="1"/>
  <c r="AB86" i="1"/>
  <c r="AB83" i="5"/>
  <c r="AA83" i="5"/>
  <c r="AB17" i="5"/>
  <c r="AA17" i="5"/>
  <c r="AA16" i="3"/>
  <c r="AB16" i="3"/>
  <c r="AB99" i="3"/>
  <c r="AA99" i="3"/>
  <c r="AB104" i="3"/>
  <c r="AA104" i="3"/>
  <c r="AA68" i="3"/>
  <c r="AB68" i="3"/>
  <c r="AB31" i="3"/>
  <c r="AA31" i="3"/>
  <c r="AA14" i="3"/>
  <c r="AB14" i="3"/>
  <c r="AA9" i="3"/>
  <c r="AB9" i="3"/>
  <c r="AB92" i="1"/>
  <c r="AA92" i="1"/>
  <c r="AA64" i="1"/>
  <c r="AB64" i="1"/>
  <c r="AB35" i="1"/>
  <c r="AA35" i="1"/>
  <c r="AB95" i="1"/>
  <c r="AA95" i="1"/>
  <c r="AA80" i="5"/>
  <c r="AB80" i="5"/>
  <c r="AB36" i="5"/>
  <c r="AA36" i="5"/>
  <c r="AA62" i="5"/>
  <c r="AB62" i="5"/>
  <c r="AB47" i="5"/>
  <c r="AA47" i="5"/>
  <c r="AB15" i="5"/>
  <c r="AA15" i="5"/>
  <c r="AA43" i="5"/>
  <c r="AB43" i="5"/>
  <c r="AB87" i="5"/>
  <c r="AA87" i="5"/>
  <c r="AB70" i="5"/>
  <c r="AA70" i="5"/>
  <c r="AB93" i="3"/>
  <c r="AA93" i="3"/>
  <c r="AB36" i="3"/>
  <c r="AA36" i="3"/>
  <c r="AA102" i="3"/>
  <c r="AB102" i="3"/>
  <c r="AA6" i="3"/>
  <c r="AB6" i="3"/>
  <c r="AB87" i="3"/>
  <c r="AA87" i="3"/>
  <c r="AA51" i="3"/>
  <c r="AB51" i="3"/>
  <c r="AA53" i="3"/>
  <c r="AB53" i="3"/>
  <c r="AA27" i="3"/>
  <c r="AB27" i="3"/>
  <c r="AB10" i="3"/>
  <c r="AA10" i="3"/>
  <c r="AB9" i="1"/>
  <c r="AA9" i="1"/>
  <c r="AB73" i="1"/>
  <c r="AA73" i="1"/>
  <c r="AA75" i="5"/>
  <c r="AB75" i="5"/>
  <c r="AB39" i="5"/>
  <c r="AA39" i="5"/>
  <c r="AB48" i="5"/>
  <c r="AA48" i="5"/>
  <c r="AA7" i="5"/>
  <c r="AB7" i="5"/>
  <c r="AB19" i="5"/>
  <c r="AA19" i="5"/>
  <c r="AB35" i="5"/>
  <c r="AA35" i="5"/>
  <c r="AA26" i="5"/>
  <c r="AB26" i="5"/>
  <c r="AB55" i="3"/>
  <c r="AA55" i="3"/>
  <c r="AB79" i="3"/>
  <c r="AA79" i="3"/>
  <c r="AB59" i="3"/>
  <c r="AA59" i="3"/>
  <c r="AA56" i="3"/>
  <c r="AB56" i="3"/>
  <c r="AA29" i="3"/>
  <c r="AB29" i="3"/>
  <c r="AA97" i="3"/>
  <c r="AB97" i="3"/>
  <c r="AA57" i="3"/>
  <c r="AB57" i="3"/>
  <c r="AA85" i="1"/>
  <c r="AB85" i="1"/>
  <c r="AB29" i="1"/>
  <c r="AA29" i="1"/>
  <c r="AB65" i="1"/>
  <c r="AA65" i="1"/>
  <c r="AA60" i="1"/>
  <c r="AB60" i="1"/>
  <c r="AB100" i="1"/>
  <c r="AA100" i="1"/>
  <c r="AB106" i="1"/>
  <c r="AA106" i="1"/>
  <c r="AA74" i="1"/>
  <c r="AB74" i="1"/>
  <c r="AA108" i="1"/>
  <c r="AB108" i="1"/>
  <c r="AB37" i="1"/>
  <c r="AA37" i="1"/>
  <c r="AB112" i="1"/>
  <c r="AA112" i="1"/>
  <c r="AB112" i="4"/>
  <c r="AA112" i="4"/>
  <c r="AE113" i="4"/>
  <c r="AB112" i="3"/>
  <c r="AA112" i="3"/>
  <c r="AA111" i="1"/>
  <c r="AE112" i="1"/>
  <c r="AE113" i="1" s="1"/>
  <c r="AB111" i="1"/>
  <c r="AA111" i="3"/>
  <c r="AB111" i="3"/>
  <c r="AE112" i="3"/>
  <c r="AE113" i="3" s="1"/>
  <c r="AA110" i="5" l="1"/>
  <c r="AB110" i="5"/>
  <c r="AA109" i="5"/>
  <c r="Y111" i="5"/>
  <c r="AB109" i="5"/>
  <c r="AE111" i="5"/>
  <c r="AE112" i="5" s="1"/>
  <c r="AB111" i="5" l="1"/>
  <c r="AA111" i="5"/>
  <c r="AE113" i="5"/>
</calcChain>
</file>

<file path=xl/sharedStrings.xml><?xml version="1.0" encoding="utf-8"?>
<sst xmlns="http://schemas.openxmlformats.org/spreadsheetml/2006/main" count="355" uniqueCount="60">
  <si>
    <t>ARMA(2,1,1) Process</t>
  </si>
  <si>
    <t>ARIMA Model</t>
  </si>
  <si>
    <t>Model statistics</t>
  </si>
  <si>
    <t>Phi roots</t>
  </si>
  <si>
    <t>Model parameters</t>
  </si>
  <si>
    <t>Forecast (reduced)</t>
  </si>
  <si>
    <t>Forecast</t>
  </si>
  <si>
    <t>Alpha</t>
  </si>
  <si>
    <t>Y</t>
  </si>
  <si>
    <t>time</t>
  </si>
  <si>
    <t>data</t>
  </si>
  <si>
    <t>residual</t>
  </si>
  <si>
    <t>index</t>
  </si>
  <si>
    <t>phi</t>
  </si>
  <si>
    <t>theta</t>
  </si>
  <si>
    <t>real</t>
  </si>
  <si>
    <t>imag</t>
  </si>
  <si>
    <t>abs val</t>
  </si>
  <si>
    <t>param</t>
  </si>
  <si>
    <t>coeff</t>
  </si>
  <si>
    <t>s.e.</t>
  </si>
  <si>
    <t>t-stat</t>
  </si>
  <si>
    <t>p-value</t>
  </si>
  <si>
    <t>pred</t>
  </si>
  <si>
    <t>lower</t>
  </si>
  <si>
    <t>upper</t>
  </si>
  <si>
    <t>forecast</t>
  </si>
  <si>
    <t>const</t>
  </si>
  <si>
    <t>phi 1</t>
  </si>
  <si>
    <t>phi 2</t>
  </si>
  <si>
    <t>Theta roots</t>
  </si>
  <si>
    <t>theta 1</t>
  </si>
  <si>
    <t>SSE</t>
  </si>
  <si>
    <t>p</t>
  </si>
  <si>
    <t>q</t>
  </si>
  <si>
    <t>d</t>
  </si>
  <si>
    <t>Psi coefficients</t>
  </si>
  <si>
    <t>res mean</t>
  </si>
  <si>
    <t>res s.d.</t>
  </si>
  <si>
    <t>psi</t>
  </si>
  <si>
    <t>sqrt mse</t>
  </si>
  <si>
    <t>data mean</t>
  </si>
  <si>
    <t>data s.d.</t>
  </si>
  <si>
    <t>size</t>
  </si>
  <si>
    <t>LL</t>
  </si>
  <si>
    <t>AIC</t>
  </si>
  <si>
    <t>BIC</t>
  </si>
  <si>
    <t>AIC aug</t>
  </si>
  <si>
    <t>BIC aug</t>
  </si>
  <si>
    <t>Model statistics (Solver)</t>
  </si>
  <si>
    <t>T test for the mean</t>
  </si>
  <si>
    <t>value</t>
  </si>
  <si>
    <t>mean</t>
  </si>
  <si>
    <t>converge</t>
  </si>
  <si>
    <t>yes</t>
  </si>
  <si>
    <t>ARMA(2,1,2) Process</t>
  </si>
  <si>
    <t>Real Statistics Using Excel</t>
  </si>
  <si>
    <t>Updated</t>
  </si>
  <si>
    <t>Copyright © 2013 - 2025 Charles Zaiontz</t>
  </si>
  <si>
    <t>ARIMA Models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</si>
</sst>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0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1" xfId="0" applyBorder="1" applyAlignment="1">
      <alignment horizontal="center"/>
    </xf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Time%20Series%20Examples%204%20March%202022.xlsx" TargetMode="External"/><Relationship Id="rId1" Type="http://schemas.openxmlformats.org/officeDocument/2006/relationships/externalLinkPath" Target="/38f5cd2f1f925cfd/Documenti/A%20Real%20Statistics%202020/Examples/Real%20Statistics%20Time%20Series%20Examples%204%20March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X.xlam" TargetMode="External"/><Relationship Id="rId1" Type="http://schemas.openxmlformats.org/officeDocument/2006/relationships/externalLinkPath" Target="file:///C:\Users\Charles\AppData\Roaming\Microsoft\AddIns\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Error"/>
      <sheetName val="DM"/>
      <sheetName val="PT"/>
      <sheetName val="Moving"/>
      <sheetName val="Moving 1"/>
      <sheetName val="Moving 1a"/>
      <sheetName val="Weighted"/>
      <sheetName val="Weighted 2"/>
      <sheetName val="Exp"/>
      <sheetName val="Exp 1"/>
      <sheetName val="Exp 1a"/>
      <sheetName val="Exp 2"/>
      <sheetName val="Exp 3"/>
      <sheetName val="Holt"/>
      <sheetName val="Holt 2"/>
      <sheetName val="Holt 3"/>
      <sheetName val="Holt 4"/>
      <sheetName val="Holt 5"/>
      <sheetName val="Holt-Winter"/>
      <sheetName val="Holt-Winter 1"/>
      <sheetName val="Holt-Winter 2"/>
      <sheetName val="Holt-Winter 3"/>
      <sheetName val="Holt-Winters 4"/>
      <sheetName val="Holt-Winters 4a"/>
      <sheetName val="Holt-Winters 5"/>
      <sheetName val="HoltWinters 6"/>
      <sheetName val="Stationary"/>
      <sheetName val="ACF 0"/>
      <sheetName val="ACF"/>
      <sheetName val="PACF 1"/>
      <sheetName val="Correlogram"/>
      <sheetName val="WN 1"/>
      <sheetName val="RW 1"/>
      <sheetName val="RW 1a"/>
      <sheetName val="DT 1"/>
      <sheetName val="DT 1a"/>
      <sheetName val="Test 1"/>
      <sheetName val="Test 2"/>
      <sheetName val="DF 0"/>
      <sheetName val="DF 1"/>
      <sheetName val="DF 2"/>
      <sheetName val="ADF"/>
      <sheetName val="PP KPSS"/>
      <sheetName val="Sheet2"/>
      <sheetName val="Missing 1"/>
      <sheetName val="Missing 2"/>
      <sheetName val="Missing 3"/>
      <sheetName val="Missing 4"/>
      <sheetName val="AR 1"/>
      <sheetName val="AR 1a"/>
      <sheetName val="AR 1b"/>
      <sheetName val="AR 1c"/>
      <sheetName val="AR 1d"/>
      <sheetName val="AR 2"/>
      <sheetName val="AR 2a"/>
      <sheetName val="AR 2b"/>
      <sheetName val="AR 2c"/>
      <sheetName val="AR 2d"/>
      <sheetName val="AR 3"/>
      <sheetName val="AR 4"/>
      <sheetName val="MA"/>
      <sheetName val="MA 1"/>
      <sheetName val="MA 2"/>
      <sheetName val="MA 3"/>
      <sheetName val="MA 4"/>
      <sheetName val="MA 5"/>
      <sheetName val="MA 6"/>
      <sheetName val="MA 7"/>
      <sheetName val="MA 8"/>
      <sheetName val="ARMA 1.1"/>
      <sheetName val="ARMA 1.1a"/>
      <sheetName val="ARMA 1.1b"/>
      <sheetName val="ARMA 1.1c"/>
      <sheetName val="ARMA 1.1d"/>
      <sheetName val="ARMA 1.1dd"/>
      <sheetName val="ARMA 1.1e"/>
      <sheetName val="ARMA 1.1ee"/>
      <sheetName val="Sheet6"/>
      <sheetName val="ARMA 1.1f"/>
      <sheetName val="ARMA 2.1"/>
      <sheetName val="ARMA 2.2"/>
      <sheetName val="Diff"/>
      <sheetName val="ARIMA 1"/>
      <sheetName val="ARIMA 1a"/>
      <sheetName val="ARIMA 2"/>
      <sheetName val="ARIMA 2a"/>
      <sheetName val="ARIMA 3"/>
      <sheetName val="ARIMA 3a"/>
      <sheetName val="SARIMA"/>
      <sheetName val="SARIMA 1"/>
      <sheetName val="MK"/>
      <sheetName val="Sen"/>
      <sheetName val="MK Tool"/>
      <sheetName val="MK + Sen"/>
      <sheetName val="Granger 1"/>
      <sheetName val="Granger 2"/>
      <sheetName val="Granger 3"/>
      <sheetName val="Granger 4"/>
      <sheetName val="Engle"/>
      <sheetName val="Cross"/>
      <sheetName val="ARIMAX"/>
      <sheetName val="ARIMAX 1"/>
      <sheetName val="Crime"/>
      <sheetName val="Diff 2"/>
      <sheetName val="Demean 2"/>
      <sheetName val="Diff 3"/>
      <sheetName val="Demean 3"/>
      <sheetName val="LSDV"/>
      <sheetName val="REM"/>
      <sheetName val="Markov"/>
      <sheetName val="Markov 1"/>
      <sheetName val="ADF Table"/>
      <sheetName val="EG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</sheetNames>
    <definedNames>
      <definedName name="ARIMA_Coeff"/>
      <definedName name="ARIMA_Stats"/>
      <definedName name="ARRoots"/>
      <definedName name="MARoots"/>
      <definedName name="PSICoeff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0B0A6-5DEC-456D-AA66-7CB7420D46ED}">
  <sheetPr codeName="Sheet1"/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56</v>
      </c>
    </row>
    <row r="2" spans="1:13" x14ac:dyDescent="0.35">
      <c r="A2" t="s">
        <v>59</v>
      </c>
    </row>
    <row r="4" spans="1:13" x14ac:dyDescent="0.35">
      <c r="A4" t="s">
        <v>57</v>
      </c>
      <c r="B4" s="34">
        <v>45691</v>
      </c>
    </row>
    <row r="6" spans="1:13" x14ac:dyDescent="0.35">
      <c r="A6" s="35" t="s">
        <v>58</v>
      </c>
    </row>
    <row r="10" spans="1:13" ht="18.5" x14ac:dyDescent="0.45">
      <c r="M10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3E313-26AF-48A0-8E9C-BDE80DA7F0D6}">
  <sheetPr codeName="Sheet111"/>
  <dimension ref="A1:AE113"/>
  <sheetViews>
    <sheetView workbookViewId="0">
      <selection activeCell="P11" sqref="P11"/>
    </sheetView>
  </sheetViews>
  <sheetFormatPr defaultRowHeight="14.5" x14ac:dyDescent="0.35"/>
  <cols>
    <col min="1" max="1" width="4.81640625" customWidth="1"/>
    <col min="3" max="3" width="7.81640625" customWidth="1"/>
    <col min="4" max="4" width="9.1796875" customWidth="1"/>
    <col min="9" max="10" width="10.1796875" customWidth="1"/>
    <col min="22" max="22" width="9.1796875" customWidth="1"/>
    <col min="30" max="30" width="9.1796875" customWidth="1"/>
  </cols>
  <sheetData>
    <row r="1" spans="1:31" x14ac:dyDescent="0.35">
      <c r="A1" s="1" t="s">
        <v>0</v>
      </c>
      <c r="D1" t="s">
        <v>1</v>
      </c>
      <c r="H1" t="s">
        <v>2</v>
      </c>
      <c r="L1" t="s">
        <v>3</v>
      </c>
      <c r="P1" t="s">
        <v>4</v>
      </c>
      <c r="V1" t="s">
        <v>5</v>
      </c>
      <c r="AD1" t="s">
        <v>6</v>
      </c>
    </row>
    <row r="2" spans="1:31" ht="15" thickBot="1" x14ac:dyDescent="0.4">
      <c r="A2" s="2"/>
      <c r="B2" s="2"/>
      <c r="Y2" t="s">
        <v>7</v>
      </c>
      <c r="Z2">
        <v>0.05</v>
      </c>
    </row>
    <row r="3" spans="1:31" ht="15" thickTop="1" x14ac:dyDescent="0.35">
      <c r="B3" s="3" t="s">
        <v>8</v>
      </c>
      <c r="D3" s="4" t="s">
        <v>9</v>
      </c>
      <c r="E3" s="4" t="s">
        <v>10</v>
      </c>
      <c r="F3" s="4" t="s">
        <v>11</v>
      </c>
      <c r="H3" s="4" t="s">
        <v>12</v>
      </c>
      <c r="I3" s="4" t="s">
        <v>13</v>
      </c>
      <c r="J3" s="4" t="s">
        <v>14</v>
      </c>
      <c r="L3" s="4" t="s">
        <v>15</v>
      </c>
      <c r="M3" s="4" t="s">
        <v>16</v>
      </c>
      <c r="N3" s="4" t="s">
        <v>17</v>
      </c>
      <c r="P3" s="4" t="s">
        <v>18</v>
      </c>
      <c r="Q3" s="4" t="s">
        <v>19</v>
      </c>
      <c r="R3" s="4" t="s">
        <v>20</v>
      </c>
      <c r="S3" s="4" t="s">
        <v>21</v>
      </c>
      <c r="T3" s="4" t="s">
        <v>22</v>
      </c>
      <c r="V3" s="4" t="s">
        <v>9</v>
      </c>
      <c r="W3" s="4" t="s">
        <v>10</v>
      </c>
      <c r="X3" s="4" t="s">
        <v>11</v>
      </c>
      <c r="Y3" s="4" t="s">
        <v>23</v>
      </c>
      <c r="Z3" s="4" t="s">
        <v>20</v>
      </c>
      <c r="AA3" s="4" t="s">
        <v>24</v>
      </c>
      <c r="AB3" s="4" t="s">
        <v>25</v>
      </c>
      <c r="AD3" s="4" t="s">
        <v>9</v>
      </c>
      <c r="AE3" s="4" t="s">
        <v>26</v>
      </c>
    </row>
    <row r="4" spans="1:31" x14ac:dyDescent="0.35">
      <c r="A4">
        <v>1</v>
      </c>
      <c r="B4">
        <v>3.1176756475655343</v>
      </c>
      <c r="D4">
        <v>1</v>
      </c>
      <c r="E4">
        <f>B5-B4</f>
        <v>2.6905754382333931</v>
      </c>
      <c r="F4">
        <v>0</v>
      </c>
      <c r="H4" s="5">
        <v>2</v>
      </c>
      <c r="I4">
        <f>Q6</f>
        <v>0.57302990998940162</v>
      </c>
      <c r="J4">
        <v>0</v>
      </c>
      <c r="L4">
        <f t="array" ref="L4:N5">[2]!ARRoots(I4:I5)</f>
        <v>-1.7856071722164457</v>
      </c>
      <c r="M4">
        <v>0</v>
      </c>
      <c r="N4">
        <v>1.7856071722164457</v>
      </c>
      <c r="P4" t="s">
        <v>27</v>
      </c>
      <c r="Q4">
        <f t="array" ref="Q4:R7">[2]!ARIMA_Coeff(B4:B108,2,1,1,FALSE)</f>
        <v>0</v>
      </c>
      <c r="R4" t="e">
        <v>#N/A</v>
      </c>
      <c r="S4" t="e">
        <f>Q4/R4</f>
        <v>#N/A</v>
      </c>
      <c r="T4" t="e">
        <f>TDIST(ABS(S4),J$18-J$10-J$11-1,2)</f>
        <v>#N/A</v>
      </c>
      <c r="V4">
        <f>D4</f>
        <v>1</v>
      </c>
      <c r="W4">
        <f>E4</f>
        <v>2.6905754382333931</v>
      </c>
      <c r="X4">
        <f>F4</f>
        <v>0</v>
      </c>
      <c r="Y4">
        <f>W4-X4</f>
        <v>2.6905754382333931</v>
      </c>
      <c r="Z4">
        <f>J$15</f>
        <v>1.0888450939057324</v>
      </c>
      <c r="AA4">
        <f>Y4-NORMSINV(1-Z$2/2)*Z4</f>
        <v>0.55647826943502521</v>
      </c>
      <c r="AB4">
        <f>Y4+NORMSINV(1-Z$2/2)*Z4</f>
        <v>4.8246726070317614</v>
      </c>
      <c r="AD4">
        <v>1</v>
      </c>
      <c r="AE4">
        <f>B4</f>
        <v>3.1176756475655343</v>
      </c>
    </row>
    <row r="5" spans="1:31" x14ac:dyDescent="0.35">
      <c r="A5">
        <f t="shared" ref="A5:A68" si="0">A4+1</f>
        <v>2</v>
      </c>
      <c r="B5">
        <v>5.8082510857989273</v>
      </c>
      <c r="D5">
        <f>D4+1</f>
        <v>2</v>
      </c>
      <c r="E5">
        <f t="shared" ref="E5:E68" si="1">B6-B5</f>
        <v>-0.90148248741715165</v>
      </c>
      <c r="F5">
        <v>0</v>
      </c>
      <c r="H5" s="5">
        <f>H4-1</f>
        <v>1</v>
      </c>
      <c r="I5">
        <f>Q5</f>
        <v>0.46317272436368112</v>
      </c>
      <c r="J5">
        <f>Q7</f>
        <v>-1.1367214022661098</v>
      </c>
      <c r="L5" s="6">
        <v>0.97732000205416281</v>
      </c>
      <c r="M5" s="6">
        <v>0</v>
      </c>
      <c r="N5" s="6">
        <v>0.97732000205416281</v>
      </c>
      <c r="P5" t="s">
        <v>28</v>
      </c>
      <c r="Q5">
        <v>0.46317272436368112</v>
      </c>
      <c r="R5">
        <v>0.11047374224154839</v>
      </c>
      <c r="S5">
        <f>Q5/R5</f>
        <v>4.1926046403946762</v>
      </c>
      <c r="T5">
        <f>TDIST(ABS(S5),J$18-J$10-J$11-1,2)</f>
        <v>6.0508818683033364E-5</v>
      </c>
      <c r="V5">
        <f t="shared" ref="V5:X68" si="2">D5</f>
        <v>2</v>
      </c>
      <c r="W5">
        <f t="shared" si="2"/>
        <v>-0.90148248741715165</v>
      </c>
      <c r="X5">
        <f t="shared" si="2"/>
        <v>0</v>
      </c>
      <c r="Y5">
        <f t="shared" ref="Y5:Y68" si="3">W5-X5</f>
        <v>-0.90148248741715165</v>
      </c>
      <c r="Z5">
        <f t="shared" ref="Z5:Z68" si="4">J$15</f>
        <v>1.0888450939057324</v>
      </c>
      <c r="AA5">
        <f t="shared" ref="AA5:AA68" si="5">Y5-NORMSINV(1-Z$2/2)*Z5</f>
        <v>-3.0355796562155195</v>
      </c>
      <c r="AB5">
        <f t="shared" ref="AB5:AB68" si="6">Y5+NORMSINV(1-Z$2/2)*Z5</f>
        <v>1.2326146813812162</v>
      </c>
      <c r="AD5">
        <f>AD4+1</f>
        <v>2</v>
      </c>
      <c r="AE5">
        <f>B5</f>
        <v>5.8082510857989273</v>
      </c>
    </row>
    <row r="6" spans="1:31" x14ac:dyDescent="0.35">
      <c r="A6">
        <f t="shared" si="0"/>
        <v>3</v>
      </c>
      <c r="B6">
        <v>4.9067685983817757</v>
      </c>
      <c r="D6">
        <f t="shared" ref="D6:D69" si="7">D5+1</f>
        <v>3</v>
      </c>
      <c r="E6">
        <f t="shared" si="1"/>
        <v>1.212705883878467</v>
      </c>
      <c r="F6">
        <f>E6-SUMPRODUCT(E4:E5,I$4:I$5)-SUMPRODUCT(F5,J$5)</f>
        <v>8.8467782351040913E-2</v>
      </c>
      <c r="H6" s="7" t="s">
        <v>27</v>
      </c>
      <c r="I6" s="6">
        <f>Q4</f>
        <v>0</v>
      </c>
      <c r="J6" s="6">
        <f>I6/(1-SUM(I4:I5))</f>
        <v>0</v>
      </c>
      <c r="P6" t="s">
        <v>29</v>
      </c>
      <c r="Q6">
        <v>0.57302990998940162</v>
      </c>
      <c r="R6">
        <v>6.3188951945762975E-2</v>
      </c>
      <c r="S6">
        <f>Q6/R6</f>
        <v>9.0685142314316405</v>
      </c>
      <c r="T6">
        <f>TDIST(ABS(S6),J$18-J$10-J$11-1,2)</f>
        <v>1.2711167536234316E-14</v>
      </c>
      <c r="V6">
        <f t="shared" si="2"/>
        <v>3</v>
      </c>
      <c r="W6">
        <f t="shared" si="2"/>
        <v>1.212705883878467</v>
      </c>
      <c r="X6">
        <f t="shared" si="2"/>
        <v>8.8467782351040913E-2</v>
      </c>
      <c r="Y6">
        <f t="shared" si="3"/>
        <v>1.1242381015274261</v>
      </c>
      <c r="Z6">
        <f t="shared" si="4"/>
        <v>1.0888450939057324</v>
      </c>
      <c r="AA6">
        <f t="shared" si="5"/>
        <v>-1.0098590672709418</v>
      </c>
      <c r="AB6">
        <f t="shared" si="6"/>
        <v>3.258335270325794</v>
      </c>
      <c r="AD6">
        <f t="shared" ref="AD6:AD69" si="8">AD5+1</f>
        <v>3</v>
      </c>
      <c r="AE6">
        <f t="shared" ref="AE6:AE69" si="9">B6</f>
        <v>4.9067685983817757</v>
      </c>
    </row>
    <row r="7" spans="1:31" x14ac:dyDescent="0.35">
      <c r="A7">
        <f t="shared" si="0"/>
        <v>4</v>
      </c>
      <c r="B7">
        <v>6.1194744822602427</v>
      </c>
      <c r="D7">
        <f t="shared" si="7"/>
        <v>4</v>
      </c>
      <c r="E7">
        <f t="shared" si="1"/>
        <v>2.0158518295054648</v>
      </c>
      <c r="F7">
        <f t="shared" ref="F7:F70" si="10">E7-SUMPRODUCT(E5:E6,I$4:I$5)-SUMPRODUCT(F6,J$5)</f>
        <v>2.07129919164873</v>
      </c>
      <c r="L7" t="s">
        <v>30</v>
      </c>
      <c r="P7" s="6" t="s">
        <v>31</v>
      </c>
      <c r="Q7" s="6">
        <v>-1.1367214022661098</v>
      </c>
      <c r="R7" s="6">
        <v>2.5688809821954445E-2</v>
      </c>
      <c r="S7" s="6">
        <f>Q7/R7</f>
        <v>-44.249671749861797</v>
      </c>
      <c r="T7" s="6">
        <f>TDIST(ABS(S7),J$18-J$10-J$11-1,2)</f>
        <v>1.4034798062034373E-66</v>
      </c>
      <c r="V7">
        <f t="shared" si="2"/>
        <v>4</v>
      </c>
      <c r="W7">
        <f t="shared" si="2"/>
        <v>2.0158518295054648</v>
      </c>
      <c r="X7">
        <f t="shared" si="2"/>
        <v>2.07129919164873</v>
      </c>
      <c r="Y7">
        <f t="shared" si="3"/>
        <v>-5.5447362143265178E-2</v>
      </c>
      <c r="Z7">
        <f t="shared" si="4"/>
        <v>1.0888450939057324</v>
      </c>
      <c r="AA7">
        <f t="shared" si="5"/>
        <v>-2.189544530941633</v>
      </c>
      <c r="AB7">
        <f t="shared" si="6"/>
        <v>2.0786498066551027</v>
      </c>
      <c r="AD7">
        <f t="shared" si="8"/>
        <v>4</v>
      </c>
      <c r="AE7">
        <f t="shared" si="9"/>
        <v>6.1194744822602427</v>
      </c>
    </row>
    <row r="8" spans="1:31" ht="15" thickBot="1" x14ac:dyDescent="0.4">
      <c r="A8">
        <f t="shared" si="0"/>
        <v>5</v>
      </c>
      <c r="B8">
        <v>8.1353263117657075</v>
      </c>
      <c r="D8">
        <f t="shared" si="7"/>
        <v>5</v>
      </c>
      <c r="E8">
        <f t="shared" si="1"/>
        <v>1.2095411148802668</v>
      </c>
      <c r="F8">
        <f t="shared" si="10"/>
        <v>1.9354269092558185</v>
      </c>
      <c r="I8" t="s">
        <v>32</v>
      </c>
      <c r="J8" s="8">
        <f>SUMSQ(F6:F107)</f>
        <v>120.92953112930348</v>
      </c>
      <c r="V8">
        <f t="shared" si="2"/>
        <v>5</v>
      </c>
      <c r="W8">
        <f t="shared" si="2"/>
        <v>1.2095411148802668</v>
      </c>
      <c r="X8">
        <f t="shared" si="2"/>
        <v>1.9354269092558185</v>
      </c>
      <c r="Y8">
        <f t="shared" si="3"/>
        <v>-0.72588579437555167</v>
      </c>
      <c r="Z8">
        <f t="shared" si="4"/>
        <v>1.0888450939057324</v>
      </c>
      <c r="AA8">
        <f t="shared" si="5"/>
        <v>-2.8599829631739198</v>
      </c>
      <c r="AB8">
        <f t="shared" si="6"/>
        <v>1.4082113744228162</v>
      </c>
      <c r="AD8">
        <f t="shared" si="8"/>
        <v>5</v>
      </c>
      <c r="AE8">
        <f t="shared" si="9"/>
        <v>8.1353263117657075</v>
      </c>
    </row>
    <row r="9" spans="1:31" ht="15" thickTop="1" x14ac:dyDescent="0.35">
      <c r="A9">
        <f t="shared" si="0"/>
        <v>6</v>
      </c>
      <c r="B9">
        <v>9.3448674266459744</v>
      </c>
      <c r="D9">
        <f t="shared" si="7"/>
        <v>6</v>
      </c>
      <c r="E9">
        <f t="shared" si="1"/>
        <v>-0.1972167427588154</v>
      </c>
      <c r="F9">
        <f t="shared" si="10"/>
        <v>0.2874546016915569</v>
      </c>
      <c r="L9" s="4" t="s">
        <v>15</v>
      </c>
      <c r="M9" s="4" t="s">
        <v>16</v>
      </c>
      <c r="N9" s="4" t="s">
        <v>17</v>
      </c>
      <c r="V9">
        <f t="shared" si="2"/>
        <v>6</v>
      </c>
      <c r="W9">
        <f t="shared" si="2"/>
        <v>-0.1972167427588154</v>
      </c>
      <c r="X9">
        <f t="shared" si="2"/>
        <v>0.2874546016915569</v>
      </c>
      <c r="Y9">
        <f t="shared" si="3"/>
        <v>-0.4846713444503723</v>
      </c>
      <c r="Z9">
        <f t="shared" si="4"/>
        <v>1.0888450939057324</v>
      </c>
      <c r="AA9">
        <f t="shared" si="5"/>
        <v>-2.6187685132487402</v>
      </c>
      <c r="AB9">
        <f t="shared" si="6"/>
        <v>1.6494258243479956</v>
      </c>
      <c r="AD9">
        <f t="shared" si="8"/>
        <v>6</v>
      </c>
      <c r="AE9">
        <f t="shared" si="9"/>
        <v>9.3448674266459744</v>
      </c>
    </row>
    <row r="10" spans="1:31" x14ac:dyDescent="0.35">
      <c r="A10">
        <f t="shared" si="0"/>
        <v>7</v>
      </c>
      <c r="B10">
        <v>9.147650683887159</v>
      </c>
      <c r="D10">
        <f t="shared" si="7"/>
        <v>7</v>
      </c>
      <c r="E10">
        <f t="shared" si="1"/>
        <v>-1.0461574025841802</v>
      </c>
      <c r="F10">
        <f t="shared" si="10"/>
        <v>-1.3211594248160954</v>
      </c>
      <c r="I10" t="s">
        <v>33</v>
      </c>
      <c r="J10" s="9">
        <v>2</v>
      </c>
      <c r="L10" s="10">
        <f t="array" ref="L10:N10">[2]!MARoots(J5)</f>
        <v>0.87972303328366208</v>
      </c>
      <c r="M10" s="10">
        <v>0</v>
      </c>
      <c r="N10" s="10">
        <v>0.87972303328366208</v>
      </c>
      <c r="V10">
        <f t="shared" si="2"/>
        <v>7</v>
      </c>
      <c r="W10">
        <f t="shared" si="2"/>
        <v>-1.0461574025841802</v>
      </c>
      <c r="X10">
        <f t="shared" si="2"/>
        <v>-1.3211594248160954</v>
      </c>
      <c r="Y10">
        <f t="shared" si="3"/>
        <v>0.27500202223191517</v>
      </c>
      <c r="Z10">
        <f t="shared" si="4"/>
        <v>1.0888450939057324</v>
      </c>
      <c r="AA10">
        <f t="shared" si="5"/>
        <v>-1.8590951465664527</v>
      </c>
      <c r="AB10">
        <f t="shared" si="6"/>
        <v>2.409099191030283</v>
      </c>
      <c r="AD10">
        <f t="shared" si="8"/>
        <v>7</v>
      </c>
      <c r="AE10">
        <f t="shared" si="9"/>
        <v>9.147650683887159</v>
      </c>
    </row>
    <row r="11" spans="1:31" x14ac:dyDescent="0.35">
      <c r="A11">
        <f t="shared" si="0"/>
        <v>8</v>
      </c>
      <c r="B11">
        <v>8.1014932813029787</v>
      </c>
      <c r="D11">
        <f t="shared" si="7"/>
        <v>8</v>
      </c>
      <c r="E11">
        <f t="shared" si="1"/>
        <v>2.0449257478699501</v>
      </c>
      <c r="F11">
        <f t="shared" si="10"/>
        <v>1.1406982204955451</v>
      </c>
      <c r="I11" t="s">
        <v>34</v>
      </c>
      <c r="J11" s="11">
        <v>1</v>
      </c>
      <c r="V11">
        <f t="shared" si="2"/>
        <v>8</v>
      </c>
      <c r="W11">
        <f t="shared" si="2"/>
        <v>2.0449257478699501</v>
      </c>
      <c r="X11">
        <f t="shared" si="2"/>
        <v>1.1406982204955451</v>
      </c>
      <c r="Y11">
        <f t="shared" si="3"/>
        <v>0.90422752737440493</v>
      </c>
      <c r="Z11">
        <f t="shared" si="4"/>
        <v>1.0888450939057324</v>
      </c>
      <c r="AA11">
        <f t="shared" si="5"/>
        <v>-1.2298696414239629</v>
      </c>
      <c r="AB11">
        <f t="shared" si="6"/>
        <v>3.038324696172773</v>
      </c>
      <c r="AD11">
        <f t="shared" si="8"/>
        <v>8</v>
      </c>
      <c r="AE11">
        <f t="shared" si="9"/>
        <v>8.1014932813029787</v>
      </c>
    </row>
    <row r="12" spans="1:31" x14ac:dyDescent="0.35">
      <c r="A12">
        <f t="shared" si="0"/>
        <v>9</v>
      </c>
      <c r="B12">
        <v>10.146419029172929</v>
      </c>
      <c r="D12">
        <f t="shared" si="7"/>
        <v>9</v>
      </c>
      <c r="E12">
        <f t="shared" si="1"/>
        <v>0.89877731983125031</v>
      </c>
      <c r="F12">
        <f t="shared" si="10"/>
        <v>1.8477590530705987</v>
      </c>
      <c r="I12" t="s">
        <v>35</v>
      </c>
      <c r="J12" s="11">
        <v>1</v>
      </c>
      <c r="L12" t="s">
        <v>36</v>
      </c>
      <c r="V12">
        <f t="shared" si="2"/>
        <v>9</v>
      </c>
      <c r="W12">
        <f t="shared" si="2"/>
        <v>0.89877731983125031</v>
      </c>
      <c r="X12">
        <f t="shared" si="2"/>
        <v>1.8477590530705987</v>
      </c>
      <c r="Y12">
        <f t="shared" si="3"/>
        <v>-0.94898173323934842</v>
      </c>
      <c r="Z12">
        <f t="shared" si="4"/>
        <v>1.0888450939057324</v>
      </c>
      <c r="AA12">
        <f t="shared" si="5"/>
        <v>-3.0830789020377161</v>
      </c>
      <c r="AB12">
        <f t="shared" si="6"/>
        <v>1.1851154355590194</v>
      </c>
      <c r="AD12">
        <f t="shared" si="8"/>
        <v>9</v>
      </c>
      <c r="AE12">
        <f t="shared" si="9"/>
        <v>10.146419029172929</v>
      </c>
    </row>
    <row r="13" spans="1:31" ht="15" thickBot="1" x14ac:dyDescent="0.4">
      <c r="A13">
        <f t="shared" si="0"/>
        <v>10</v>
      </c>
      <c r="B13">
        <v>11.045196349004179</v>
      </c>
      <c r="D13">
        <f t="shared" si="7"/>
        <v>10</v>
      </c>
      <c r="E13">
        <f t="shared" si="1"/>
        <v>-0.9226182688211928</v>
      </c>
      <c r="F13">
        <f t="shared" si="10"/>
        <v>-0.41032376402433712</v>
      </c>
      <c r="I13" t="s">
        <v>37</v>
      </c>
      <c r="J13" s="11">
        <f>AVERAGE(F6:F107)</f>
        <v>4.5063550710419176E-2</v>
      </c>
      <c r="V13">
        <f t="shared" si="2"/>
        <v>10</v>
      </c>
      <c r="W13">
        <f t="shared" si="2"/>
        <v>-0.9226182688211928</v>
      </c>
      <c r="X13">
        <f t="shared" si="2"/>
        <v>-0.41032376402433712</v>
      </c>
      <c r="Y13">
        <f t="shared" si="3"/>
        <v>-0.51229450479685568</v>
      </c>
      <c r="Z13">
        <f t="shared" si="4"/>
        <v>1.0888450939057324</v>
      </c>
      <c r="AA13">
        <f t="shared" si="5"/>
        <v>-2.6463916735952235</v>
      </c>
      <c r="AB13">
        <f t="shared" si="6"/>
        <v>1.6218026640015122</v>
      </c>
      <c r="AD13">
        <f t="shared" si="8"/>
        <v>10</v>
      </c>
      <c r="AE13">
        <f t="shared" si="9"/>
        <v>11.045196349004179</v>
      </c>
    </row>
    <row r="14" spans="1:31" ht="15" thickTop="1" x14ac:dyDescent="0.35">
      <c r="A14">
        <f t="shared" si="0"/>
        <v>11</v>
      </c>
      <c r="B14">
        <v>10.122578080182986</v>
      </c>
      <c r="D14">
        <f t="shared" si="7"/>
        <v>11</v>
      </c>
      <c r="E14">
        <f t="shared" si="1"/>
        <v>5.1024164269062311E-2</v>
      </c>
      <c r="F14">
        <f t="shared" si="10"/>
        <v>-0.50309430972159253</v>
      </c>
      <c r="I14" t="s">
        <v>38</v>
      </c>
      <c r="J14" s="11">
        <f>STDEV(F6:F107)</f>
        <v>1.0932846201297399</v>
      </c>
      <c r="L14" s="4" t="s">
        <v>12</v>
      </c>
      <c r="M14" s="4" t="s">
        <v>39</v>
      </c>
      <c r="V14">
        <f t="shared" si="2"/>
        <v>11</v>
      </c>
      <c r="W14">
        <f t="shared" si="2"/>
        <v>5.1024164269062311E-2</v>
      </c>
      <c r="X14">
        <f t="shared" si="2"/>
        <v>-0.50309430972159253</v>
      </c>
      <c r="Y14">
        <f t="shared" si="3"/>
        <v>0.55411847399065484</v>
      </c>
      <c r="Z14">
        <f t="shared" si="4"/>
        <v>1.0888450939057324</v>
      </c>
      <c r="AA14">
        <f t="shared" si="5"/>
        <v>-1.579978694807713</v>
      </c>
      <c r="AB14">
        <f t="shared" si="6"/>
        <v>2.6882156427890225</v>
      </c>
      <c r="AD14">
        <f t="shared" si="8"/>
        <v>11</v>
      </c>
      <c r="AE14">
        <f t="shared" si="9"/>
        <v>10.122578080182986</v>
      </c>
    </row>
    <row r="15" spans="1:31" x14ac:dyDescent="0.35">
      <c r="A15">
        <f t="shared" si="0"/>
        <v>12</v>
      </c>
      <c r="B15">
        <v>10.173602244452049</v>
      </c>
      <c r="D15">
        <f t="shared" si="7"/>
        <v>12</v>
      </c>
      <c r="E15">
        <f t="shared" si="1"/>
        <v>0.64770755644076417</v>
      </c>
      <c r="F15">
        <f t="shared" si="10"/>
        <v>0.58088434958623902</v>
      </c>
      <c r="I15" t="s">
        <v>40</v>
      </c>
      <c r="J15" s="11">
        <f>SQRT(J8/J18)</f>
        <v>1.0888450939057324</v>
      </c>
      <c r="L15" s="12">
        <v>0</v>
      </c>
      <c r="M15" s="12">
        <f t="array" ref="M15:M19">[2]!PSICoeff(I4:I5,J5)</f>
        <v>1</v>
      </c>
      <c r="V15">
        <f t="shared" si="2"/>
        <v>12</v>
      </c>
      <c r="W15">
        <f t="shared" si="2"/>
        <v>0.64770755644076417</v>
      </c>
      <c r="X15">
        <f t="shared" si="2"/>
        <v>0.58088434958623902</v>
      </c>
      <c r="Y15">
        <f t="shared" si="3"/>
        <v>6.6823206854525141E-2</v>
      </c>
      <c r="Z15">
        <f t="shared" si="4"/>
        <v>1.0888450939057324</v>
      </c>
      <c r="AA15">
        <f t="shared" si="5"/>
        <v>-2.0672739619438429</v>
      </c>
      <c r="AB15">
        <f t="shared" si="6"/>
        <v>2.2009203756528928</v>
      </c>
      <c r="AD15">
        <f t="shared" si="8"/>
        <v>12</v>
      </c>
      <c r="AE15">
        <f t="shared" si="9"/>
        <v>10.173602244452049</v>
      </c>
    </row>
    <row r="16" spans="1:31" x14ac:dyDescent="0.35">
      <c r="A16">
        <f t="shared" si="0"/>
        <v>13</v>
      </c>
      <c r="B16">
        <v>10.821309800892813</v>
      </c>
      <c r="D16">
        <f t="shared" si="7"/>
        <v>13</v>
      </c>
      <c r="E16">
        <f t="shared" si="1"/>
        <v>-0.73724655131885619</v>
      </c>
      <c r="F16">
        <f t="shared" si="10"/>
        <v>-0.40618172466874614</v>
      </c>
      <c r="I16" t="s">
        <v>41</v>
      </c>
      <c r="J16" s="11">
        <f>AVERAGE(E6:E107)</f>
        <v>6.9098004481384145E-2</v>
      </c>
      <c r="L16">
        <f>L15+1</f>
        <v>1</v>
      </c>
      <c r="M16">
        <v>-0.67354867790242867</v>
      </c>
      <c r="V16">
        <f t="shared" si="2"/>
        <v>13</v>
      </c>
      <c r="W16">
        <f t="shared" si="2"/>
        <v>-0.73724655131885619</v>
      </c>
      <c r="X16">
        <f t="shared" si="2"/>
        <v>-0.40618172466874614</v>
      </c>
      <c r="Y16">
        <f t="shared" si="3"/>
        <v>-0.33106482665011006</v>
      </c>
      <c r="Z16">
        <f t="shared" si="4"/>
        <v>1.0888450939057324</v>
      </c>
      <c r="AA16">
        <f t="shared" si="5"/>
        <v>-2.465161995448478</v>
      </c>
      <c r="AB16">
        <f t="shared" si="6"/>
        <v>1.8030323421482577</v>
      </c>
      <c r="AD16">
        <f t="shared" si="8"/>
        <v>13</v>
      </c>
      <c r="AE16">
        <f t="shared" si="9"/>
        <v>10.821309800892813</v>
      </c>
    </row>
    <row r="17" spans="1:31" x14ac:dyDescent="0.35">
      <c r="A17">
        <f t="shared" si="0"/>
        <v>14</v>
      </c>
      <c r="B17">
        <v>10.084063249573957</v>
      </c>
      <c r="D17">
        <f t="shared" si="7"/>
        <v>14</v>
      </c>
      <c r="E17">
        <f t="shared" si="1"/>
        <v>0.26199080598152058</v>
      </c>
      <c r="F17">
        <f t="shared" si="10"/>
        <v>-0.22940796272342678</v>
      </c>
      <c r="I17" t="s">
        <v>42</v>
      </c>
      <c r="J17" s="11">
        <f>STDEV(E6:E107)</f>
        <v>1.2827577882400476</v>
      </c>
      <c r="L17">
        <f>L16+1</f>
        <v>2</v>
      </c>
      <c r="M17">
        <v>0.26106053385377825</v>
      </c>
      <c r="V17">
        <f t="shared" si="2"/>
        <v>14</v>
      </c>
      <c r="W17">
        <f t="shared" si="2"/>
        <v>0.26199080598152058</v>
      </c>
      <c r="X17">
        <f t="shared" si="2"/>
        <v>-0.22940796272342678</v>
      </c>
      <c r="Y17">
        <f t="shared" si="3"/>
        <v>0.49139876870494736</v>
      </c>
      <c r="Z17">
        <f t="shared" si="4"/>
        <v>1.0888450939057324</v>
      </c>
      <c r="AA17">
        <f t="shared" si="5"/>
        <v>-1.6426984000934204</v>
      </c>
      <c r="AB17">
        <f t="shared" si="6"/>
        <v>2.6254959375033153</v>
      </c>
      <c r="AD17">
        <f t="shared" si="8"/>
        <v>14</v>
      </c>
      <c r="AE17">
        <f t="shared" si="9"/>
        <v>10.084063249573957</v>
      </c>
    </row>
    <row r="18" spans="1:31" x14ac:dyDescent="0.35">
      <c r="A18">
        <f t="shared" si="0"/>
        <v>15</v>
      </c>
      <c r="B18">
        <v>10.346054055555477</v>
      </c>
      <c r="D18">
        <f t="shared" si="7"/>
        <v>15</v>
      </c>
      <c r="E18">
        <f t="shared" si="1"/>
        <v>-0.65385111625288239</v>
      </c>
      <c r="F18">
        <f t="shared" si="10"/>
        <v>-0.61350672775332415</v>
      </c>
      <c r="I18" t="s">
        <v>43</v>
      </c>
      <c r="J18" s="13">
        <f>COUNT(E6:E107)</f>
        <v>102</v>
      </c>
      <c r="L18">
        <f>L17+1</f>
        <v>3</v>
      </c>
      <c r="M18">
        <v>-0.26504741958301781</v>
      </c>
      <c r="V18">
        <f t="shared" si="2"/>
        <v>15</v>
      </c>
      <c r="W18">
        <f t="shared" si="2"/>
        <v>-0.65385111625288239</v>
      </c>
      <c r="X18">
        <f t="shared" si="2"/>
        <v>-0.61350672775332415</v>
      </c>
      <c r="Y18">
        <f t="shared" si="3"/>
        <v>-4.0344388499558237E-2</v>
      </c>
      <c r="Z18">
        <f t="shared" si="4"/>
        <v>1.0888450939057324</v>
      </c>
      <c r="AA18">
        <f t="shared" si="5"/>
        <v>-2.1744415572979259</v>
      </c>
      <c r="AB18">
        <f t="shared" si="6"/>
        <v>2.0937527802988098</v>
      </c>
      <c r="AD18">
        <f t="shared" si="8"/>
        <v>15</v>
      </c>
      <c r="AE18">
        <f t="shared" si="9"/>
        <v>10.346054055555477</v>
      </c>
    </row>
    <row r="19" spans="1:31" x14ac:dyDescent="0.35">
      <c r="A19">
        <f t="shared" si="0"/>
        <v>16</v>
      </c>
      <c r="B19">
        <v>9.6922029393025948</v>
      </c>
      <c r="D19">
        <f t="shared" si="7"/>
        <v>16</v>
      </c>
      <c r="E19">
        <f t="shared" si="1"/>
        <v>1.5133718313232727</v>
      </c>
      <c r="F19">
        <f t="shared" si="10"/>
        <v>0.9687030383252615</v>
      </c>
      <c r="L19" s="6">
        <f>L18+1</f>
        <v>4</v>
      </c>
      <c r="M19" s="6">
        <v>2.6832758802185608E-2</v>
      </c>
      <c r="V19">
        <f t="shared" si="2"/>
        <v>16</v>
      </c>
      <c r="W19">
        <f t="shared" si="2"/>
        <v>1.5133718313232727</v>
      </c>
      <c r="X19">
        <f t="shared" si="2"/>
        <v>0.9687030383252615</v>
      </c>
      <c r="Y19">
        <f t="shared" si="3"/>
        <v>0.54466879299801119</v>
      </c>
      <c r="Z19">
        <f t="shared" si="4"/>
        <v>1.0888450939057324</v>
      </c>
      <c r="AA19">
        <f t="shared" si="5"/>
        <v>-1.5894283758003567</v>
      </c>
      <c r="AB19">
        <f t="shared" si="6"/>
        <v>2.6787659617963788</v>
      </c>
      <c r="AD19">
        <f t="shared" si="8"/>
        <v>16</v>
      </c>
      <c r="AE19">
        <f t="shared" si="9"/>
        <v>9.6922029393025948</v>
      </c>
    </row>
    <row r="20" spans="1:31" x14ac:dyDescent="0.35">
      <c r="A20">
        <f t="shared" si="0"/>
        <v>17</v>
      </c>
      <c r="B20">
        <v>11.205574770625867</v>
      </c>
      <c r="D20">
        <f t="shared" si="7"/>
        <v>17</v>
      </c>
      <c r="E20">
        <f t="shared" si="1"/>
        <v>1.4465416458889777</v>
      </c>
      <c r="F20">
        <f t="shared" si="10"/>
        <v>2.2214108141971156</v>
      </c>
      <c r="I20" t="s">
        <v>44</v>
      </c>
      <c r="J20" s="9">
        <f>-(J23-2*(J10+J11+1))/2</f>
        <v>-153.41372432707206</v>
      </c>
      <c r="V20">
        <f t="shared" si="2"/>
        <v>17</v>
      </c>
      <c r="W20">
        <f t="shared" si="2"/>
        <v>1.4465416458889777</v>
      </c>
      <c r="X20">
        <f t="shared" si="2"/>
        <v>2.2214108141971156</v>
      </c>
      <c r="Y20">
        <f t="shared" si="3"/>
        <v>-0.7748691683081379</v>
      </c>
      <c r="Z20">
        <f t="shared" si="4"/>
        <v>1.0888450939057324</v>
      </c>
      <c r="AA20">
        <f t="shared" si="5"/>
        <v>-2.9089663371065058</v>
      </c>
      <c r="AB20">
        <f t="shared" si="6"/>
        <v>1.35922800049023</v>
      </c>
      <c r="AD20">
        <f t="shared" si="8"/>
        <v>17</v>
      </c>
      <c r="AE20">
        <f t="shared" si="9"/>
        <v>11.205574770625867</v>
      </c>
    </row>
    <row r="21" spans="1:31" x14ac:dyDescent="0.35">
      <c r="A21">
        <f t="shared" si="0"/>
        <v>18</v>
      </c>
      <c r="B21">
        <v>12.652116416514845</v>
      </c>
      <c r="D21">
        <f t="shared" si="7"/>
        <v>18</v>
      </c>
      <c r="E21">
        <f t="shared" si="1"/>
        <v>0.75421275212055328</v>
      </c>
      <c r="F21">
        <f t="shared" si="10"/>
        <v>1.7421320085282073</v>
      </c>
      <c r="I21" t="s">
        <v>45</v>
      </c>
      <c r="J21" s="11">
        <f>J18*LN(J8/J18)+2*(J10+J11+1)</f>
        <v>25.363987880390894</v>
      </c>
      <c r="V21">
        <f t="shared" si="2"/>
        <v>18</v>
      </c>
      <c r="W21">
        <f t="shared" si="2"/>
        <v>0.75421275212055328</v>
      </c>
      <c r="X21">
        <f t="shared" si="2"/>
        <v>1.7421320085282073</v>
      </c>
      <c r="Y21">
        <f t="shared" si="3"/>
        <v>-0.98791925640765399</v>
      </c>
      <c r="Z21">
        <f t="shared" si="4"/>
        <v>1.0888450939057324</v>
      </c>
      <c r="AA21">
        <f t="shared" si="5"/>
        <v>-3.1220164252060219</v>
      </c>
      <c r="AB21">
        <f t="shared" si="6"/>
        <v>1.1461779123907139</v>
      </c>
      <c r="AD21">
        <f t="shared" si="8"/>
        <v>18</v>
      </c>
      <c r="AE21">
        <f t="shared" si="9"/>
        <v>12.652116416514845</v>
      </c>
    </row>
    <row r="22" spans="1:31" x14ac:dyDescent="0.35">
      <c r="A22">
        <f t="shared" si="0"/>
        <v>19</v>
      </c>
      <c r="B22">
        <v>13.406329168635398</v>
      </c>
      <c r="D22">
        <f t="shared" si="7"/>
        <v>19</v>
      </c>
      <c r="E22">
        <f t="shared" si="1"/>
        <v>-1.1751112384514233</v>
      </c>
      <c r="F22">
        <f t="shared" si="10"/>
        <v>-0.37303490307375298</v>
      </c>
      <c r="I22" t="s">
        <v>46</v>
      </c>
      <c r="J22" s="11">
        <f>J18*LN(J8/J18)+LN(J18)*(J10+J11+1)</f>
        <v>35.863879133527973</v>
      </c>
      <c r="V22">
        <f t="shared" si="2"/>
        <v>19</v>
      </c>
      <c r="W22">
        <f t="shared" si="2"/>
        <v>-1.1751112384514233</v>
      </c>
      <c r="X22">
        <f t="shared" si="2"/>
        <v>-0.37303490307375298</v>
      </c>
      <c r="Y22">
        <f t="shared" si="3"/>
        <v>-0.80207633537767031</v>
      </c>
      <c r="Z22">
        <f t="shared" si="4"/>
        <v>1.0888450939057324</v>
      </c>
      <c r="AA22">
        <f t="shared" si="5"/>
        <v>-2.936173504176038</v>
      </c>
      <c r="AB22">
        <f t="shared" si="6"/>
        <v>1.3320208334206975</v>
      </c>
      <c r="AD22">
        <f t="shared" si="8"/>
        <v>19</v>
      </c>
      <c r="AE22">
        <f t="shared" si="9"/>
        <v>13.406329168635398</v>
      </c>
    </row>
    <row r="23" spans="1:31" x14ac:dyDescent="0.35">
      <c r="A23">
        <f t="shared" si="0"/>
        <v>20</v>
      </c>
      <c r="B23">
        <v>12.231217930183975</v>
      </c>
      <c r="D23">
        <f t="shared" si="7"/>
        <v>20</v>
      </c>
      <c r="E23">
        <f t="shared" si="1"/>
        <v>-0.1142434742247378</v>
      </c>
      <c r="F23">
        <f t="shared" si="10"/>
        <v>-0.42618722405751114</v>
      </c>
      <c r="I23" t="s">
        <v>47</v>
      </c>
      <c r="J23" s="11">
        <f>J18*(1+LN(2*PI()))+J21</f>
        <v>314.82744865414412</v>
      </c>
      <c r="V23">
        <f t="shared" si="2"/>
        <v>20</v>
      </c>
      <c r="W23">
        <f t="shared" si="2"/>
        <v>-0.1142434742247378</v>
      </c>
      <c r="X23">
        <f t="shared" si="2"/>
        <v>-0.42618722405751114</v>
      </c>
      <c r="Y23">
        <f t="shared" si="3"/>
        <v>0.31194374983277334</v>
      </c>
      <c r="Z23">
        <f t="shared" si="4"/>
        <v>1.0888450939057324</v>
      </c>
      <c r="AA23">
        <f t="shared" si="5"/>
        <v>-1.8221534189655946</v>
      </c>
      <c r="AB23">
        <f t="shared" si="6"/>
        <v>2.4460409186311414</v>
      </c>
      <c r="AD23">
        <f t="shared" si="8"/>
        <v>20</v>
      </c>
      <c r="AE23">
        <f t="shared" si="9"/>
        <v>12.231217930183975</v>
      </c>
    </row>
    <row r="24" spans="1:31" x14ac:dyDescent="0.35">
      <c r="A24">
        <f t="shared" si="0"/>
        <v>21</v>
      </c>
      <c r="B24">
        <v>12.116974455959237</v>
      </c>
      <c r="D24">
        <f t="shared" si="7"/>
        <v>21</v>
      </c>
      <c r="E24">
        <f t="shared" si="1"/>
        <v>-1.6570855615983273</v>
      </c>
      <c r="F24">
        <f t="shared" si="10"/>
        <v>-1.4152533521620849</v>
      </c>
      <c r="I24" t="s">
        <v>48</v>
      </c>
      <c r="J24" s="13">
        <f>J18*(1+LN(2*PI()))+J22</f>
        <v>325.32733990728121</v>
      </c>
      <c r="V24">
        <f t="shared" si="2"/>
        <v>21</v>
      </c>
      <c r="W24">
        <f t="shared" si="2"/>
        <v>-1.6570855615983273</v>
      </c>
      <c r="X24">
        <f t="shared" si="2"/>
        <v>-1.4152533521620849</v>
      </c>
      <c r="Y24">
        <f t="shared" si="3"/>
        <v>-0.2418322094362424</v>
      </c>
      <c r="Z24">
        <f t="shared" si="4"/>
        <v>1.0888450939057324</v>
      </c>
      <c r="AA24">
        <f t="shared" si="5"/>
        <v>-2.37592937823461</v>
      </c>
      <c r="AB24">
        <f t="shared" si="6"/>
        <v>1.8922649593621255</v>
      </c>
      <c r="AD24">
        <f t="shared" si="8"/>
        <v>21</v>
      </c>
      <c r="AE24">
        <f t="shared" si="9"/>
        <v>12.116974455959237</v>
      </c>
    </row>
    <row r="25" spans="1:31" x14ac:dyDescent="0.35">
      <c r="A25">
        <f t="shared" si="0"/>
        <v>22</v>
      </c>
      <c r="B25">
        <v>10.45988889436091</v>
      </c>
      <c r="D25">
        <f t="shared" si="7"/>
        <v>22</v>
      </c>
      <c r="E25">
        <f t="shared" si="1"/>
        <v>-1.0134312232796834</v>
      </c>
      <c r="F25">
        <f t="shared" si="10"/>
        <v>-1.7891982364900851</v>
      </c>
      <c r="V25">
        <f t="shared" si="2"/>
        <v>22</v>
      </c>
      <c r="W25">
        <f t="shared" si="2"/>
        <v>-1.0134312232796834</v>
      </c>
      <c r="X25">
        <f t="shared" si="2"/>
        <v>-1.7891982364900851</v>
      </c>
      <c r="Y25">
        <f t="shared" si="3"/>
        <v>0.77576701321040176</v>
      </c>
      <c r="Z25">
        <f t="shared" si="4"/>
        <v>1.0888450939057324</v>
      </c>
      <c r="AA25">
        <f t="shared" si="5"/>
        <v>-1.3583301555879661</v>
      </c>
      <c r="AB25">
        <f t="shared" si="6"/>
        <v>2.9098641820087696</v>
      </c>
      <c r="AD25">
        <f t="shared" si="8"/>
        <v>22</v>
      </c>
      <c r="AE25">
        <f t="shared" si="9"/>
        <v>10.45988889436091</v>
      </c>
    </row>
    <row r="26" spans="1:31" x14ac:dyDescent="0.35">
      <c r="A26">
        <f t="shared" si="0"/>
        <v>23</v>
      </c>
      <c r="B26">
        <v>9.4464576710812267</v>
      </c>
      <c r="D26">
        <f t="shared" si="7"/>
        <v>23</v>
      </c>
      <c r="E26">
        <f t="shared" si="1"/>
        <v>1.7345727637130945</v>
      </c>
      <c r="F26">
        <f t="shared" si="10"/>
        <v>1.11970612624713</v>
      </c>
      <c r="V26">
        <f t="shared" si="2"/>
        <v>23</v>
      </c>
      <c r="W26">
        <f t="shared" si="2"/>
        <v>1.7345727637130945</v>
      </c>
      <c r="X26">
        <f t="shared" si="2"/>
        <v>1.11970612624713</v>
      </c>
      <c r="Y26">
        <f t="shared" si="3"/>
        <v>0.61486663746596459</v>
      </c>
      <c r="Z26">
        <f t="shared" si="4"/>
        <v>1.0888450939057324</v>
      </c>
      <c r="AA26">
        <f t="shared" si="5"/>
        <v>-1.5192305313324033</v>
      </c>
      <c r="AB26">
        <f t="shared" si="6"/>
        <v>2.7489638062643325</v>
      </c>
      <c r="AD26">
        <f t="shared" si="8"/>
        <v>23</v>
      </c>
      <c r="AE26">
        <f t="shared" si="9"/>
        <v>9.4464576710812267</v>
      </c>
    </row>
    <row r="27" spans="1:31" x14ac:dyDescent="0.35">
      <c r="A27">
        <f t="shared" si="0"/>
        <v>24</v>
      </c>
      <c r="B27">
        <v>11.181030434794321</v>
      </c>
      <c r="D27">
        <f t="shared" si="7"/>
        <v>24</v>
      </c>
      <c r="E27">
        <f t="shared" si="1"/>
        <v>-3.595670218448646</v>
      </c>
      <c r="F27">
        <f t="shared" si="10"/>
        <v>-2.5455566904146822</v>
      </c>
      <c r="V27">
        <f t="shared" si="2"/>
        <v>24</v>
      </c>
      <c r="W27">
        <f t="shared" si="2"/>
        <v>-3.595670218448646</v>
      </c>
      <c r="X27">
        <f t="shared" si="2"/>
        <v>-2.5455566904146822</v>
      </c>
      <c r="Y27">
        <f t="shared" si="3"/>
        <v>-1.0501135280339637</v>
      </c>
      <c r="Z27">
        <f t="shared" si="4"/>
        <v>1.0888450939057324</v>
      </c>
      <c r="AA27">
        <f t="shared" si="5"/>
        <v>-3.1842106968323316</v>
      </c>
      <c r="AB27">
        <f t="shared" si="6"/>
        <v>1.0839836407644041</v>
      </c>
      <c r="AD27">
        <f t="shared" si="8"/>
        <v>24</v>
      </c>
      <c r="AE27">
        <f t="shared" si="9"/>
        <v>11.181030434794321</v>
      </c>
    </row>
    <row r="28" spans="1:31" x14ac:dyDescent="0.35">
      <c r="A28">
        <f t="shared" si="0"/>
        <v>25</v>
      </c>
      <c r="B28">
        <v>7.5853602163456753</v>
      </c>
      <c r="D28">
        <f t="shared" si="7"/>
        <v>25</v>
      </c>
      <c r="E28">
        <f t="shared" si="1"/>
        <v>3.3931716450659923</v>
      </c>
      <c r="F28">
        <f t="shared" si="10"/>
        <v>1.1710371707215672</v>
      </c>
      <c r="V28">
        <f t="shared" si="2"/>
        <v>25</v>
      </c>
      <c r="W28">
        <f t="shared" si="2"/>
        <v>3.3931716450659923</v>
      </c>
      <c r="X28">
        <f t="shared" si="2"/>
        <v>1.1710371707215672</v>
      </c>
      <c r="Y28">
        <f t="shared" si="3"/>
        <v>2.2221344743444251</v>
      </c>
      <c r="Z28">
        <f t="shared" si="4"/>
        <v>1.0888450939057324</v>
      </c>
      <c r="AA28">
        <f t="shared" si="5"/>
        <v>8.8037305546057265E-2</v>
      </c>
      <c r="AB28">
        <f t="shared" si="6"/>
        <v>4.3562316431427934</v>
      </c>
      <c r="AD28">
        <f t="shared" si="8"/>
        <v>25</v>
      </c>
      <c r="AE28">
        <f t="shared" si="9"/>
        <v>7.5853602163456753</v>
      </c>
    </row>
    <row r="29" spans="1:31" x14ac:dyDescent="0.35">
      <c r="A29">
        <f t="shared" si="0"/>
        <v>26</v>
      </c>
      <c r="B29">
        <v>10.978531861411668</v>
      </c>
      <c r="D29">
        <f t="shared" si="7"/>
        <v>26</v>
      </c>
      <c r="E29">
        <f t="shared" si="1"/>
        <v>-0.42830665278593116</v>
      </c>
      <c r="F29">
        <f t="shared" si="10"/>
        <v>1.391638388572817</v>
      </c>
      <c r="V29">
        <f t="shared" si="2"/>
        <v>26</v>
      </c>
      <c r="W29">
        <f t="shared" si="2"/>
        <v>-0.42830665278593116</v>
      </c>
      <c r="X29">
        <f t="shared" si="2"/>
        <v>1.391638388572817</v>
      </c>
      <c r="Y29">
        <f t="shared" si="3"/>
        <v>-1.8199450413587481</v>
      </c>
      <c r="Z29">
        <f t="shared" si="4"/>
        <v>1.0888450939057324</v>
      </c>
      <c r="AA29">
        <f t="shared" si="5"/>
        <v>-3.954042210157116</v>
      </c>
      <c r="AB29">
        <f t="shared" si="6"/>
        <v>0.31415212743961973</v>
      </c>
      <c r="AD29">
        <f t="shared" si="8"/>
        <v>26</v>
      </c>
      <c r="AE29">
        <f t="shared" si="9"/>
        <v>10.978531861411668</v>
      </c>
    </row>
    <row r="30" spans="1:31" x14ac:dyDescent="0.35">
      <c r="A30">
        <f t="shared" si="0"/>
        <v>27</v>
      </c>
      <c r="B30">
        <v>10.550225208625736</v>
      </c>
      <c r="D30">
        <f t="shared" si="7"/>
        <v>27</v>
      </c>
      <c r="E30">
        <f t="shared" si="1"/>
        <v>0.67723622241925874</v>
      </c>
      <c r="F30">
        <f t="shared" si="10"/>
        <v>0.51313247980829435</v>
      </c>
      <c r="V30">
        <f t="shared" si="2"/>
        <v>27</v>
      </c>
      <c r="W30">
        <f t="shared" si="2"/>
        <v>0.67723622241925874</v>
      </c>
      <c r="X30">
        <f t="shared" si="2"/>
        <v>0.51313247980829435</v>
      </c>
      <c r="Y30">
        <f t="shared" si="3"/>
        <v>0.16410374261096439</v>
      </c>
      <c r="Z30">
        <f t="shared" si="4"/>
        <v>1.0888450939057324</v>
      </c>
      <c r="AA30">
        <f t="shared" si="5"/>
        <v>-1.9699934261874035</v>
      </c>
      <c r="AB30">
        <f t="shared" si="6"/>
        <v>2.2982009114093325</v>
      </c>
      <c r="AD30">
        <f t="shared" si="8"/>
        <v>27</v>
      </c>
      <c r="AE30">
        <f t="shared" si="9"/>
        <v>10.550225208625736</v>
      </c>
    </row>
    <row r="31" spans="1:31" x14ac:dyDescent="0.35">
      <c r="A31">
        <f t="shared" si="0"/>
        <v>28</v>
      </c>
      <c r="B31">
        <v>11.227461431044995</v>
      </c>
      <c r="D31">
        <f t="shared" si="7"/>
        <v>28</v>
      </c>
      <c r="E31">
        <f t="shared" si="1"/>
        <v>-2.1512901055133078</v>
      </c>
      <c r="F31">
        <f t="shared" si="10"/>
        <v>-1.6362462569992491</v>
      </c>
      <c r="V31">
        <f t="shared" si="2"/>
        <v>28</v>
      </c>
      <c r="W31">
        <f t="shared" si="2"/>
        <v>-2.1512901055133078</v>
      </c>
      <c r="X31">
        <f t="shared" si="2"/>
        <v>-1.6362462569992491</v>
      </c>
      <c r="Y31">
        <f t="shared" si="3"/>
        <v>-0.51504384851405871</v>
      </c>
      <c r="Z31">
        <f t="shared" si="4"/>
        <v>1.0888450939057324</v>
      </c>
      <c r="AA31">
        <f t="shared" si="5"/>
        <v>-2.6491410173124263</v>
      </c>
      <c r="AB31">
        <f t="shared" si="6"/>
        <v>1.6190533202843091</v>
      </c>
      <c r="AD31">
        <f t="shared" si="8"/>
        <v>28</v>
      </c>
      <c r="AE31">
        <f t="shared" si="9"/>
        <v>11.227461431044995</v>
      </c>
    </row>
    <row r="32" spans="1:31" x14ac:dyDescent="0.35">
      <c r="A32">
        <f t="shared" si="0"/>
        <v>29</v>
      </c>
      <c r="B32">
        <v>9.0761713255316874</v>
      </c>
      <c r="D32">
        <f t="shared" si="7"/>
        <v>29</v>
      </c>
      <c r="E32">
        <f t="shared" si="1"/>
        <v>0.83332432537685008</v>
      </c>
      <c r="F32">
        <f t="shared" si="10"/>
        <v>-0.41828952683925036</v>
      </c>
      <c r="V32">
        <f t="shared" si="2"/>
        <v>29</v>
      </c>
      <c r="W32">
        <f t="shared" si="2"/>
        <v>0.83332432537685008</v>
      </c>
      <c r="X32">
        <f t="shared" si="2"/>
        <v>-0.41828952683925036</v>
      </c>
      <c r="Y32">
        <f t="shared" si="3"/>
        <v>1.2516138522161004</v>
      </c>
      <c r="Z32">
        <f t="shared" si="4"/>
        <v>1.0888450939057324</v>
      </c>
      <c r="AA32">
        <f t="shared" si="5"/>
        <v>-0.88248331658226742</v>
      </c>
      <c r="AB32">
        <f t="shared" si="6"/>
        <v>3.3857110210144681</v>
      </c>
      <c r="AD32">
        <f t="shared" si="8"/>
        <v>29</v>
      </c>
      <c r="AE32">
        <f t="shared" si="9"/>
        <v>9.0761713255316874</v>
      </c>
    </row>
    <row r="33" spans="1:31" x14ac:dyDescent="0.35">
      <c r="A33">
        <f t="shared" si="0"/>
        <v>30</v>
      </c>
      <c r="B33">
        <v>9.9094956509085375</v>
      </c>
      <c r="D33">
        <f t="shared" si="7"/>
        <v>30</v>
      </c>
      <c r="E33">
        <f t="shared" si="1"/>
        <v>1.7741399200726011</v>
      </c>
      <c r="F33">
        <f t="shared" si="10"/>
        <v>2.1454417400307197</v>
      </c>
      <c r="V33">
        <f t="shared" si="2"/>
        <v>30</v>
      </c>
      <c r="W33">
        <f t="shared" si="2"/>
        <v>1.7741399200726011</v>
      </c>
      <c r="X33">
        <f t="shared" si="2"/>
        <v>2.1454417400307197</v>
      </c>
      <c r="Y33">
        <f t="shared" si="3"/>
        <v>-0.37130181995811862</v>
      </c>
      <c r="Z33">
        <f t="shared" si="4"/>
        <v>1.0888450939057324</v>
      </c>
      <c r="AA33">
        <f t="shared" si="5"/>
        <v>-2.5053989887564865</v>
      </c>
      <c r="AB33">
        <f t="shared" si="6"/>
        <v>1.7627953488402492</v>
      </c>
      <c r="AD33">
        <f t="shared" si="8"/>
        <v>30</v>
      </c>
      <c r="AE33">
        <f t="shared" si="9"/>
        <v>9.9094956509085375</v>
      </c>
    </row>
    <row r="34" spans="1:31" x14ac:dyDescent="0.35">
      <c r="A34">
        <f t="shared" si="0"/>
        <v>31</v>
      </c>
      <c r="B34">
        <v>11.683635570981139</v>
      </c>
      <c r="D34">
        <f t="shared" si="7"/>
        <v>31</v>
      </c>
      <c r="E34">
        <f t="shared" si="1"/>
        <v>-2.2945174619354827</v>
      </c>
      <c r="F34">
        <f t="shared" si="10"/>
        <v>-1.1550009020725858</v>
      </c>
      <c r="V34">
        <f t="shared" si="2"/>
        <v>31</v>
      </c>
      <c r="W34">
        <f t="shared" si="2"/>
        <v>-2.2945174619354827</v>
      </c>
      <c r="X34">
        <f t="shared" si="2"/>
        <v>-1.1550009020725858</v>
      </c>
      <c r="Y34">
        <f t="shared" si="3"/>
        <v>-1.1395165598628969</v>
      </c>
      <c r="Z34">
        <f t="shared" si="4"/>
        <v>1.0888450939057324</v>
      </c>
      <c r="AA34">
        <f t="shared" si="5"/>
        <v>-3.2736137286612648</v>
      </c>
      <c r="AB34">
        <f t="shared" si="6"/>
        <v>0.99458060893547096</v>
      </c>
      <c r="AD34">
        <f t="shared" si="8"/>
        <v>31</v>
      </c>
      <c r="AE34">
        <f t="shared" si="9"/>
        <v>11.683635570981139</v>
      </c>
    </row>
    <row r="35" spans="1:31" x14ac:dyDescent="0.35">
      <c r="A35">
        <f t="shared" si="0"/>
        <v>32</v>
      </c>
      <c r="B35">
        <v>9.3891181090456559</v>
      </c>
      <c r="D35">
        <f t="shared" si="7"/>
        <v>32</v>
      </c>
      <c r="E35">
        <f t="shared" si="1"/>
        <v>1.8918492439179051</v>
      </c>
      <c r="F35">
        <f t="shared" si="10"/>
        <v>0.62505766413222341</v>
      </c>
      <c r="V35">
        <f t="shared" si="2"/>
        <v>32</v>
      </c>
      <c r="W35">
        <f t="shared" si="2"/>
        <v>1.8918492439179051</v>
      </c>
      <c r="X35">
        <f t="shared" si="2"/>
        <v>0.62505766413222341</v>
      </c>
      <c r="Y35">
        <f t="shared" si="3"/>
        <v>1.2667915797856817</v>
      </c>
      <c r="Z35">
        <f t="shared" si="4"/>
        <v>1.0888450939057324</v>
      </c>
      <c r="AA35">
        <f t="shared" si="5"/>
        <v>-0.86730558901268617</v>
      </c>
      <c r="AB35">
        <f t="shared" si="6"/>
        <v>3.4008887485840495</v>
      </c>
      <c r="AD35">
        <f t="shared" si="8"/>
        <v>32</v>
      </c>
      <c r="AE35">
        <f t="shared" si="9"/>
        <v>9.3891181090456559</v>
      </c>
    </row>
    <row r="36" spans="1:31" x14ac:dyDescent="0.35">
      <c r="A36">
        <f t="shared" si="0"/>
        <v>33</v>
      </c>
      <c r="B36">
        <v>11.280967352963561</v>
      </c>
      <c r="D36">
        <f t="shared" si="7"/>
        <v>33</v>
      </c>
      <c r="E36">
        <f t="shared" si="1"/>
        <v>-2.2032672986261925</v>
      </c>
      <c r="F36">
        <f t="shared" si="10"/>
        <v>-1.0541767078654587</v>
      </c>
      <c r="V36">
        <f t="shared" si="2"/>
        <v>33</v>
      </c>
      <c r="W36">
        <f t="shared" si="2"/>
        <v>-2.2032672986261925</v>
      </c>
      <c r="X36">
        <f t="shared" si="2"/>
        <v>-1.0541767078654587</v>
      </c>
      <c r="Y36">
        <f t="shared" si="3"/>
        <v>-1.1490905907607338</v>
      </c>
      <c r="Z36">
        <f t="shared" si="4"/>
        <v>1.0888450939057324</v>
      </c>
      <c r="AA36">
        <f t="shared" si="5"/>
        <v>-3.2831877595591017</v>
      </c>
      <c r="AB36">
        <f t="shared" si="6"/>
        <v>0.98500657803763403</v>
      </c>
      <c r="AD36">
        <f t="shared" si="8"/>
        <v>33</v>
      </c>
      <c r="AE36">
        <f t="shared" si="9"/>
        <v>11.280967352963561</v>
      </c>
    </row>
    <row r="37" spans="1:31" x14ac:dyDescent="0.35">
      <c r="A37">
        <f t="shared" si="0"/>
        <v>34</v>
      </c>
      <c r="B37">
        <v>9.0777000543373685</v>
      </c>
      <c r="D37">
        <f t="shared" si="7"/>
        <v>34</v>
      </c>
      <c r="E37">
        <f t="shared" si="1"/>
        <v>0.34415202537282141</v>
      </c>
      <c r="F37">
        <f t="shared" si="10"/>
        <v>-0.91774608497796706</v>
      </c>
      <c r="V37">
        <f t="shared" si="2"/>
        <v>34</v>
      </c>
      <c r="W37">
        <f t="shared" si="2"/>
        <v>0.34415202537282141</v>
      </c>
      <c r="X37">
        <f t="shared" si="2"/>
        <v>-0.91774608497796706</v>
      </c>
      <c r="Y37">
        <f t="shared" si="3"/>
        <v>1.2618981103507885</v>
      </c>
      <c r="Z37">
        <f t="shared" si="4"/>
        <v>1.0888450939057324</v>
      </c>
      <c r="AA37">
        <f t="shared" si="5"/>
        <v>-0.87219905844757939</v>
      </c>
      <c r="AB37">
        <f t="shared" si="6"/>
        <v>3.3959952791491563</v>
      </c>
      <c r="AD37">
        <f t="shared" si="8"/>
        <v>34</v>
      </c>
      <c r="AE37">
        <f t="shared" si="9"/>
        <v>9.0777000543373685</v>
      </c>
    </row>
    <row r="38" spans="1:31" x14ac:dyDescent="0.35">
      <c r="A38">
        <f t="shared" si="0"/>
        <v>35</v>
      </c>
      <c r="B38">
        <v>9.4218520797101899</v>
      </c>
      <c r="D38">
        <f t="shared" si="7"/>
        <v>35</v>
      </c>
      <c r="E38">
        <f t="shared" si="1"/>
        <v>1.3468186870160324</v>
      </c>
      <c r="F38">
        <f t="shared" si="10"/>
        <v>1.406733301002796</v>
      </c>
      <c r="V38">
        <f t="shared" si="2"/>
        <v>35</v>
      </c>
      <c r="W38">
        <f t="shared" si="2"/>
        <v>1.3468186870160324</v>
      </c>
      <c r="X38">
        <f t="shared" si="2"/>
        <v>1.406733301002796</v>
      </c>
      <c r="Y38">
        <f t="shared" si="3"/>
        <v>-5.9914613986763676E-2</v>
      </c>
      <c r="Z38">
        <f t="shared" si="4"/>
        <v>1.0888450939057324</v>
      </c>
      <c r="AA38">
        <f t="shared" si="5"/>
        <v>-2.1940117827851315</v>
      </c>
      <c r="AB38">
        <f t="shared" si="6"/>
        <v>2.0741825548116042</v>
      </c>
      <c r="AD38">
        <f t="shared" si="8"/>
        <v>35</v>
      </c>
      <c r="AE38">
        <f t="shared" si="9"/>
        <v>9.4218520797101899</v>
      </c>
    </row>
    <row r="39" spans="1:31" x14ac:dyDescent="0.35">
      <c r="A39">
        <f t="shared" si="0"/>
        <v>36</v>
      </c>
      <c r="B39">
        <v>10.768670766726222</v>
      </c>
      <c r="D39">
        <f t="shared" si="7"/>
        <v>36</v>
      </c>
      <c r="E39">
        <f t="shared" si="1"/>
        <v>-0.723984340505611</v>
      </c>
      <c r="F39">
        <f t="shared" si="10"/>
        <v>5.4060425413531066E-2</v>
      </c>
      <c r="V39">
        <f t="shared" si="2"/>
        <v>36</v>
      </c>
      <c r="W39">
        <f t="shared" si="2"/>
        <v>-0.723984340505611</v>
      </c>
      <c r="X39">
        <f t="shared" si="2"/>
        <v>5.4060425413531066E-2</v>
      </c>
      <c r="Y39">
        <f t="shared" si="3"/>
        <v>-0.77804476591914207</v>
      </c>
      <c r="Z39">
        <f t="shared" si="4"/>
        <v>1.0888450939057324</v>
      </c>
      <c r="AA39">
        <f t="shared" si="5"/>
        <v>-2.9121419347175097</v>
      </c>
      <c r="AB39">
        <f t="shared" si="6"/>
        <v>1.3560524028792258</v>
      </c>
      <c r="AD39">
        <f t="shared" si="8"/>
        <v>36</v>
      </c>
      <c r="AE39">
        <f t="shared" si="9"/>
        <v>10.768670766726222</v>
      </c>
    </row>
    <row r="40" spans="1:31" x14ac:dyDescent="0.35">
      <c r="A40">
        <f t="shared" si="0"/>
        <v>37</v>
      </c>
      <c r="B40">
        <v>10.044686426220611</v>
      </c>
      <c r="D40">
        <f t="shared" si="7"/>
        <v>37</v>
      </c>
      <c r="E40">
        <f t="shared" si="1"/>
        <v>-0.54203888534851785</v>
      </c>
      <c r="F40">
        <f t="shared" si="10"/>
        <v>-0.91702483436956062</v>
      </c>
      <c r="V40">
        <f t="shared" si="2"/>
        <v>37</v>
      </c>
      <c r="W40">
        <f t="shared" si="2"/>
        <v>-0.54203888534851785</v>
      </c>
      <c r="X40">
        <f t="shared" si="2"/>
        <v>-0.91702483436956062</v>
      </c>
      <c r="Y40">
        <f t="shared" si="3"/>
        <v>0.37498594902104276</v>
      </c>
      <c r="Z40">
        <f t="shared" si="4"/>
        <v>1.0888450939057324</v>
      </c>
      <c r="AA40">
        <f t="shared" si="5"/>
        <v>-1.7591112197773251</v>
      </c>
      <c r="AB40">
        <f t="shared" si="6"/>
        <v>2.5090831178194106</v>
      </c>
      <c r="AD40">
        <f t="shared" si="8"/>
        <v>37</v>
      </c>
      <c r="AE40">
        <f t="shared" si="9"/>
        <v>10.044686426220611</v>
      </c>
    </row>
    <row r="41" spans="1:31" x14ac:dyDescent="0.35">
      <c r="A41">
        <f t="shared" si="0"/>
        <v>38</v>
      </c>
      <c r="B41">
        <v>9.5026475408720934</v>
      </c>
      <c r="D41">
        <f t="shared" si="7"/>
        <v>38</v>
      </c>
      <c r="E41">
        <f t="shared" si="1"/>
        <v>2.513987604337796</v>
      </c>
      <c r="F41">
        <f t="shared" si="10"/>
        <v>2.1375081574119745</v>
      </c>
      <c r="V41">
        <f t="shared" si="2"/>
        <v>38</v>
      </c>
      <c r="W41">
        <f t="shared" si="2"/>
        <v>2.513987604337796</v>
      </c>
      <c r="X41">
        <f t="shared" si="2"/>
        <v>2.1375081574119745</v>
      </c>
      <c r="Y41">
        <f t="shared" si="3"/>
        <v>0.37647944692582147</v>
      </c>
      <c r="Z41">
        <f t="shared" si="4"/>
        <v>1.0888450939057324</v>
      </c>
      <c r="AA41">
        <f t="shared" si="5"/>
        <v>-1.7576177218725464</v>
      </c>
      <c r="AB41">
        <f t="shared" si="6"/>
        <v>2.5105766157241893</v>
      </c>
      <c r="AD41">
        <f t="shared" si="8"/>
        <v>38</v>
      </c>
      <c r="AE41">
        <f t="shared" si="9"/>
        <v>9.5026475408720934</v>
      </c>
    </row>
    <row r="42" spans="1:31" x14ac:dyDescent="0.35">
      <c r="A42">
        <f t="shared" si="0"/>
        <v>39</v>
      </c>
      <c r="B42">
        <v>12.016635145209889</v>
      </c>
      <c r="D42">
        <f t="shared" si="7"/>
        <v>39</v>
      </c>
      <c r="E42">
        <f t="shared" si="1"/>
        <v>-2.4090527207463346</v>
      </c>
      <c r="F42">
        <f t="shared" si="10"/>
        <v>-0.8331074447333906</v>
      </c>
      <c r="V42">
        <f t="shared" si="2"/>
        <v>39</v>
      </c>
      <c r="W42">
        <f t="shared" si="2"/>
        <v>-2.4090527207463346</v>
      </c>
      <c r="X42">
        <f t="shared" si="2"/>
        <v>-0.8331074447333906</v>
      </c>
      <c r="Y42">
        <f t="shared" si="3"/>
        <v>-1.575945276012944</v>
      </c>
      <c r="Z42">
        <f t="shared" si="4"/>
        <v>1.0888450939057324</v>
      </c>
      <c r="AA42">
        <f t="shared" si="5"/>
        <v>-3.7100424448113118</v>
      </c>
      <c r="AB42">
        <f t="shared" si="6"/>
        <v>0.55815189278542388</v>
      </c>
      <c r="AD42">
        <f t="shared" si="8"/>
        <v>39</v>
      </c>
      <c r="AE42">
        <f t="shared" si="9"/>
        <v>12.016635145209889</v>
      </c>
    </row>
    <row r="43" spans="1:31" x14ac:dyDescent="0.35">
      <c r="A43">
        <f t="shared" si="0"/>
        <v>40</v>
      </c>
      <c r="B43">
        <v>9.6075824244635548</v>
      </c>
      <c r="D43">
        <f t="shared" si="7"/>
        <v>40</v>
      </c>
      <c r="E43">
        <f t="shared" si="1"/>
        <v>0.87121628214646485</v>
      </c>
      <c r="F43">
        <f t="shared" si="10"/>
        <v>-0.40057735949355111</v>
      </c>
      <c r="V43">
        <f t="shared" si="2"/>
        <v>40</v>
      </c>
      <c r="W43">
        <f t="shared" si="2"/>
        <v>0.87121628214646485</v>
      </c>
      <c r="X43">
        <f t="shared" si="2"/>
        <v>-0.40057735949355111</v>
      </c>
      <c r="Y43">
        <f t="shared" si="3"/>
        <v>1.271793641640016</v>
      </c>
      <c r="Z43">
        <f t="shared" si="4"/>
        <v>1.0888450939057324</v>
      </c>
      <c r="AA43">
        <f t="shared" si="5"/>
        <v>-0.8623035271583519</v>
      </c>
      <c r="AB43">
        <f t="shared" si="6"/>
        <v>3.4058908104383838</v>
      </c>
      <c r="AD43">
        <f t="shared" si="8"/>
        <v>40</v>
      </c>
      <c r="AE43">
        <f t="shared" si="9"/>
        <v>9.6075824244635548</v>
      </c>
    </row>
    <row r="44" spans="1:31" x14ac:dyDescent="0.35">
      <c r="A44">
        <f t="shared" si="0"/>
        <v>41</v>
      </c>
      <c r="B44">
        <v>10.47879870661002</v>
      </c>
      <c r="D44">
        <f t="shared" si="7"/>
        <v>41</v>
      </c>
      <c r="E44">
        <f t="shared" si="1"/>
        <v>-0.34765271049188229</v>
      </c>
      <c r="F44">
        <f t="shared" si="10"/>
        <v>0.1739380765257722</v>
      </c>
      <c r="V44">
        <f t="shared" si="2"/>
        <v>41</v>
      </c>
      <c r="W44">
        <f t="shared" si="2"/>
        <v>-0.34765271049188229</v>
      </c>
      <c r="X44">
        <f t="shared" si="2"/>
        <v>0.1739380765257722</v>
      </c>
      <c r="Y44">
        <f t="shared" si="3"/>
        <v>-0.52159078701765449</v>
      </c>
      <c r="Z44">
        <f t="shared" si="4"/>
        <v>1.0888450939057324</v>
      </c>
      <c r="AA44">
        <f t="shared" si="5"/>
        <v>-2.6556879558160222</v>
      </c>
      <c r="AB44">
        <f t="shared" si="6"/>
        <v>1.6125063817807135</v>
      </c>
      <c r="AD44">
        <f t="shared" si="8"/>
        <v>41</v>
      </c>
      <c r="AE44">
        <f t="shared" si="9"/>
        <v>10.47879870661002</v>
      </c>
    </row>
    <row r="45" spans="1:31" x14ac:dyDescent="0.35">
      <c r="A45">
        <f t="shared" si="0"/>
        <v>42</v>
      </c>
      <c r="B45">
        <v>10.131145996118137</v>
      </c>
      <c r="D45">
        <f t="shared" si="7"/>
        <v>42</v>
      </c>
      <c r="E45">
        <f t="shared" si="1"/>
        <v>-0.82089300302419232</v>
      </c>
      <c r="F45">
        <f t="shared" si="10"/>
        <v>-0.96138360345709328</v>
      </c>
      <c r="V45">
        <f t="shared" si="2"/>
        <v>42</v>
      </c>
      <c r="W45">
        <f t="shared" si="2"/>
        <v>-0.82089300302419232</v>
      </c>
      <c r="X45">
        <f t="shared" si="2"/>
        <v>-0.96138360345709328</v>
      </c>
      <c r="Y45">
        <f t="shared" si="3"/>
        <v>0.14049060043290096</v>
      </c>
      <c r="Z45">
        <f t="shared" si="4"/>
        <v>1.0888450939057324</v>
      </c>
      <c r="AA45">
        <f t="shared" si="5"/>
        <v>-1.9936065683654669</v>
      </c>
      <c r="AB45">
        <f t="shared" si="6"/>
        <v>2.2745877692312688</v>
      </c>
      <c r="AD45">
        <f t="shared" si="8"/>
        <v>42</v>
      </c>
      <c r="AE45">
        <f t="shared" si="9"/>
        <v>10.131145996118137</v>
      </c>
    </row>
    <row r="46" spans="1:31" x14ac:dyDescent="0.35">
      <c r="A46">
        <f t="shared" si="0"/>
        <v>43</v>
      </c>
      <c r="B46">
        <v>9.3102529930939451</v>
      </c>
      <c r="D46">
        <f t="shared" si="7"/>
        <v>43</v>
      </c>
      <c r="E46">
        <f t="shared" si="1"/>
        <v>0.64298446388596986</v>
      </c>
      <c r="F46">
        <f t="shared" si="10"/>
        <v>0.12958979607111054</v>
      </c>
      <c r="V46">
        <f t="shared" si="2"/>
        <v>43</v>
      </c>
      <c r="W46">
        <f t="shared" si="2"/>
        <v>0.64298446388596986</v>
      </c>
      <c r="X46">
        <f t="shared" si="2"/>
        <v>0.12958979607111054</v>
      </c>
      <c r="Y46">
        <f t="shared" si="3"/>
        <v>0.51339466781485932</v>
      </c>
      <c r="Z46">
        <f t="shared" si="4"/>
        <v>1.0888450939057324</v>
      </c>
      <c r="AA46">
        <f t="shared" si="5"/>
        <v>-1.6207025009835085</v>
      </c>
      <c r="AB46">
        <f t="shared" si="6"/>
        <v>2.6474918366132272</v>
      </c>
      <c r="AD46">
        <f t="shared" si="8"/>
        <v>43</v>
      </c>
      <c r="AE46">
        <f t="shared" si="9"/>
        <v>9.3102529930939451</v>
      </c>
    </row>
    <row r="47" spans="1:31" x14ac:dyDescent="0.35">
      <c r="A47">
        <f t="shared" si="0"/>
        <v>44</v>
      </c>
      <c r="B47">
        <v>9.9532374569799149</v>
      </c>
      <c r="D47">
        <f t="shared" si="7"/>
        <v>44</v>
      </c>
      <c r="E47">
        <f t="shared" si="1"/>
        <v>-2.1154482950354492E-2</v>
      </c>
      <c r="F47">
        <f t="shared" si="10"/>
        <v>0.29873638953127435</v>
      </c>
      <c r="V47">
        <f t="shared" si="2"/>
        <v>44</v>
      </c>
      <c r="W47">
        <f t="shared" si="2"/>
        <v>-2.1154482950354492E-2</v>
      </c>
      <c r="X47">
        <f t="shared" si="2"/>
        <v>0.29873638953127435</v>
      </c>
      <c r="Y47">
        <f t="shared" si="3"/>
        <v>-0.31989087248162884</v>
      </c>
      <c r="Z47">
        <f t="shared" si="4"/>
        <v>1.0888450939057324</v>
      </c>
      <c r="AA47">
        <f t="shared" si="5"/>
        <v>-2.4539880412799966</v>
      </c>
      <c r="AB47">
        <f t="shared" si="6"/>
        <v>1.8142062963167391</v>
      </c>
      <c r="AD47">
        <f t="shared" si="8"/>
        <v>44</v>
      </c>
      <c r="AE47">
        <f t="shared" si="9"/>
        <v>9.9532374569799149</v>
      </c>
    </row>
    <row r="48" spans="1:31" x14ac:dyDescent="0.35">
      <c r="A48">
        <f t="shared" si="0"/>
        <v>45</v>
      </c>
      <c r="B48">
        <v>9.9320829740295604</v>
      </c>
      <c r="D48">
        <f t="shared" si="7"/>
        <v>45</v>
      </c>
      <c r="E48">
        <f t="shared" si="1"/>
        <v>1.7030190054590548</v>
      </c>
      <c r="F48">
        <f t="shared" si="10"/>
        <v>1.6839479031104196</v>
      </c>
      <c r="V48">
        <f t="shared" si="2"/>
        <v>45</v>
      </c>
      <c r="W48">
        <f t="shared" si="2"/>
        <v>1.7030190054590548</v>
      </c>
      <c r="X48">
        <f t="shared" si="2"/>
        <v>1.6839479031104196</v>
      </c>
      <c r="Y48">
        <f t="shared" si="3"/>
        <v>1.9071102348635183E-2</v>
      </c>
      <c r="Z48">
        <f t="shared" si="4"/>
        <v>1.0888450939057324</v>
      </c>
      <c r="AA48">
        <f t="shared" si="5"/>
        <v>-2.1150260664497327</v>
      </c>
      <c r="AB48">
        <f t="shared" si="6"/>
        <v>2.153168271147003</v>
      </c>
      <c r="AD48">
        <f t="shared" si="8"/>
        <v>45</v>
      </c>
      <c r="AE48">
        <f t="shared" si="9"/>
        <v>9.9320829740295604</v>
      </c>
    </row>
    <row r="49" spans="1:31" x14ac:dyDescent="0.35">
      <c r="A49">
        <f t="shared" si="0"/>
        <v>46</v>
      </c>
      <c r="B49">
        <v>11.635101979488615</v>
      </c>
      <c r="D49">
        <f t="shared" si="7"/>
        <v>46</v>
      </c>
      <c r="E49">
        <f t="shared" si="1"/>
        <v>-1.2068591570904239</v>
      </c>
      <c r="F49">
        <f t="shared" si="10"/>
        <v>-6.9349336264355577E-2</v>
      </c>
      <c r="V49">
        <f t="shared" si="2"/>
        <v>46</v>
      </c>
      <c r="W49">
        <f t="shared" si="2"/>
        <v>-1.2068591570904239</v>
      </c>
      <c r="X49">
        <f t="shared" si="2"/>
        <v>-6.9349336264355577E-2</v>
      </c>
      <c r="Y49">
        <f t="shared" si="3"/>
        <v>-1.1375098208260683</v>
      </c>
      <c r="Z49">
        <f t="shared" si="4"/>
        <v>1.0888450939057324</v>
      </c>
      <c r="AA49">
        <f t="shared" si="5"/>
        <v>-3.271606989624436</v>
      </c>
      <c r="AB49">
        <f t="shared" si="6"/>
        <v>0.99658734797229953</v>
      </c>
      <c r="AD49">
        <f t="shared" si="8"/>
        <v>46</v>
      </c>
      <c r="AE49">
        <f t="shared" si="9"/>
        <v>11.635101979488615</v>
      </c>
    </row>
    <row r="50" spans="1:31" x14ac:dyDescent="0.35">
      <c r="A50">
        <f t="shared" si="0"/>
        <v>47</v>
      </c>
      <c r="B50">
        <v>10.428242822398191</v>
      </c>
      <c r="D50">
        <f t="shared" si="7"/>
        <v>47</v>
      </c>
      <c r="E50">
        <f t="shared" si="1"/>
        <v>-0.73401213664843112</v>
      </c>
      <c r="F50">
        <f t="shared" si="10"/>
        <v>-1.2297395951086882</v>
      </c>
      <c r="V50">
        <f t="shared" si="2"/>
        <v>47</v>
      </c>
      <c r="W50">
        <f t="shared" si="2"/>
        <v>-0.73401213664843112</v>
      </c>
      <c r="X50">
        <f t="shared" si="2"/>
        <v>-1.2297395951086882</v>
      </c>
      <c r="Y50">
        <f t="shared" si="3"/>
        <v>0.49572745846025712</v>
      </c>
      <c r="Z50">
        <f t="shared" si="4"/>
        <v>1.0888450939057324</v>
      </c>
      <c r="AA50">
        <f t="shared" si="5"/>
        <v>-1.6383697103381107</v>
      </c>
      <c r="AB50">
        <f t="shared" si="6"/>
        <v>2.6298246272586248</v>
      </c>
      <c r="AD50">
        <f t="shared" si="8"/>
        <v>47</v>
      </c>
      <c r="AE50">
        <f t="shared" si="9"/>
        <v>10.428242822398191</v>
      </c>
    </row>
    <row r="51" spans="1:31" x14ac:dyDescent="0.35">
      <c r="A51">
        <f t="shared" si="0"/>
        <v>48</v>
      </c>
      <c r="B51">
        <v>9.6942306857497602</v>
      </c>
      <c r="D51">
        <f t="shared" si="7"/>
        <v>48</v>
      </c>
      <c r="E51">
        <f t="shared" si="1"/>
        <v>0.4748060666269982</v>
      </c>
      <c r="F51">
        <f t="shared" si="10"/>
        <v>0.10847554485776323</v>
      </c>
      <c r="V51">
        <f t="shared" si="2"/>
        <v>48</v>
      </c>
      <c r="W51">
        <f t="shared" si="2"/>
        <v>0.4748060666269982</v>
      </c>
      <c r="X51">
        <f t="shared" si="2"/>
        <v>0.10847554485776323</v>
      </c>
      <c r="Y51">
        <f t="shared" si="3"/>
        <v>0.36633052176923497</v>
      </c>
      <c r="Z51">
        <f t="shared" si="4"/>
        <v>1.0888450939057324</v>
      </c>
      <c r="AA51">
        <f t="shared" si="5"/>
        <v>-1.7677666470291329</v>
      </c>
      <c r="AB51">
        <f t="shared" si="6"/>
        <v>2.5004276905676028</v>
      </c>
      <c r="AD51">
        <f t="shared" si="8"/>
        <v>48</v>
      </c>
      <c r="AE51">
        <f t="shared" si="9"/>
        <v>9.6942306857497602</v>
      </c>
    </row>
    <row r="52" spans="1:31" x14ac:dyDescent="0.35">
      <c r="A52">
        <f t="shared" si="0"/>
        <v>49</v>
      </c>
      <c r="B52">
        <v>10.169036752376758</v>
      </c>
      <c r="D52">
        <f t="shared" si="7"/>
        <v>49</v>
      </c>
      <c r="E52">
        <f t="shared" si="1"/>
        <v>0.31761896021325597</v>
      </c>
      <c r="F52">
        <f t="shared" si="10"/>
        <v>0.64161912284630152</v>
      </c>
      <c r="V52">
        <f t="shared" si="2"/>
        <v>49</v>
      </c>
      <c r="W52">
        <f t="shared" si="2"/>
        <v>0.31761896021325597</v>
      </c>
      <c r="X52">
        <f t="shared" si="2"/>
        <v>0.64161912284630152</v>
      </c>
      <c r="Y52">
        <f t="shared" si="3"/>
        <v>-0.32400016263304554</v>
      </c>
      <c r="Z52">
        <f t="shared" si="4"/>
        <v>1.0888450939057324</v>
      </c>
      <c r="AA52">
        <f t="shared" si="5"/>
        <v>-2.4580973314314134</v>
      </c>
      <c r="AB52">
        <f t="shared" si="6"/>
        <v>1.8100970061653223</v>
      </c>
      <c r="AD52">
        <f t="shared" si="8"/>
        <v>49</v>
      </c>
      <c r="AE52">
        <f t="shared" si="9"/>
        <v>10.169036752376758</v>
      </c>
    </row>
    <row r="53" spans="1:31" x14ac:dyDescent="0.35">
      <c r="A53">
        <f t="shared" si="0"/>
        <v>50</v>
      </c>
      <c r="B53">
        <v>10.486655712590014</v>
      </c>
      <c r="D53">
        <f t="shared" si="7"/>
        <v>50</v>
      </c>
      <c r="E53">
        <f t="shared" si="1"/>
        <v>0.16949392746280267</v>
      </c>
      <c r="F53">
        <f t="shared" si="10"/>
        <v>0.47964559977217791</v>
      </c>
      <c r="V53">
        <f t="shared" si="2"/>
        <v>50</v>
      </c>
      <c r="W53">
        <f t="shared" si="2"/>
        <v>0.16949392746280267</v>
      </c>
      <c r="X53">
        <f t="shared" si="2"/>
        <v>0.47964559977217791</v>
      </c>
      <c r="Y53">
        <f t="shared" si="3"/>
        <v>-0.31015167230937524</v>
      </c>
      <c r="Z53">
        <f t="shared" si="4"/>
        <v>1.0888450939057324</v>
      </c>
      <c r="AA53">
        <f t="shared" si="5"/>
        <v>-2.444248841107743</v>
      </c>
      <c r="AB53">
        <f t="shared" si="6"/>
        <v>1.8239454964889927</v>
      </c>
      <c r="AD53">
        <f t="shared" si="8"/>
        <v>50</v>
      </c>
      <c r="AE53">
        <f t="shared" si="9"/>
        <v>10.486655712590014</v>
      </c>
    </row>
    <row r="54" spans="1:31" x14ac:dyDescent="0.35">
      <c r="A54">
        <f t="shared" si="0"/>
        <v>51</v>
      </c>
      <c r="B54">
        <v>10.656149640052817</v>
      </c>
      <c r="D54">
        <f t="shared" si="7"/>
        <v>51</v>
      </c>
      <c r="E54">
        <f t="shared" si="1"/>
        <v>-0.52683207343680571</v>
      </c>
      <c r="F54">
        <f t="shared" si="10"/>
        <v>-0.24211878300098211</v>
      </c>
      <c r="V54">
        <f t="shared" si="2"/>
        <v>51</v>
      </c>
      <c r="W54">
        <f t="shared" si="2"/>
        <v>-0.52683207343680571</v>
      </c>
      <c r="X54">
        <f t="shared" si="2"/>
        <v>-0.24211878300098211</v>
      </c>
      <c r="Y54">
        <f t="shared" si="3"/>
        <v>-0.28471329043582361</v>
      </c>
      <c r="Z54">
        <f t="shared" si="4"/>
        <v>1.0888450939057324</v>
      </c>
      <c r="AA54">
        <f t="shared" si="5"/>
        <v>-2.4188104592341917</v>
      </c>
      <c r="AB54">
        <f t="shared" si="6"/>
        <v>1.8493838783625443</v>
      </c>
      <c r="AD54">
        <f t="shared" si="8"/>
        <v>51</v>
      </c>
      <c r="AE54">
        <f t="shared" si="9"/>
        <v>10.656149640052817</v>
      </c>
    </row>
    <row r="55" spans="1:31" x14ac:dyDescent="0.35">
      <c r="A55">
        <f t="shared" si="0"/>
        <v>52</v>
      </c>
      <c r="B55">
        <v>10.129317566616011</v>
      </c>
      <c r="D55">
        <f t="shared" si="7"/>
        <v>52</v>
      </c>
      <c r="E55">
        <f t="shared" si="1"/>
        <v>-1.1630118141978052</v>
      </c>
      <c r="F55">
        <f t="shared" si="10"/>
        <v>-1.2913442599875133</v>
      </c>
      <c r="V55">
        <f t="shared" si="2"/>
        <v>52</v>
      </c>
      <c r="W55">
        <f t="shared" si="2"/>
        <v>-1.1630118141978052</v>
      </c>
      <c r="X55">
        <f t="shared" si="2"/>
        <v>-1.2913442599875133</v>
      </c>
      <c r="Y55">
        <f t="shared" si="3"/>
        <v>0.12833244578970815</v>
      </c>
      <c r="Z55">
        <f t="shared" si="4"/>
        <v>1.0888450939057324</v>
      </c>
      <c r="AA55">
        <f t="shared" si="5"/>
        <v>-2.0057647230086597</v>
      </c>
      <c r="AB55">
        <f t="shared" si="6"/>
        <v>2.262429614588076</v>
      </c>
      <c r="AD55">
        <f t="shared" si="8"/>
        <v>52</v>
      </c>
      <c r="AE55">
        <f t="shared" si="9"/>
        <v>10.129317566616011</v>
      </c>
    </row>
    <row r="56" spans="1:31" x14ac:dyDescent="0.35">
      <c r="A56">
        <f t="shared" si="0"/>
        <v>53</v>
      </c>
      <c r="B56">
        <v>8.9663057524182062</v>
      </c>
      <c r="D56">
        <f t="shared" si="7"/>
        <v>53</v>
      </c>
      <c r="E56">
        <f t="shared" si="1"/>
        <v>-0.85955431342572375</v>
      </c>
      <c r="F56">
        <f t="shared" si="10"/>
        <v>-1.4868870853768545</v>
      </c>
      <c r="V56">
        <f t="shared" si="2"/>
        <v>53</v>
      </c>
      <c r="W56">
        <f t="shared" si="2"/>
        <v>-0.85955431342572375</v>
      </c>
      <c r="X56">
        <f t="shared" si="2"/>
        <v>-1.4868870853768545</v>
      </c>
      <c r="Y56">
        <f t="shared" si="3"/>
        <v>0.6273327719511308</v>
      </c>
      <c r="Z56">
        <f t="shared" si="4"/>
        <v>1.0888450939057324</v>
      </c>
      <c r="AA56">
        <f t="shared" si="5"/>
        <v>-1.5067643968472371</v>
      </c>
      <c r="AB56">
        <f t="shared" si="6"/>
        <v>2.7614299407494984</v>
      </c>
      <c r="AD56">
        <f t="shared" si="8"/>
        <v>53</v>
      </c>
      <c r="AE56">
        <f t="shared" si="9"/>
        <v>8.9663057524182062</v>
      </c>
    </row>
    <row r="57" spans="1:31" x14ac:dyDescent="0.35">
      <c r="A57">
        <f t="shared" si="0"/>
        <v>54</v>
      </c>
      <c r="B57">
        <v>8.1067514389924824</v>
      </c>
      <c r="D57">
        <f t="shared" si="7"/>
        <v>54</v>
      </c>
      <c r="E57">
        <f t="shared" si="1"/>
        <v>0.56714731885902125</v>
      </c>
      <c r="F57">
        <f t="shared" si="10"/>
        <v>-5.8466385547600863E-2</v>
      </c>
      <c r="V57">
        <f t="shared" si="2"/>
        <v>54</v>
      </c>
      <c r="W57">
        <f t="shared" si="2"/>
        <v>0.56714731885902125</v>
      </c>
      <c r="X57">
        <f t="shared" si="2"/>
        <v>-5.8466385547600863E-2</v>
      </c>
      <c r="Y57">
        <f t="shared" si="3"/>
        <v>0.62561370440662212</v>
      </c>
      <c r="Z57">
        <f t="shared" si="4"/>
        <v>1.0888450939057324</v>
      </c>
      <c r="AA57">
        <f t="shared" si="5"/>
        <v>-1.5084834643917457</v>
      </c>
      <c r="AB57">
        <f t="shared" si="6"/>
        <v>2.7597108732049902</v>
      </c>
      <c r="AD57">
        <f t="shared" si="8"/>
        <v>54</v>
      </c>
      <c r="AE57">
        <f t="shared" si="9"/>
        <v>8.1067514389924824</v>
      </c>
    </row>
    <row r="58" spans="1:31" x14ac:dyDescent="0.35">
      <c r="A58">
        <f t="shared" si="0"/>
        <v>55</v>
      </c>
      <c r="B58">
        <v>8.6738987578515037</v>
      </c>
      <c r="D58">
        <f t="shared" si="7"/>
        <v>55</v>
      </c>
      <c r="E58">
        <f t="shared" si="1"/>
        <v>6.5963365907760974E-2</v>
      </c>
      <c r="F58">
        <f t="shared" si="10"/>
        <v>0.22936653620451525</v>
      </c>
      <c r="V58">
        <f t="shared" si="2"/>
        <v>55</v>
      </c>
      <c r="W58">
        <f t="shared" si="2"/>
        <v>6.5963365907760974E-2</v>
      </c>
      <c r="X58">
        <f t="shared" si="2"/>
        <v>0.22936653620451525</v>
      </c>
      <c r="Y58">
        <f t="shared" si="3"/>
        <v>-0.16340317029675427</v>
      </c>
      <c r="Z58">
        <f t="shared" si="4"/>
        <v>1.0888450939057324</v>
      </c>
      <c r="AA58">
        <f t="shared" si="5"/>
        <v>-2.2975003390951221</v>
      </c>
      <c r="AB58">
        <f t="shared" si="6"/>
        <v>1.9706939985016136</v>
      </c>
      <c r="AD58">
        <f t="shared" si="8"/>
        <v>55</v>
      </c>
      <c r="AE58">
        <f t="shared" si="9"/>
        <v>8.6738987578515037</v>
      </c>
    </row>
    <row r="59" spans="1:31" x14ac:dyDescent="0.35">
      <c r="A59">
        <f t="shared" si="0"/>
        <v>56</v>
      </c>
      <c r="B59">
        <v>8.7398621237592646</v>
      </c>
      <c r="D59">
        <f t="shared" si="7"/>
        <v>56</v>
      </c>
      <c r="E59">
        <f t="shared" si="1"/>
        <v>2.4113973768793429E-2</v>
      </c>
      <c r="F59">
        <f t="shared" si="10"/>
        <v>-7.0704984536100968E-2</v>
      </c>
      <c r="V59">
        <f t="shared" si="2"/>
        <v>56</v>
      </c>
      <c r="W59">
        <f t="shared" si="2"/>
        <v>2.4113973768793429E-2</v>
      </c>
      <c r="X59">
        <f t="shared" si="2"/>
        <v>-7.0704984536100968E-2</v>
      </c>
      <c r="Y59">
        <f t="shared" si="3"/>
        <v>9.4818958304894396E-2</v>
      </c>
      <c r="Z59">
        <f t="shared" si="4"/>
        <v>1.0888450939057324</v>
      </c>
      <c r="AA59">
        <f t="shared" si="5"/>
        <v>-2.0392782104934737</v>
      </c>
      <c r="AB59">
        <f t="shared" si="6"/>
        <v>2.228916127103262</v>
      </c>
      <c r="AD59">
        <f t="shared" si="8"/>
        <v>56</v>
      </c>
      <c r="AE59">
        <f t="shared" si="9"/>
        <v>8.7398621237592646</v>
      </c>
    </row>
    <row r="60" spans="1:31" x14ac:dyDescent="0.35">
      <c r="A60">
        <f t="shared" si="0"/>
        <v>57</v>
      </c>
      <c r="B60">
        <v>8.7639760975280581</v>
      </c>
      <c r="D60">
        <f t="shared" si="7"/>
        <v>57</v>
      </c>
      <c r="E60">
        <f t="shared" si="1"/>
        <v>1.8436561727228504</v>
      </c>
      <c r="F60">
        <f t="shared" si="10"/>
        <v>1.7143163869993217</v>
      </c>
      <c r="V60">
        <f t="shared" si="2"/>
        <v>57</v>
      </c>
      <c r="W60">
        <f t="shared" si="2"/>
        <v>1.8436561727228504</v>
      </c>
      <c r="X60">
        <f t="shared" si="2"/>
        <v>1.7143163869993217</v>
      </c>
      <c r="Y60">
        <f t="shared" si="3"/>
        <v>0.12933978572352878</v>
      </c>
      <c r="Z60">
        <f t="shared" si="4"/>
        <v>1.0888450939057324</v>
      </c>
      <c r="AA60">
        <f t="shared" si="5"/>
        <v>-2.0047573830748391</v>
      </c>
      <c r="AB60">
        <f t="shared" si="6"/>
        <v>2.2634369545218966</v>
      </c>
      <c r="AD60">
        <f t="shared" si="8"/>
        <v>57</v>
      </c>
      <c r="AE60">
        <f t="shared" si="9"/>
        <v>8.7639760975280581</v>
      </c>
    </row>
    <row r="61" spans="1:31" x14ac:dyDescent="0.35">
      <c r="A61">
        <f t="shared" si="0"/>
        <v>58</v>
      </c>
      <c r="B61">
        <v>10.607632270250908</v>
      </c>
      <c r="D61">
        <f t="shared" si="7"/>
        <v>58</v>
      </c>
      <c r="E61">
        <f t="shared" si="1"/>
        <v>-1.761347904139118</v>
      </c>
      <c r="F61">
        <f t="shared" si="10"/>
        <v>-0.68039705730965649</v>
      </c>
      <c r="V61">
        <f t="shared" si="2"/>
        <v>58</v>
      </c>
      <c r="W61">
        <f t="shared" si="2"/>
        <v>-1.761347904139118</v>
      </c>
      <c r="X61">
        <f t="shared" si="2"/>
        <v>-0.68039705730965649</v>
      </c>
      <c r="Y61">
        <f t="shared" si="3"/>
        <v>-1.0809508468294615</v>
      </c>
      <c r="Z61">
        <f t="shared" si="4"/>
        <v>1.0888450939057324</v>
      </c>
      <c r="AA61">
        <f t="shared" si="5"/>
        <v>-3.2150480156278292</v>
      </c>
      <c r="AB61">
        <f t="shared" si="6"/>
        <v>1.0531463219689063</v>
      </c>
      <c r="AD61">
        <f t="shared" si="8"/>
        <v>58</v>
      </c>
      <c r="AE61">
        <f t="shared" si="9"/>
        <v>10.607632270250908</v>
      </c>
    </row>
    <row r="62" spans="1:31" x14ac:dyDescent="0.35">
      <c r="A62">
        <f t="shared" si="0"/>
        <v>59</v>
      </c>
      <c r="B62">
        <v>8.8462843661117905</v>
      </c>
      <c r="D62">
        <f t="shared" si="7"/>
        <v>59</v>
      </c>
      <c r="E62">
        <f t="shared" si="1"/>
        <v>-0.64885389403297644</v>
      </c>
      <c r="F62">
        <f t="shared" si="10"/>
        <v>-1.6629376145101484</v>
      </c>
      <c r="V62">
        <f t="shared" si="2"/>
        <v>59</v>
      </c>
      <c r="W62">
        <f t="shared" si="2"/>
        <v>-0.64885389403297644</v>
      </c>
      <c r="X62">
        <f t="shared" si="2"/>
        <v>-1.6629376145101484</v>
      </c>
      <c r="Y62">
        <f t="shared" si="3"/>
        <v>1.014083720477172</v>
      </c>
      <c r="Z62">
        <f t="shared" si="4"/>
        <v>1.0888450939057324</v>
      </c>
      <c r="AA62">
        <f t="shared" si="5"/>
        <v>-1.1200134483211959</v>
      </c>
      <c r="AB62">
        <f t="shared" si="6"/>
        <v>3.1481808892755399</v>
      </c>
      <c r="AD62">
        <f t="shared" si="8"/>
        <v>59</v>
      </c>
      <c r="AE62">
        <f t="shared" si="9"/>
        <v>8.8462843661117905</v>
      </c>
    </row>
    <row r="63" spans="1:31" x14ac:dyDescent="0.35">
      <c r="A63">
        <f t="shared" si="0"/>
        <v>60</v>
      </c>
      <c r="B63">
        <v>8.197430472078814</v>
      </c>
      <c r="D63">
        <f t="shared" si="7"/>
        <v>60</v>
      </c>
      <c r="E63">
        <f t="shared" si="1"/>
        <v>1.5030373387145843</v>
      </c>
      <c r="F63">
        <f t="shared" si="10"/>
        <v>0.92257701844964601</v>
      </c>
      <c r="V63">
        <f t="shared" si="2"/>
        <v>60</v>
      </c>
      <c r="W63">
        <f t="shared" si="2"/>
        <v>1.5030373387145843</v>
      </c>
      <c r="X63">
        <f t="shared" si="2"/>
        <v>0.92257701844964601</v>
      </c>
      <c r="Y63">
        <f t="shared" si="3"/>
        <v>0.58046032026493832</v>
      </c>
      <c r="Z63">
        <f t="shared" si="4"/>
        <v>1.0888450939057324</v>
      </c>
      <c r="AA63">
        <f t="shared" si="5"/>
        <v>-1.5536368485334295</v>
      </c>
      <c r="AB63">
        <f t="shared" si="6"/>
        <v>2.7145574890633064</v>
      </c>
      <c r="AD63">
        <f t="shared" si="8"/>
        <v>60</v>
      </c>
      <c r="AE63">
        <f t="shared" si="9"/>
        <v>8.197430472078814</v>
      </c>
    </row>
    <row r="64" spans="1:31" x14ac:dyDescent="0.35">
      <c r="A64">
        <f t="shared" si="0"/>
        <v>61</v>
      </c>
      <c r="B64">
        <v>9.7004678107933984</v>
      </c>
      <c r="D64">
        <f t="shared" si="7"/>
        <v>61</v>
      </c>
      <c r="E64">
        <f t="shared" si="1"/>
        <v>-0.20165934776715311</v>
      </c>
      <c r="F64">
        <f t="shared" si="10"/>
        <v>0.52270048384463341</v>
      </c>
      <c r="V64">
        <f t="shared" si="2"/>
        <v>61</v>
      </c>
      <c r="W64">
        <f t="shared" si="2"/>
        <v>-0.20165934776715311</v>
      </c>
      <c r="X64">
        <f t="shared" si="2"/>
        <v>0.52270048384463341</v>
      </c>
      <c r="Y64">
        <f t="shared" si="3"/>
        <v>-0.72435983161178652</v>
      </c>
      <c r="Z64">
        <f t="shared" si="4"/>
        <v>1.0888450939057324</v>
      </c>
      <c r="AA64">
        <f t="shared" si="5"/>
        <v>-2.8584570004101542</v>
      </c>
      <c r="AB64">
        <f t="shared" si="6"/>
        <v>1.4097373371865813</v>
      </c>
      <c r="AD64">
        <f t="shared" si="8"/>
        <v>61</v>
      </c>
      <c r="AE64">
        <f t="shared" si="9"/>
        <v>9.7004678107933984</v>
      </c>
    </row>
    <row r="65" spans="1:31" x14ac:dyDescent="0.35">
      <c r="A65">
        <f t="shared" si="0"/>
        <v>62</v>
      </c>
      <c r="B65">
        <v>9.4988084630262453</v>
      </c>
      <c r="D65">
        <f t="shared" si="7"/>
        <v>62</v>
      </c>
      <c r="E65">
        <f t="shared" si="1"/>
        <v>0.20157731591234551</v>
      </c>
      <c r="F65">
        <f t="shared" si="10"/>
        <v>2.7859901457778613E-2</v>
      </c>
      <c r="V65">
        <f t="shared" si="2"/>
        <v>62</v>
      </c>
      <c r="W65">
        <f t="shared" si="2"/>
        <v>0.20157731591234551</v>
      </c>
      <c r="X65">
        <f t="shared" si="2"/>
        <v>2.7859901457778613E-2</v>
      </c>
      <c r="Y65">
        <f t="shared" si="3"/>
        <v>0.1737174144545669</v>
      </c>
      <c r="Z65">
        <f t="shared" si="4"/>
        <v>1.0888450939057324</v>
      </c>
      <c r="AA65">
        <f t="shared" si="5"/>
        <v>-1.9603797543438009</v>
      </c>
      <c r="AB65">
        <f t="shared" si="6"/>
        <v>2.3078145832529349</v>
      </c>
      <c r="AD65">
        <f t="shared" si="8"/>
        <v>62</v>
      </c>
      <c r="AE65">
        <f t="shared" si="9"/>
        <v>9.4988084630262453</v>
      </c>
    </row>
    <row r="66" spans="1:31" x14ac:dyDescent="0.35">
      <c r="A66">
        <f t="shared" si="0"/>
        <v>63</v>
      </c>
      <c r="B66">
        <v>9.7003857789385908</v>
      </c>
      <c r="D66">
        <f t="shared" si="7"/>
        <v>63</v>
      </c>
      <c r="E66">
        <f t="shared" si="1"/>
        <v>0.11924221499984178</v>
      </c>
      <c r="F66">
        <f t="shared" si="10"/>
        <v>0.17310288457041723</v>
      </c>
      <c r="V66">
        <f t="shared" si="2"/>
        <v>63</v>
      </c>
      <c r="W66">
        <f t="shared" si="2"/>
        <v>0.11924221499984178</v>
      </c>
      <c r="X66">
        <f t="shared" si="2"/>
        <v>0.17310288457041723</v>
      </c>
      <c r="Y66">
        <f t="shared" si="3"/>
        <v>-5.3860669570575448E-2</v>
      </c>
      <c r="Z66">
        <f t="shared" si="4"/>
        <v>1.0888450939057324</v>
      </c>
      <c r="AA66">
        <f t="shared" si="5"/>
        <v>-2.1879578383689431</v>
      </c>
      <c r="AB66">
        <f t="shared" si="6"/>
        <v>2.0802364992277926</v>
      </c>
      <c r="AD66">
        <f t="shared" si="8"/>
        <v>63</v>
      </c>
      <c r="AE66">
        <f t="shared" si="9"/>
        <v>9.7003857789385908</v>
      </c>
    </row>
    <row r="67" spans="1:31" x14ac:dyDescent="0.35">
      <c r="A67">
        <f t="shared" si="0"/>
        <v>64</v>
      </c>
      <c r="B67">
        <v>9.8196279939384326</v>
      </c>
      <c r="D67">
        <f t="shared" si="7"/>
        <v>64</v>
      </c>
      <c r="E67">
        <f t="shared" si="1"/>
        <v>2.537417591296272</v>
      </c>
      <c r="F67">
        <f t="shared" si="10"/>
        <v>2.5634477722076721</v>
      </c>
      <c r="V67">
        <f t="shared" si="2"/>
        <v>64</v>
      </c>
      <c r="W67">
        <f t="shared" si="2"/>
        <v>2.537417591296272</v>
      </c>
      <c r="X67">
        <f t="shared" si="2"/>
        <v>2.5634477722076721</v>
      </c>
      <c r="Y67">
        <f t="shared" si="3"/>
        <v>-2.603018091140008E-2</v>
      </c>
      <c r="Z67">
        <f t="shared" si="4"/>
        <v>1.0888450939057324</v>
      </c>
      <c r="AA67">
        <f t="shared" si="5"/>
        <v>-2.1601273497097679</v>
      </c>
      <c r="AB67">
        <f t="shared" si="6"/>
        <v>2.1080669878869678</v>
      </c>
      <c r="AD67">
        <f t="shared" si="8"/>
        <v>64</v>
      </c>
      <c r="AE67">
        <f t="shared" si="9"/>
        <v>9.8196279939384326</v>
      </c>
    </row>
    <row r="68" spans="1:31" x14ac:dyDescent="0.35">
      <c r="A68">
        <f t="shared" si="0"/>
        <v>65</v>
      </c>
      <c r="B68">
        <v>12.357045585234705</v>
      </c>
      <c r="D68">
        <f t="shared" si="7"/>
        <v>65</v>
      </c>
      <c r="E68">
        <f t="shared" si="1"/>
        <v>-1.4334411711336639</v>
      </c>
      <c r="F68">
        <f t="shared" si="10"/>
        <v>0.23689280078885622</v>
      </c>
      <c r="V68">
        <f t="shared" si="2"/>
        <v>65</v>
      </c>
      <c r="W68">
        <f t="shared" si="2"/>
        <v>-1.4334411711336639</v>
      </c>
      <c r="X68">
        <f t="shared" si="2"/>
        <v>0.23689280078885622</v>
      </c>
      <c r="Y68">
        <f t="shared" si="3"/>
        <v>-1.6703339719225201</v>
      </c>
      <c r="Z68">
        <f t="shared" si="4"/>
        <v>1.0888450939057324</v>
      </c>
      <c r="AA68">
        <f t="shared" si="5"/>
        <v>-3.8044311407208879</v>
      </c>
      <c r="AB68">
        <f t="shared" si="6"/>
        <v>0.46376319687584777</v>
      </c>
      <c r="AD68">
        <f t="shared" si="8"/>
        <v>65</v>
      </c>
      <c r="AE68">
        <f t="shared" si="9"/>
        <v>12.357045585234705</v>
      </c>
    </row>
    <row r="69" spans="1:31" x14ac:dyDescent="0.35">
      <c r="A69">
        <f t="shared" ref="A69:A108" si="11">A68+1</f>
        <v>66</v>
      </c>
      <c r="B69">
        <v>10.923604414101041</v>
      </c>
      <c r="D69">
        <f t="shared" si="7"/>
        <v>66</v>
      </c>
      <c r="E69">
        <f t="shared" ref="E69:E107" si="12">B70-B69</f>
        <v>-1.2228385674944615</v>
      </c>
      <c r="F69">
        <f t="shared" si="10"/>
        <v>-1.7436427722919889</v>
      </c>
      <c r="V69">
        <f t="shared" ref="V69:X107" si="13">D69</f>
        <v>66</v>
      </c>
      <c r="W69">
        <f t="shared" si="13"/>
        <v>-1.2228385674944615</v>
      </c>
      <c r="X69">
        <f t="shared" si="13"/>
        <v>-1.7436427722919889</v>
      </c>
      <c r="Y69">
        <f t="shared" ref="Y69:Y107" si="14">W69-X69</f>
        <v>0.52080420479752743</v>
      </c>
      <c r="Z69">
        <f t="shared" ref="Z69:Z107" si="15">J$15</f>
        <v>1.0888450939057324</v>
      </c>
      <c r="AA69">
        <f t="shared" ref="AA69:AA107" si="16">Y69-NORMSINV(1-Z$2/2)*Z69</f>
        <v>-1.6132929640008404</v>
      </c>
      <c r="AB69">
        <f t="shared" ref="AB69:AB107" si="17">Y69+NORMSINV(1-Z$2/2)*Z69</f>
        <v>2.6549013735958953</v>
      </c>
      <c r="AD69">
        <f t="shared" si="8"/>
        <v>66</v>
      </c>
      <c r="AE69">
        <f t="shared" si="9"/>
        <v>10.923604414101041</v>
      </c>
    </row>
    <row r="70" spans="1:31" x14ac:dyDescent="0.35">
      <c r="A70">
        <f t="shared" si="11"/>
        <v>67</v>
      </c>
      <c r="B70">
        <v>9.7007658466065791</v>
      </c>
      <c r="D70">
        <f t="shared" ref="D70:D107" si="18">D69+1</f>
        <v>67</v>
      </c>
      <c r="E70">
        <f t="shared" si="12"/>
        <v>0.57339521810750504</v>
      </c>
      <c r="F70">
        <f t="shared" si="10"/>
        <v>-2.0850703030195428E-2</v>
      </c>
      <c r="V70">
        <f t="shared" si="13"/>
        <v>67</v>
      </c>
      <c r="W70">
        <f t="shared" si="13"/>
        <v>0.57339521810750504</v>
      </c>
      <c r="X70">
        <f t="shared" si="13"/>
        <v>-2.0850703030195428E-2</v>
      </c>
      <c r="Y70">
        <f t="shared" si="14"/>
        <v>0.59424592113770047</v>
      </c>
      <c r="Z70">
        <f t="shared" si="15"/>
        <v>1.0888450939057324</v>
      </c>
      <c r="AA70">
        <f t="shared" si="16"/>
        <v>-1.5398512476606674</v>
      </c>
      <c r="AB70">
        <f t="shared" si="17"/>
        <v>2.7283430899360681</v>
      </c>
      <c r="AD70">
        <f t="shared" ref="AD70:AD113" si="19">AD69+1</f>
        <v>67</v>
      </c>
      <c r="AE70">
        <f t="shared" ref="AE70:AE108" si="20">B70</f>
        <v>9.7007658466065791</v>
      </c>
    </row>
    <row r="71" spans="1:31" x14ac:dyDescent="0.35">
      <c r="A71">
        <f t="shared" si="11"/>
        <v>68</v>
      </c>
      <c r="B71">
        <v>10.274161064714084</v>
      </c>
      <c r="D71">
        <f t="shared" si="18"/>
        <v>68</v>
      </c>
      <c r="E71">
        <f t="shared" si="12"/>
        <v>-0.51808019115808257</v>
      </c>
      <c r="F71">
        <f t="shared" ref="F71:F107" si="21">E71-SUMPRODUCT(E69:E70,I$4:I$5)-SUMPRODUCT(F70,J$5)</f>
        <v>-0.10663958258984065</v>
      </c>
      <c r="V71">
        <f t="shared" si="13"/>
        <v>68</v>
      </c>
      <c r="W71">
        <f t="shared" si="13"/>
        <v>-0.51808019115808257</v>
      </c>
      <c r="X71">
        <f t="shared" si="13"/>
        <v>-0.10663958258984065</v>
      </c>
      <c r="Y71">
        <f t="shared" si="14"/>
        <v>-0.41144060856824194</v>
      </c>
      <c r="Z71">
        <f t="shared" si="15"/>
        <v>1.0888450939057324</v>
      </c>
      <c r="AA71">
        <f t="shared" si="16"/>
        <v>-2.5455377773666097</v>
      </c>
      <c r="AB71">
        <f t="shared" si="17"/>
        <v>1.722656560230126</v>
      </c>
      <c r="AD71">
        <f t="shared" si="19"/>
        <v>68</v>
      </c>
      <c r="AE71">
        <f t="shared" si="20"/>
        <v>10.274161064714084</v>
      </c>
    </row>
    <row r="72" spans="1:31" x14ac:dyDescent="0.35">
      <c r="A72">
        <f t="shared" si="11"/>
        <v>69</v>
      </c>
      <c r="B72">
        <v>9.7560808735560016</v>
      </c>
      <c r="D72">
        <f t="shared" si="18"/>
        <v>69</v>
      </c>
      <c r="E72">
        <f t="shared" si="12"/>
        <v>-0.46834903150442564</v>
      </c>
      <c r="F72">
        <f t="shared" si="21"/>
        <v>-0.67818052400597306</v>
      </c>
      <c r="V72">
        <f t="shared" si="13"/>
        <v>69</v>
      </c>
      <c r="W72">
        <f t="shared" si="13"/>
        <v>-0.46834903150442564</v>
      </c>
      <c r="X72">
        <f t="shared" si="13"/>
        <v>-0.67818052400597306</v>
      </c>
      <c r="Y72">
        <f t="shared" si="14"/>
        <v>0.20983149250154742</v>
      </c>
      <c r="Z72">
        <f t="shared" si="15"/>
        <v>1.0888450939057324</v>
      </c>
      <c r="AA72">
        <f t="shared" si="16"/>
        <v>-1.9242656762968204</v>
      </c>
      <c r="AB72">
        <f t="shared" si="17"/>
        <v>2.3439286612999153</v>
      </c>
      <c r="AD72">
        <f t="shared" si="19"/>
        <v>69</v>
      </c>
      <c r="AE72">
        <f t="shared" si="20"/>
        <v>9.7560808735560016</v>
      </c>
    </row>
    <row r="73" spans="1:31" x14ac:dyDescent="0.35">
      <c r="A73">
        <f t="shared" si="11"/>
        <v>70</v>
      </c>
      <c r="B73">
        <v>9.287731842051576</v>
      </c>
      <c r="D73">
        <f t="shared" si="18"/>
        <v>70</v>
      </c>
      <c r="E73">
        <f t="shared" si="12"/>
        <v>-0.49292414514580152</v>
      </c>
      <c r="F73">
        <f t="shared" si="21"/>
        <v>-0.750024519201832</v>
      </c>
      <c r="V73">
        <f t="shared" si="13"/>
        <v>70</v>
      </c>
      <c r="W73">
        <f t="shared" si="13"/>
        <v>-0.49292414514580152</v>
      </c>
      <c r="X73">
        <f t="shared" si="13"/>
        <v>-0.750024519201832</v>
      </c>
      <c r="Y73">
        <f t="shared" si="14"/>
        <v>0.25710037405603048</v>
      </c>
      <c r="Z73">
        <f t="shared" si="15"/>
        <v>1.0888450939057324</v>
      </c>
      <c r="AA73">
        <f t="shared" si="16"/>
        <v>-1.8769967947423374</v>
      </c>
      <c r="AB73">
        <f t="shared" si="17"/>
        <v>2.3911975428543983</v>
      </c>
      <c r="AD73">
        <f t="shared" si="19"/>
        <v>70</v>
      </c>
      <c r="AE73">
        <f t="shared" si="20"/>
        <v>9.287731842051576</v>
      </c>
    </row>
    <row r="74" spans="1:31" x14ac:dyDescent="0.35">
      <c r="A74">
        <f t="shared" si="11"/>
        <v>71</v>
      </c>
      <c r="B74">
        <v>8.7948076969057745</v>
      </c>
      <c r="D74">
        <f t="shared" si="18"/>
        <v>71</v>
      </c>
      <c r="E74">
        <f t="shared" si="12"/>
        <v>1.1573582483518763</v>
      </c>
      <c r="F74">
        <f t="shared" si="21"/>
        <v>0.80147634772922893</v>
      </c>
      <c r="V74">
        <f t="shared" si="13"/>
        <v>71</v>
      </c>
      <c r="W74">
        <f t="shared" si="13"/>
        <v>1.1573582483518763</v>
      </c>
      <c r="X74">
        <f t="shared" si="13"/>
        <v>0.80147634772922893</v>
      </c>
      <c r="Y74">
        <f t="shared" si="14"/>
        <v>0.35588190062264735</v>
      </c>
      <c r="Z74">
        <f t="shared" si="15"/>
        <v>1.0888450939057324</v>
      </c>
      <c r="AA74">
        <f t="shared" si="16"/>
        <v>-1.7782152681757206</v>
      </c>
      <c r="AB74">
        <f t="shared" si="17"/>
        <v>2.4899790694210151</v>
      </c>
      <c r="AD74">
        <f t="shared" si="19"/>
        <v>71</v>
      </c>
      <c r="AE74">
        <f t="shared" si="20"/>
        <v>8.7948076969057745</v>
      </c>
    </row>
    <row r="75" spans="1:31" x14ac:dyDescent="0.35">
      <c r="A75">
        <f t="shared" si="11"/>
        <v>72</v>
      </c>
      <c r="B75">
        <v>9.9521659452576507</v>
      </c>
      <c r="D75">
        <f t="shared" si="18"/>
        <v>72</v>
      </c>
      <c r="E75">
        <f t="shared" si="12"/>
        <v>-0.80564815197410766</v>
      </c>
      <c r="F75">
        <f t="shared" si="21"/>
        <v>-0.1481893285296334</v>
      </c>
      <c r="V75">
        <f t="shared" si="13"/>
        <v>72</v>
      </c>
      <c r="W75">
        <f t="shared" si="13"/>
        <v>-0.80564815197410766</v>
      </c>
      <c r="X75">
        <f t="shared" si="13"/>
        <v>-0.1481893285296334</v>
      </c>
      <c r="Y75">
        <f t="shared" si="14"/>
        <v>-0.65745882344447426</v>
      </c>
      <c r="Z75">
        <f t="shared" si="15"/>
        <v>1.0888450939057324</v>
      </c>
      <c r="AA75">
        <f t="shared" si="16"/>
        <v>-2.7915559922428423</v>
      </c>
      <c r="AB75">
        <f t="shared" si="17"/>
        <v>1.4766383453538936</v>
      </c>
      <c r="AD75">
        <f t="shared" si="19"/>
        <v>72</v>
      </c>
      <c r="AE75">
        <f t="shared" si="20"/>
        <v>9.9521659452576507</v>
      </c>
    </row>
    <row r="76" spans="1:31" x14ac:dyDescent="0.35">
      <c r="A76">
        <f t="shared" si="11"/>
        <v>73</v>
      </c>
      <c r="B76">
        <v>9.1465177932835431</v>
      </c>
      <c r="D76">
        <f t="shared" si="18"/>
        <v>73</v>
      </c>
      <c r="E76">
        <f t="shared" si="12"/>
        <v>-0.73444497047406898</v>
      </c>
      <c r="F76">
        <f t="shared" si="21"/>
        <v>-1.1929415952513018</v>
      </c>
      <c r="V76">
        <f t="shared" si="13"/>
        <v>73</v>
      </c>
      <c r="W76">
        <f t="shared" si="13"/>
        <v>-0.73444497047406898</v>
      </c>
      <c r="X76">
        <f t="shared" si="13"/>
        <v>-1.1929415952513018</v>
      </c>
      <c r="Y76">
        <f t="shared" si="14"/>
        <v>0.45849662477723285</v>
      </c>
      <c r="Z76">
        <f t="shared" si="15"/>
        <v>1.0888450939057324</v>
      </c>
      <c r="AA76">
        <f t="shared" si="16"/>
        <v>-1.675600544021135</v>
      </c>
      <c r="AB76">
        <f t="shared" si="17"/>
        <v>2.5925937935756007</v>
      </c>
      <c r="AD76">
        <f t="shared" si="19"/>
        <v>73</v>
      </c>
      <c r="AE76">
        <f t="shared" si="20"/>
        <v>9.1465177932835431</v>
      </c>
    </row>
    <row r="77" spans="1:31" x14ac:dyDescent="0.35">
      <c r="A77">
        <f t="shared" si="11"/>
        <v>74</v>
      </c>
      <c r="B77">
        <v>8.4120728228094741</v>
      </c>
      <c r="D77">
        <f t="shared" si="18"/>
        <v>74</v>
      </c>
      <c r="E77">
        <f t="shared" si="12"/>
        <v>1.3117745178152749</v>
      </c>
      <c r="F77">
        <f t="shared" si="21"/>
        <v>0.75756764071817351</v>
      </c>
      <c r="V77">
        <f t="shared" si="13"/>
        <v>74</v>
      </c>
      <c r="W77">
        <f t="shared" si="13"/>
        <v>1.3117745178152749</v>
      </c>
      <c r="X77">
        <f t="shared" si="13"/>
        <v>0.75756764071817351</v>
      </c>
      <c r="Y77">
        <f t="shared" si="14"/>
        <v>0.55420687709710137</v>
      </c>
      <c r="Z77">
        <f t="shared" si="15"/>
        <v>1.0888450939057324</v>
      </c>
      <c r="AA77">
        <f t="shared" si="16"/>
        <v>-1.5798902917012665</v>
      </c>
      <c r="AB77">
        <f t="shared" si="17"/>
        <v>2.6883040458954692</v>
      </c>
      <c r="AD77">
        <f t="shared" si="19"/>
        <v>74</v>
      </c>
      <c r="AE77">
        <f t="shared" si="20"/>
        <v>8.4120728228094741</v>
      </c>
    </row>
    <row r="78" spans="1:31" x14ac:dyDescent="0.35">
      <c r="A78">
        <f t="shared" si="11"/>
        <v>75</v>
      </c>
      <c r="B78">
        <v>9.723847340624749</v>
      </c>
      <c r="D78">
        <f t="shared" si="18"/>
        <v>75</v>
      </c>
      <c r="E78">
        <f t="shared" si="12"/>
        <v>-1.2750585872641551</v>
      </c>
      <c r="F78">
        <f t="shared" si="21"/>
        <v>-0.60063447823999494</v>
      </c>
      <c r="V78">
        <f t="shared" si="13"/>
        <v>75</v>
      </c>
      <c r="W78">
        <f t="shared" si="13"/>
        <v>-1.2750585872641551</v>
      </c>
      <c r="X78">
        <f t="shared" si="13"/>
        <v>-0.60063447823999494</v>
      </c>
      <c r="Y78">
        <f t="shared" si="14"/>
        <v>-0.67442410902416017</v>
      </c>
      <c r="Z78">
        <f t="shared" si="15"/>
        <v>1.0888450939057324</v>
      </c>
      <c r="AA78">
        <f t="shared" si="16"/>
        <v>-2.8085212778225279</v>
      </c>
      <c r="AB78">
        <f t="shared" si="17"/>
        <v>1.4596730597742078</v>
      </c>
      <c r="AD78">
        <f t="shared" si="19"/>
        <v>75</v>
      </c>
      <c r="AE78">
        <f t="shared" si="20"/>
        <v>9.723847340624749</v>
      </c>
    </row>
    <row r="79" spans="1:31" x14ac:dyDescent="0.35">
      <c r="A79">
        <f t="shared" si="11"/>
        <v>76</v>
      </c>
      <c r="B79">
        <v>8.4487887533605939</v>
      </c>
      <c r="D79">
        <f t="shared" si="18"/>
        <v>76</v>
      </c>
      <c r="E79">
        <f t="shared" si="12"/>
        <v>0.86038087462530122</v>
      </c>
      <c r="F79">
        <f t="shared" si="21"/>
        <v>1.6513133987328343E-2</v>
      </c>
      <c r="V79">
        <f t="shared" si="13"/>
        <v>76</v>
      </c>
      <c r="W79">
        <f t="shared" si="13"/>
        <v>0.86038087462530122</v>
      </c>
      <c r="X79">
        <f t="shared" si="13"/>
        <v>1.6513133987328343E-2</v>
      </c>
      <c r="Y79">
        <f t="shared" si="14"/>
        <v>0.84386774063797287</v>
      </c>
      <c r="Z79">
        <f t="shared" si="15"/>
        <v>1.0888450939057324</v>
      </c>
      <c r="AA79">
        <f t="shared" si="16"/>
        <v>-1.290229428160395</v>
      </c>
      <c r="AB79">
        <f t="shared" si="17"/>
        <v>2.9779649094363405</v>
      </c>
      <c r="AD79">
        <f t="shared" si="19"/>
        <v>76</v>
      </c>
      <c r="AE79">
        <f t="shared" si="20"/>
        <v>8.4487887533605939</v>
      </c>
    </row>
    <row r="80" spans="1:31" x14ac:dyDescent="0.35">
      <c r="A80">
        <f t="shared" si="11"/>
        <v>77</v>
      </c>
      <c r="B80">
        <v>9.3091696279858951</v>
      </c>
      <c r="D80">
        <f t="shared" si="18"/>
        <v>77</v>
      </c>
      <c r="E80">
        <f t="shared" si="12"/>
        <v>0.31992544424648273</v>
      </c>
      <c r="F80">
        <f t="shared" si="21"/>
        <v>0.67083803086895166</v>
      </c>
      <c r="V80">
        <f t="shared" si="13"/>
        <v>77</v>
      </c>
      <c r="W80">
        <f t="shared" si="13"/>
        <v>0.31992544424648273</v>
      </c>
      <c r="X80">
        <f t="shared" si="13"/>
        <v>0.67083803086895166</v>
      </c>
      <c r="Y80">
        <f t="shared" si="14"/>
        <v>-0.35091258662246894</v>
      </c>
      <c r="Z80">
        <f t="shared" si="15"/>
        <v>1.0888450939057324</v>
      </c>
      <c r="AA80">
        <f t="shared" si="16"/>
        <v>-2.4850097554208368</v>
      </c>
      <c r="AB80">
        <f t="shared" si="17"/>
        <v>1.7831845821758989</v>
      </c>
      <c r="AD80">
        <f t="shared" si="19"/>
        <v>77</v>
      </c>
      <c r="AE80">
        <f t="shared" si="20"/>
        <v>9.3091696279858951</v>
      </c>
    </row>
    <row r="81" spans="1:31" x14ac:dyDescent="0.35">
      <c r="A81">
        <f t="shared" si="11"/>
        <v>78</v>
      </c>
      <c r="B81">
        <v>9.6290950722323778</v>
      </c>
      <c r="D81">
        <f t="shared" si="18"/>
        <v>78</v>
      </c>
      <c r="E81">
        <f t="shared" si="12"/>
        <v>0.86965926988917097</v>
      </c>
      <c r="F81">
        <f t="shared" si="21"/>
        <v>0.99101050228391818</v>
      </c>
      <c r="V81">
        <f t="shared" si="13"/>
        <v>78</v>
      </c>
      <c r="W81">
        <f t="shared" si="13"/>
        <v>0.86965926988917097</v>
      </c>
      <c r="X81">
        <f t="shared" si="13"/>
        <v>0.99101050228391818</v>
      </c>
      <c r="Y81">
        <f t="shared" si="14"/>
        <v>-0.12135123239474721</v>
      </c>
      <c r="Z81">
        <f t="shared" si="15"/>
        <v>1.0888450939057324</v>
      </c>
      <c r="AA81">
        <f t="shared" si="16"/>
        <v>-2.2554484011931151</v>
      </c>
      <c r="AB81">
        <f t="shared" si="17"/>
        <v>2.0127459364036207</v>
      </c>
      <c r="AD81">
        <f t="shared" si="19"/>
        <v>78</v>
      </c>
      <c r="AE81">
        <f t="shared" si="20"/>
        <v>9.6290950722323778</v>
      </c>
    </row>
    <row r="82" spans="1:31" x14ac:dyDescent="0.35">
      <c r="A82">
        <f t="shared" si="11"/>
        <v>79</v>
      </c>
      <c r="B82">
        <v>10.498754342121549</v>
      </c>
      <c r="D82">
        <f t="shared" si="18"/>
        <v>79</v>
      </c>
      <c r="E82">
        <f t="shared" si="12"/>
        <v>-2.3641983074957871</v>
      </c>
      <c r="F82">
        <f t="shared" si="21"/>
        <v>-1.8238247615017484</v>
      </c>
      <c r="V82">
        <f t="shared" si="13"/>
        <v>79</v>
      </c>
      <c r="W82">
        <f t="shared" si="13"/>
        <v>-2.3641983074957871</v>
      </c>
      <c r="X82">
        <f t="shared" si="13"/>
        <v>-1.8238247615017484</v>
      </c>
      <c r="Y82">
        <f t="shared" si="14"/>
        <v>-0.54037354599403864</v>
      </c>
      <c r="Z82">
        <f t="shared" si="15"/>
        <v>1.0888450939057324</v>
      </c>
      <c r="AA82">
        <f t="shared" si="16"/>
        <v>-2.6744707147924065</v>
      </c>
      <c r="AB82">
        <f t="shared" si="17"/>
        <v>1.5937236228043292</v>
      </c>
      <c r="AD82">
        <f t="shared" si="19"/>
        <v>79</v>
      </c>
      <c r="AE82">
        <f t="shared" si="20"/>
        <v>10.498754342121549</v>
      </c>
    </row>
    <row r="83" spans="1:31" x14ac:dyDescent="0.35">
      <c r="A83">
        <f t="shared" si="11"/>
        <v>80</v>
      </c>
      <c r="B83">
        <v>8.1345560346257617</v>
      </c>
      <c r="D83">
        <f t="shared" si="18"/>
        <v>80</v>
      </c>
      <c r="E83">
        <f t="shared" si="12"/>
        <v>1.0206275277374743</v>
      </c>
      <c r="F83">
        <f t="shared" si="21"/>
        <v>-0.45586171477165904</v>
      </c>
      <c r="V83">
        <f t="shared" si="13"/>
        <v>80</v>
      </c>
      <c r="W83">
        <f t="shared" si="13"/>
        <v>1.0206275277374743</v>
      </c>
      <c r="X83">
        <f t="shared" si="13"/>
        <v>-0.45586171477165904</v>
      </c>
      <c r="Y83">
        <f t="shared" si="14"/>
        <v>1.4764892425091334</v>
      </c>
      <c r="Z83">
        <f t="shared" si="15"/>
        <v>1.0888450939057324</v>
      </c>
      <c r="AA83">
        <f t="shared" si="16"/>
        <v>-0.65760792628923448</v>
      </c>
      <c r="AB83">
        <f t="shared" si="17"/>
        <v>3.6105864113075015</v>
      </c>
      <c r="AD83">
        <f t="shared" si="19"/>
        <v>80</v>
      </c>
      <c r="AE83">
        <f t="shared" si="20"/>
        <v>8.1345560346257617</v>
      </c>
    </row>
    <row r="84" spans="1:31" x14ac:dyDescent="0.35">
      <c r="A84">
        <f t="shared" si="11"/>
        <v>81</v>
      </c>
      <c r="B84">
        <v>9.155183562363236</v>
      </c>
      <c r="D84">
        <f t="shared" si="18"/>
        <v>81</v>
      </c>
      <c r="E84">
        <f t="shared" si="12"/>
        <v>-1.1630981222893864</v>
      </c>
      <c r="F84">
        <f t="shared" si="21"/>
        <v>-0.79925637918538806</v>
      </c>
      <c r="V84">
        <f t="shared" si="13"/>
        <v>81</v>
      </c>
      <c r="W84">
        <f t="shared" si="13"/>
        <v>-1.1630981222893864</v>
      </c>
      <c r="X84">
        <f t="shared" si="13"/>
        <v>-0.79925637918538806</v>
      </c>
      <c r="Y84">
        <f t="shared" si="14"/>
        <v>-0.36384174310399831</v>
      </c>
      <c r="Z84">
        <f t="shared" si="15"/>
        <v>1.0888450939057324</v>
      </c>
      <c r="AA84">
        <f t="shared" si="16"/>
        <v>-2.4979389119023661</v>
      </c>
      <c r="AB84">
        <f t="shared" si="17"/>
        <v>1.7702554256943697</v>
      </c>
      <c r="AD84">
        <f t="shared" si="19"/>
        <v>81</v>
      </c>
      <c r="AE84">
        <f t="shared" si="20"/>
        <v>9.155183562363236</v>
      </c>
    </row>
    <row r="85" spans="1:31" x14ac:dyDescent="0.35">
      <c r="A85">
        <f t="shared" si="11"/>
        <v>82</v>
      </c>
      <c r="B85">
        <v>7.9920854400738497</v>
      </c>
      <c r="D85">
        <f t="shared" si="18"/>
        <v>82</v>
      </c>
      <c r="E85">
        <f t="shared" si="12"/>
        <v>2.4474415565955097</v>
      </c>
      <c r="F85">
        <f t="shared" si="21"/>
        <v>1.4927749501287084</v>
      </c>
      <c r="V85">
        <f t="shared" si="13"/>
        <v>82</v>
      </c>
      <c r="W85">
        <f t="shared" si="13"/>
        <v>2.4474415565955097</v>
      </c>
      <c r="X85">
        <f t="shared" si="13"/>
        <v>1.4927749501287084</v>
      </c>
      <c r="Y85">
        <f t="shared" si="14"/>
        <v>0.95466660646680124</v>
      </c>
      <c r="Z85">
        <f t="shared" si="15"/>
        <v>1.0888450939057324</v>
      </c>
      <c r="AA85">
        <f t="shared" si="16"/>
        <v>-1.1794305623315666</v>
      </c>
      <c r="AB85">
        <f t="shared" si="17"/>
        <v>3.0887637752651691</v>
      </c>
      <c r="AD85">
        <f t="shared" si="19"/>
        <v>82</v>
      </c>
      <c r="AE85">
        <f t="shared" si="20"/>
        <v>7.9920854400738497</v>
      </c>
    </row>
    <row r="86" spans="1:31" x14ac:dyDescent="0.35">
      <c r="A86">
        <f t="shared" si="11"/>
        <v>83</v>
      </c>
      <c r="B86">
        <v>10.439526996669359</v>
      </c>
      <c r="D86">
        <f t="shared" si="18"/>
        <v>83</v>
      </c>
      <c r="E86">
        <f t="shared" si="12"/>
        <v>0.7357257317525665</v>
      </c>
      <c r="F86">
        <f t="shared" si="21"/>
        <v>1.9654968051656927</v>
      </c>
      <c r="V86">
        <f t="shared" si="13"/>
        <v>83</v>
      </c>
      <c r="W86">
        <f t="shared" si="13"/>
        <v>0.7357257317525665</v>
      </c>
      <c r="X86">
        <f t="shared" si="13"/>
        <v>1.9654968051656927</v>
      </c>
      <c r="Y86">
        <f t="shared" si="14"/>
        <v>-1.2297710734131262</v>
      </c>
      <c r="Z86">
        <f t="shared" si="15"/>
        <v>1.0888450939057324</v>
      </c>
      <c r="AA86">
        <f t="shared" si="16"/>
        <v>-3.3638682422114941</v>
      </c>
      <c r="AB86">
        <f t="shared" si="17"/>
        <v>0.90432609538524167</v>
      </c>
      <c r="AD86">
        <f t="shared" si="19"/>
        <v>83</v>
      </c>
      <c r="AE86">
        <f t="shared" si="20"/>
        <v>10.439526996669359</v>
      </c>
    </row>
    <row r="87" spans="1:31" x14ac:dyDescent="0.35">
      <c r="A87">
        <f t="shared" si="11"/>
        <v>84</v>
      </c>
      <c r="B87">
        <v>11.175252728421926</v>
      </c>
      <c r="D87">
        <f t="shared" si="18"/>
        <v>84</v>
      </c>
      <c r="E87">
        <f t="shared" si="12"/>
        <v>-1.2537492393584539</v>
      </c>
      <c r="F87">
        <f t="shared" si="21"/>
        <v>-0.76275226128149365</v>
      </c>
      <c r="V87">
        <f t="shared" si="13"/>
        <v>84</v>
      </c>
      <c r="W87">
        <f t="shared" si="13"/>
        <v>-1.2537492393584539</v>
      </c>
      <c r="X87">
        <f t="shared" si="13"/>
        <v>-0.76275226128149365</v>
      </c>
      <c r="Y87">
        <f t="shared" si="14"/>
        <v>-0.4909969780769603</v>
      </c>
      <c r="Z87">
        <f t="shared" si="15"/>
        <v>1.0888450939057324</v>
      </c>
      <c r="AA87">
        <f t="shared" si="16"/>
        <v>-2.6250941468753282</v>
      </c>
      <c r="AB87">
        <f t="shared" si="17"/>
        <v>1.6431001907214076</v>
      </c>
      <c r="AD87">
        <f t="shared" si="19"/>
        <v>84</v>
      </c>
      <c r="AE87">
        <f t="shared" si="20"/>
        <v>11.175252728421926</v>
      </c>
    </row>
    <row r="88" spans="1:31" x14ac:dyDescent="0.35">
      <c r="A88">
        <f t="shared" si="11"/>
        <v>85</v>
      </c>
      <c r="B88">
        <v>9.9215034890634719</v>
      </c>
      <c r="D88">
        <f t="shared" si="18"/>
        <v>85</v>
      </c>
      <c r="E88">
        <f t="shared" si="12"/>
        <v>0.73151537486166696</v>
      </c>
      <c r="F88">
        <f t="shared" si="21"/>
        <v>2.3588155855609361E-2</v>
      </c>
      <c r="V88">
        <f t="shared" si="13"/>
        <v>85</v>
      </c>
      <c r="W88">
        <f t="shared" si="13"/>
        <v>0.73151537486166696</v>
      </c>
      <c r="X88">
        <f t="shared" si="13"/>
        <v>2.3588155855609361E-2</v>
      </c>
      <c r="Y88">
        <f t="shared" si="14"/>
        <v>0.7079272190060576</v>
      </c>
      <c r="Z88">
        <f t="shared" si="15"/>
        <v>1.0888450939057324</v>
      </c>
      <c r="AA88">
        <f t="shared" si="16"/>
        <v>-1.4261699497923104</v>
      </c>
      <c r="AB88">
        <f t="shared" si="17"/>
        <v>2.8420243878044253</v>
      </c>
      <c r="AD88">
        <f t="shared" si="19"/>
        <v>85</v>
      </c>
      <c r="AE88">
        <f t="shared" si="20"/>
        <v>9.9215034890634719</v>
      </c>
    </row>
    <row r="89" spans="1:31" x14ac:dyDescent="0.35">
      <c r="A89">
        <f t="shared" si="11"/>
        <v>86</v>
      </c>
      <c r="B89">
        <v>10.653018863925139</v>
      </c>
      <c r="D89">
        <f t="shared" si="18"/>
        <v>86</v>
      </c>
      <c r="E89">
        <f t="shared" si="12"/>
        <v>-0.35205382796539375</v>
      </c>
      <c r="F89">
        <f t="shared" si="21"/>
        <v>5.4377178325923904E-2</v>
      </c>
      <c r="V89">
        <f t="shared" si="13"/>
        <v>86</v>
      </c>
      <c r="W89">
        <f t="shared" si="13"/>
        <v>-0.35205382796539375</v>
      </c>
      <c r="X89">
        <f t="shared" si="13"/>
        <v>5.4377178325923904E-2</v>
      </c>
      <c r="Y89">
        <f t="shared" si="14"/>
        <v>-0.40643100629131768</v>
      </c>
      <c r="Z89">
        <f t="shared" si="15"/>
        <v>1.0888450939057324</v>
      </c>
      <c r="AA89">
        <f t="shared" si="16"/>
        <v>-2.5405281750896855</v>
      </c>
      <c r="AB89">
        <f t="shared" si="17"/>
        <v>1.7276661625070502</v>
      </c>
      <c r="AD89">
        <f t="shared" si="19"/>
        <v>86</v>
      </c>
      <c r="AE89">
        <f t="shared" si="20"/>
        <v>10.653018863925139</v>
      </c>
    </row>
    <row r="90" spans="1:31" x14ac:dyDescent="0.35">
      <c r="A90">
        <f t="shared" si="11"/>
        <v>87</v>
      </c>
      <c r="B90">
        <v>10.300965035959745</v>
      </c>
      <c r="D90">
        <f t="shared" si="18"/>
        <v>87</v>
      </c>
      <c r="E90">
        <f t="shared" si="12"/>
        <v>-0.97825339391929411</v>
      </c>
      <c r="F90">
        <f t="shared" si="21"/>
        <v>-1.1725601503128258</v>
      </c>
      <c r="V90">
        <f t="shared" si="13"/>
        <v>87</v>
      </c>
      <c r="W90">
        <f t="shared" si="13"/>
        <v>-0.97825339391929411</v>
      </c>
      <c r="X90">
        <f t="shared" si="13"/>
        <v>-1.1725601503128258</v>
      </c>
      <c r="Y90">
        <f t="shared" si="14"/>
        <v>0.19430675639353168</v>
      </c>
      <c r="Z90">
        <f t="shared" si="15"/>
        <v>1.0888450939057324</v>
      </c>
      <c r="AA90">
        <f t="shared" si="16"/>
        <v>-1.9397904124048362</v>
      </c>
      <c r="AB90">
        <f t="shared" si="17"/>
        <v>2.3284039251918998</v>
      </c>
      <c r="AD90">
        <f t="shared" si="19"/>
        <v>87</v>
      </c>
      <c r="AE90">
        <f t="shared" si="20"/>
        <v>10.300965035959745</v>
      </c>
    </row>
    <row r="91" spans="1:31" x14ac:dyDescent="0.35">
      <c r="A91">
        <f t="shared" si="11"/>
        <v>88</v>
      </c>
      <c r="B91">
        <v>9.322711642040451</v>
      </c>
      <c r="D91">
        <f t="shared" si="18"/>
        <v>88</v>
      </c>
      <c r="E91">
        <f t="shared" si="12"/>
        <v>1.8857852559415491</v>
      </c>
      <c r="F91">
        <f t="shared" si="21"/>
        <v>1.2077487005666439</v>
      </c>
      <c r="V91">
        <f t="shared" si="13"/>
        <v>88</v>
      </c>
      <c r="W91">
        <f t="shared" si="13"/>
        <v>1.8857852559415491</v>
      </c>
      <c r="X91">
        <f t="shared" si="13"/>
        <v>1.2077487005666439</v>
      </c>
      <c r="Y91">
        <f t="shared" si="14"/>
        <v>0.67803655537490526</v>
      </c>
      <c r="Z91">
        <f t="shared" si="15"/>
        <v>1.0888450939057324</v>
      </c>
      <c r="AA91">
        <f t="shared" si="16"/>
        <v>-1.4560606134234626</v>
      </c>
      <c r="AB91">
        <f t="shared" si="17"/>
        <v>2.8121337241732731</v>
      </c>
      <c r="AD91">
        <f t="shared" si="19"/>
        <v>88</v>
      </c>
      <c r="AE91">
        <f t="shared" si="20"/>
        <v>9.322711642040451</v>
      </c>
    </row>
    <row r="92" spans="1:31" x14ac:dyDescent="0.35">
      <c r="A92">
        <f t="shared" si="11"/>
        <v>89</v>
      </c>
      <c r="B92">
        <v>11.208496897982</v>
      </c>
      <c r="D92">
        <f t="shared" si="18"/>
        <v>89</v>
      </c>
      <c r="E92">
        <f t="shared" si="12"/>
        <v>-1.3747846467669422</v>
      </c>
      <c r="F92">
        <f t="shared" si="21"/>
        <v>-0.31478669056866404</v>
      </c>
      <c r="V92">
        <f t="shared" si="13"/>
        <v>89</v>
      </c>
      <c r="W92">
        <f t="shared" si="13"/>
        <v>-1.3747846467669422</v>
      </c>
      <c r="X92">
        <f t="shared" si="13"/>
        <v>-0.31478669056866404</v>
      </c>
      <c r="Y92">
        <f t="shared" si="14"/>
        <v>-1.0599979561982782</v>
      </c>
      <c r="Z92">
        <f t="shared" si="15"/>
        <v>1.0888450939057324</v>
      </c>
      <c r="AA92">
        <f t="shared" si="16"/>
        <v>-3.1940951249966458</v>
      </c>
      <c r="AB92">
        <f t="shared" si="17"/>
        <v>1.0740992126000897</v>
      </c>
      <c r="AD92">
        <f t="shared" si="19"/>
        <v>89</v>
      </c>
      <c r="AE92">
        <f t="shared" si="20"/>
        <v>11.208496897982</v>
      </c>
    </row>
    <row r="93" spans="1:31" x14ac:dyDescent="0.35">
      <c r="A93">
        <f t="shared" si="11"/>
        <v>90</v>
      </c>
      <c r="B93">
        <v>9.8337122512150579</v>
      </c>
      <c r="D93">
        <f t="shared" si="18"/>
        <v>90</v>
      </c>
      <c r="E93">
        <f t="shared" si="12"/>
        <v>1.1755166531520658</v>
      </c>
      <c r="F93">
        <f t="shared" si="21"/>
        <v>0.37384327961902492</v>
      </c>
      <c r="V93">
        <f t="shared" si="13"/>
        <v>90</v>
      </c>
      <c r="W93">
        <f t="shared" si="13"/>
        <v>1.1755166531520658</v>
      </c>
      <c r="X93">
        <f t="shared" si="13"/>
        <v>0.37384327961902492</v>
      </c>
      <c r="Y93">
        <f t="shared" si="14"/>
        <v>0.8016733735330408</v>
      </c>
      <c r="Z93">
        <f t="shared" si="15"/>
        <v>1.0888450939057324</v>
      </c>
      <c r="AA93">
        <f t="shared" si="16"/>
        <v>-1.3324237952653271</v>
      </c>
      <c r="AB93">
        <f t="shared" si="17"/>
        <v>2.9357705423314089</v>
      </c>
      <c r="AD93">
        <f t="shared" si="19"/>
        <v>90</v>
      </c>
      <c r="AE93">
        <f t="shared" si="20"/>
        <v>9.8337122512150579</v>
      </c>
    </row>
    <row r="94" spans="1:31" x14ac:dyDescent="0.35">
      <c r="A94">
        <f t="shared" si="11"/>
        <v>91</v>
      </c>
      <c r="B94">
        <v>11.009228904367124</v>
      </c>
      <c r="D94">
        <f t="shared" si="18"/>
        <v>91</v>
      </c>
      <c r="E94">
        <f t="shared" si="12"/>
        <v>-1.3370172401079596</v>
      </c>
      <c r="F94">
        <f t="shared" si="21"/>
        <v>-0.66873611145530676</v>
      </c>
      <c r="V94">
        <f t="shared" si="13"/>
        <v>91</v>
      </c>
      <c r="W94">
        <f t="shared" si="13"/>
        <v>-1.3370172401079596</v>
      </c>
      <c r="X94">
        <f t="shared" si="13"/>
        <v>-0.66873611145530676</v>
      </c>
      <c r="Y94">
        <f t="shared" si="14"/>
        <v>-0.66828112865265288</v>
      </c>
      <c r="Z94">
        <f t="shared" si="15"/>
        <v>1.0888450939057324</v>
      </c>
      <c r="AA94">
        <f t="shared" si="16"/>
        <v>-2.8023782974510207</v>
      </c>
      <c r="AB94">
        <f t="shared" si="17"/>
        <v>1.465816040145715</v>
      </c>
      <c r="AD94">
        <f t="shared" si="19"/>
        <v>91</v>
      </c>
      <c r="AE94">
        <f t="shared" si="20"/>
        <v>11.009228904367124</v>
      </c>
    </row>
    <row r="95" spans="1:31" x14ac:dyDescent="0.35">
      <c r="A95">
        <f t="shared" si="11"/>
        <v>92</v>
      </c>
      <c r="B95">
        <v>9.672211664259164</v>
      </c>
      <c r="D95">
        <f t="shared" si="18"/>
        <v>92</v>
      </c>
      <c r="E95">
        <f t="shared" si="12"/>
        <v>-1.6501564988328976</v>
      </c>
      <c r="F95">
        <f t="shared" si="21"/>
        <v>-2.4646594335171166</v>
      </c>
      <c r="V95">
        <f t="shared" si="13"/>
        <v>92</v>
      </c>
      <c r="W95">
        <f t="shared" si="13"/>
        <v>-1.6501564988328976</v>
      </c>
      <c r="X95">
        <f t="shared" si="13"/>
        <v>-2.4646594335171166</v>
      </c>
      <c r="Y95">
        <f t="shared" si="14"/>
        <v>0.81450293468421897</v>
      </c>
      <c r="Z95">
        <f t="shared" si="15"/>
        <v>1.0888450939057324</v>
      </c>
      <c r="AA95">
        <f t="shared" si="16"/>
        <v>-1.3195942341141489</v>
      </c>
      <c r="AB95">
        <f t="shared" si="17"/>
        <v>2.9486001034825868</v>
      </c>
      <c r="AD95">
        <f t="shared" si="19"/>
        <v>92</v>
      </c>
      <c r="AE95">
        <f t="shared" si="20"/>
        <v>9.672211664259164</v>
      </c>
    </row>
    <row r="96" spans="1:31" x14ac:dyDescent="0.35">
      <c r="A96">
        <f t="shared" si="11"/>
        <v>93</v>
      </c>
      <c r="B96">
        <v>8.0220551654262664</v>
      </c>
      <c r="D96">
        <f t="shared" si="18"/>
        <v>93</v>
      </c>
      <c r="E96">
        <f t="shared" si="12"/>
        <v>1.0781053212820133</v>
      </c>
      <c r="F96">
        <f t="shared" si="21"/>
        <v>-0.19306745614975052</v>
      </c>
      <c r="V96">
        <f t="shared" si="13"/>
        <v>93</v>
      </c>
      <c r="W96">
        <f t="shared" si="13"/>
        <v>1.0781053212820133</v>
      </c>
      <c r="X96">
        <f t="shared" si="13"/>
        <v>-0.19306745614975052</v>
      </c>
      <c r="Y96">
        <f t="shared" si="14"/>
        <v>1.2711727774317638</v>
      </c>
      <c r="Z96">
        <f t="shared" si="15"/>
        <v>1.0888450939057324</v>
      </c>
      <c r="AA96">
        <f t="shared" si="16"/>
        <v>-0.86292439136660404</v>
      </c>
      <c r="AB96">
        <f t="shared" si="17"/>
        <v>3.4052699462301317</v>
      </c>
      <c r="AD96">
        <f t="shared" si="19"/>
        <v>93</v>
      </c>
      <c r="AE96">
        <f t="shared" si="20"/>
        <v>8.0220551654262664</v>
      </c>
    </row>
    <row r="97" spans="1:31" x14ac:dyDescent="0.35">
      <c r="A97">
        <f t="shared" si="11"/>
        <v>94</v>
      </c>
      <c r="B97">
        <v>9.1001604867082797</v>
      </c>
      <c r="D97">
        <f t="shared" si="18"/>
        <v>94</v>
      </c>
      <c r="E97">
        <f t="shared" si="12"/>
        <v>1.1934030831236662</v>
      </c>
      <c r="F97">
        <f t="shared" si="21"/>
        <v>1.4201792248226406</v>
      </c>
      <c r="V97">
        <f t="shared" si="13"/>
        <v>94</v>
      </c>
      <c r="W97">
        <f t="shared" si="13"/>
        <v>1.1934030831236662</v>
      </c>
      <c r="X97">
        <f t="shared" si="13"/>
        <v>1.4201792248226406</v>
      </c>
      <c r="Y97">
        <f t="shared" si="14"/>
        <v>-0.22677614169897442</v>
      </c>
      <c r="Z97">
        <f t="shared" si="15"/>
        <v>1.0888450939057324</v>
      </c>
      <c r="AA97">
        <f t="shared" si="16"/>
        <v>-2.3608733104973423</v>
      </c>
      <c r="AB97">
        <f t="shared" si="17"/>
        <v>1.9073210270993934</v>
      </c>
      <c r="AD97">
        <f t="shared" si="19"/>
        <v>94</v>
      </c>
      <c r="AE97">
        <f t="shared" si="20"/>
        <v>9.1001604867082797</v>
      </c>
    </row>
    <row r="98" spans="1:31" x14ac:dyDescent="0.35">
      <c r="A98">
        <f t="shared" si="11"/>
        <v>95</v>
      </c>
      <c r="B98">
        <v>10.293563569831946</v>
      </c>
      <c r="D98">
        <f t="shared" si="18"/>
        <v>95</v>
      </c>
      <c r="E98">
        <f t="shared" si="12"/>
        <v>0.58057432252451058</v>
      </c>
      <c r="F98">
        <f t="shared" si="21"/>
        <v>1.0243840899463674</v>
      </c>
      <c r="V98">
        <f t="shared" si="13"/>
        <v>95</v>
      </c>
      <c r="W98">
        <f t="shared" si="13"/>
        <v>0.58057432252451058</v>
      </c>
      <c r="X98">
        <f t="shared" si="13"/>
        <v>1.0243840899463674</v>
      </c>
      <c r="Y98">
        <f t="shared" si="14"/>
        <v>-0.44380976742185685</v>
      </c>
      <c r="Z98">
        <f t="shared" si="15"/>
        <v>1.0888450939057324</v>
      </c>
      <c r="AA98">
        <f t="shared" si="16"/>
        <v>-2.5779069362202245</v>
      </c>
      <c r="AB98">
        <f t="shared" si="17"/>
        <v>1.690287401376511</v>
      </c>
      <c r="AD98">
        <f t="shared" si="19"/>
        <v>95</v>
      </c>
      <c r="AE98">
        <f t="shared" si="20"/>
        <v>10.293563569831946</v>
      </c>
    </row>
    <row r="99" spans="1:31" x14ac:dyDescent="0.35">
      <c r="A99">
        <f t="shared" si="11"/>
        <v>96</v>
      </c>
      <c r="B99">
        <v>10.874137892356456</v>
      </c>
      <c r="D99">
        <f t="shared" si="18"/>
        <v>96</v>
      </c>
      <c r="E99">
        <f t="shared" si="12"/>
        <v>0.17445103802561412</v>
      </c>
      <c r="F99">
        <f t="shared" si="21"/>
        <v>0.38612850524583697</v>
      </c>
      <c r="V99">
        <f t="shared" si="13"/>
        <v>96</v>
      </c>
      <c r="W99">
        <f t="shared" si="13"/>
        <v>0.17445103802561412</v>
      </c>
      <c r="X99">
        <f t="shared" si="13"/>
        <v>0.38612850524583697</v>
      </c>
      <c r="Y99">
        <f t="shared" si="14"/>
        <v>-0.21167746722022285</v>
      </c>
      <c r="Z99">
        <f t="shared" si="15"/>
        <v>1.0888450939057324</v>
      </c>
      <c r="AA99">
        <f t="shared" si="16"/>
        <v>-2.3457746360185907</v>
      </c>
      <c r="AB99">
        <f t="shared" si="17"/>
        <v>1.922419701578145</v>
      </c>
      <c r="AD99">
        <f t="shared" si="19"/>
        <v>96</v>
      </c>
      <c r="AE99">
        <f t="shared" si="20"/>
        <v>10.874137892356456</v>
      </c>
    </row>
    <row r="100" spans="1:31" x14ac:dyDescent="0.35">
      <c r="A100">
        <f t="shared" si="11"/>
        <v>97</v>
      </c>
      <c r="B100">
        <v>11.048588930382071</v>
      </c>
      <c r="D100">
        <f t="shared" si="18"/>
        <v>97</v>
      </c>
      <c r="E100">
        <f t="shared" si="12"/>
        <v>-0.67148532197622401</v>
      </c>
      <c r="F100">
        <f t="shared" si="21"/>
        <v>-0.64605220036703315</v>
      </c>
      <c r="V100">
        <f t="shared" si="13"/>
        <v>97</v>
      </c>
      <c r="W100">
        <f t="shared" si="13"/>
        <v>-0.67148532197622401</v>
      </c>
      <c r="X100">
        <f t="shared" si="13"/>
        <v>-0.64605220036703315</v>
      </c>
      <c r="Y100">
        <f t="shared" si="14"/>
        <v>-2.5433121609190867E-2</v>
      </c>
      <c r="Z100">
        <f t="shared" si="15"/>
        <v>1.0888450939057324</v>
      </c>
      <c r="AA100">
        <f t="shared" si="16"/>
        <v>-2.1595302904075586</v>
      </c>
      <c r="AB100">
        <f t="shared" si="17"/>
        <v>2.1086640471891771</v>
      </c>
      <c r="AD100">
        <f t="shared" si="19"/>
        <v>97</v>
      </c>
      <c r="AE100">
        <f t="shared" si="20"/>
        <v>11.048588930382071</v>
      </c>
    </row>
    <row r="101" spans="1:31" x14ac:dyDescent="0.35">
      <c r="A101">
        <f t="shared" si="11"/>
        <v>98</v>
      </c>
      <c r="B101">
        <v>10.377103608405847</v>
      </c>
      <c r="D101">
        <f t="shared" si="18"/>
        <v>98</v>
      </c>
      <c r="E101">
        <f t="shared" si="12"/>
        <v>0.72362979806956318</v>
      </c>
      <c r="F101">
        <f t="shared" si="21"/>
        <v>0.20029645826381948</v>
      </c>
      <c r="V101">
        <f t="shared" si="13"/>
        <v>98</v>
      </c>
      <c r="W101">
        <f t="shared" si="13"/>
        <v>0.72362979806956318</v>
      </c>
      <c r="X101">
        <f t="shared" si="13"/>
        <v>0.20029645826381948</v>
      </c>
      <c r="Y101">
        <f t="shared" si="14"/>
        <v>0.5233333398057437</v>
      </c>
      <c r="Z101">
        <f t="shared" si="15"/>
        <v>1.0888450939057324</v>
      </c>
      <c r="AA101">
        <f t="shared" si="16"/>
        <v>-1.6107638289926243</v>
      </c>
      <c r="AB101">
        <f t="shared" si="17"/>
        <v>2.6574305086041115</v>
      </c>
      <c r="AD101">
        <f t="shared" si="19"/>
        <v>98</v>
      </c>
      <c r="AE101">
        <f t="shared" si="20"/>
        <v>10.377103608405847</v>
      </c>
    </row>
    <row r="102" spans="1:31" x14ac:dyDescent="0.35">
      <c r="A102">
        <f t="shared" si="11"/>
        <v>99</v>
      </c>
      <c r="B102">
        <v>11.10073340647541</v>
      </c>
      <c r="D102">
        <f t="shared" si="18"/>
        <v>99</v>
      </c>
      <c r="E102">
        <f t="shared" si="12"/>
        <v>-1.5442767167039673</v>
      </c>
      <c r="F102">
        <f t="shared" si="21"/>
        <v>-1.2669798571887629</v>
      </c>
      <c r="V102">
        <f t="shared" si="13"/>
        <v>99</v>
      </c>
      <c r="W102">
        <f t="shared" si="13"/>
        <v>-1.5442767167039673</v>
      </c>
      <c r="X102">
        <f t="shared" si="13"/>
        <v>-1.2669798571887629</v>
      </c>
      <c r="Y102">
        <f t="shared" si="14"/>
        <v>-0.27729685951520433</v>
      </c>
      <c r="Z102">
        <f t="shared" si="15"/>
        <v>1.0888450939057324</v>
      </c>
      <c r="AA102">
        <f t="shared" si="16"/>
        <v>-2.4113940283135724</v>
      </c>
      <c r="AB102">
        <f t="shared" si="17"/>
        <v>1.8568003092831635</v>
      </c>
      <c r="AD102">
        <f t="shared" si="19"/>
        <v>99</v>
      </c>
      <c r="AE102">
        <f t="shared" si="20"/>
        <v>11.10073340647541</v>
      </c>
    </row>
    <row r="103" spans="1:31" x14ac:dyDescent="0.35">
      <c r="A103">
        <f t="shared" si="11"/>
        <v>100</v>
      </c>
      <c r="B103">
        <v>9.5564566897714425</v>
      </c>
      <c r="D103">
        <f t="shared" si="18"/>
        <v>100</v>
      </c>
      <c r="E103">
        <f t="shared" si="12"/>
        <v>0.57015532242647105</v>
      </c>
      <c r="F103">
        <f t="shared" si="21"/>
        <v>-0.5694424614863286</v>
      </c>
      <c r="V103">
        <f t="shared" si="13"/>
        <v>100</v>
      </c>
      <c r="W103">
        <f t="shared" si="13"/>
        <v>0.57015532242647105</v>
      </c>
      <c r="X103">
        <f t="shared" si="13"/>
        <v>-0.5694424614863286</v>
      </c>
      <c r="Y103">
        <f t="shared" si="14"/>
        <v>1.1395977839127998</v>
      </c>
      <c r="Z103">
        <f t="shared" si="15"/>
        <v>1.0888450939057324</v>
      </c>
      <c r="AA103">
        <f t="shared" si="16"/>
        <v>-0.99449938488556811</v>
      </c>
      <c r="AB103">
        <f t="shared" si="17"/>
        <v>3.2736949527111676</v>
      </c>
      <c r="AD103">
        <f t="shared" si="19"/>
        <v>100</v>
      </c>
      <c r="AE103">
        <f t="shared" si="20"/>
        <v>9.5564566897714425</v>
      </c>
    </row>
    <row r="104" spans="1:31" x14ac:dyDescent="0.35">
      <c r="A104">
        <f t="shared" si="11"/>
        <v>101</v>
      </c>
      <c r="B104">
        <v>10.126612012197914</v>
      </c>
      <c r="D104">
        <f t="shared" si="18"/>
        <v>101</v>
      </c>
      <c r="E104">
        <f t="shared" si="12"/>
        <v>0.49204478752084135</v>
      </c>
      <c r="F104">
        <f t="shared" si="21"/>
        <v>0.465583708163118</v>
      </c>
      <c r="V104">
        <f t="shared" si="13"/>
        <v>101</v>
      </c>
      <c r="W104">
        <f t="shared" si="13"/>
        <v>0.49204478752084135</v>
      </c>
      <c r="X104">
        <f t="shared" si="13"/>
        <v>0.465583708163118</v>
      </c>
      <c r="Y104">
        <f t="shared" si="14"/>
        <v>2.6461079357723349E-2</v>
      </c>
      <c r="Z104">
        <f t="shared" si="15"/>
        <v>1.0888450939057324</v>
      </c>
      <c r="AA104">
        <f t="shared" si="16"/>
        <v>-2.1076360894406445</v>
      </c>
      <c r="AB104">
        <f t="shared" si="17"/>
        <v>2.1605582481560912</v>
      </c>
      <c r="AD104">
        <f t="shared" si="19"/>
        <v>101</v>
      </c>
      <c r="AE104">
        <f t="shared" si="20"/>
        <v>10.126612012197914</v>
      </c>
    </row>
    <row r="105" spans="1:31" x14ac:dyDescent="0.35">
      <c r="A105">
        <f t="shared" si="11"/>
        <v>102</v>
      </c>
      <c r="B105">
        <v>10.618656799718755</v>
      </c>
      <c r="D105">
        <f t="shared" si="18"/>
        <v>102</v>
      </c>
      <c r="E105">
        <f t="shared" si="12"/>
        <v>0.75072084779491988</v>
      </c>
      <c r="F105">
        <f t="shared" si="21"/>
        <v>0.72534203557535892</v>
      </c>
      <c r="V105">
        <f t="shared" si="13"/>
        <v>102</v>
      </c>
      <c r="W105">
        <f t="shared" si="13"/>
        <v>0.75072084779491988</v>
      </c>
      <c r="X105">
        <f t="shared" si="13"/>
        <v>0.72534203557535892</v>
      </c>
      <c r="Y105">
        <f t="shared" si="14"/>
        <v>2.5378812219560953E-2</v>
      </c>
      <c r="Z105">
        <f t="shared" si="15"/>
        <v>1.0888450939057324</v>
      </c>
      <c r="AA105">
        <f t="shared" si="16"/>
        <v>-2.108718356578807</v>
      </c>
      <c r="AB105">
        <f t="shared" si="17"/>
        <v>2.1594759810179287</v>
      </c>
      <c r="AD105">
        <f t="shared" si="19"/>
        <v>102</v>
      </c>
      <c r="AE105">
        <f t="shared" si="20"/>
        <v>10.618656799718755</v>
      </c>
    </row>
    <row r="106" spans="1:31" x14ac:dyDescent="0.35">
      <c r="A106">
        <f t="shared" si="11"/>
        <v>103</v>
      </c>
      <c r="B106">
        <v>11.369377647513675</v>
      </c>
      <c r="D106">
        <f t="shared" si="18"/>
        <v>103</v>
      </c>
      <c r="E106">
        <f t="shared" si="12"/>
        <v>-0.6079354272782993</v>
      </c>
      <c r="F106">
        <f t="shared" si="21"/>
        <v>-0.41309341209013017</v>
      </c>
      <c r="V106">
        <f t="shared" si="13"/>
        <v>103</v>
      </c>
      <c r="W106">
        <f t="shared" si="13"/>
        <v>-0.6079354272782993</v>
      </c>
      <c r="X106">
        <f t="shared" si="13"/>
        <v>-0.41309341209013017</v>
      </c>
      <c r="Y106">
        <f t="shared" si="14"/>
        <v>-0.19484201518816913</v>
      </c>
      <c r="Z106">
        <f t="shared" si="15"/>
        <v>1.0888450939057324</v>
      </c>
      <c r="AA106">
        <f t="shared" si="16"/>
        <v>-2.3289391839865372</v>
      </c>
      <c r="AB106">
        <f t="shared" si="17"/>
        <v>1.9392551536101987</v>
      </c>
      <c r="AD106">
        <f t="shared" si="19"/>
        <v>103</v>
      </c>
      <c r="AE106">
        <f t="shared" si="20"/>
        <v>11.369377647513675</v>
      </c>
    </row>
    <row r="107" spans="1:31" x14ac:dyDescent="0.35">
      <c r="A107">
        <f t="shared" si="11"/>
        <v>104</v>
      </c>
      <c r="B107">
        <v>10.761442220235375</v>
      </c>
      <c r="D107" s="6">
        <f t="shared" si="18"/>
        <v>104</v>
      </c>
      <c r="E107" s="6">
        <f t="shared" si="12"/>
        <v>1.1933228352475833</v>
      </c>
      <c r="F107" s="6">
        <f t="shared" si="21"/>
        <v>0.57514432084019673</v>
      </c>
      <c r="V107">
        <f t="shared" si="13"/>
        <v>104</v>
      </c>
      <c r="W107">
        <f t="shared" si="13"/>
        <v>1.1933228352475833</v>
      </c>
      <c r="X107">
        <f t="shared" si="13"/>
        <v>0.57514432084019673</v>
      </c>
      <c r="Y107">
        <f t="shared" si="14"/>
        <v>0.61817851440738658</v>
      </c>
      <c r="Z107">
        <f t="shared" si="15"/>
        <v>1.0888450939057324</v>
      </c>
      <c r="AA107">
        <f t="shared" si="16"/>
        <v>-1.5159186543909813</v>
      </c>
      <c r="AB107">
        <f t="shared" si="17"/>
        <v>2.7522756832057542</v>
      </c>
      <c r="AD107">
        <f t="shared" si="19"/>
        <v>104</v>
      </c>
      <c r="AE107">
        <f t="shared" si="20"/>
        <v>10.761442220235375</v>
      </c>
    </row>
    <row r="108" spans="1:31" x14ac:dyDescent="0.35">
      <c r="A108">
        <f t="shared" si="11"/>
        <v>105</v>
      </c>
      <c r="B108" s="6">
        <v>11.954765055482959</v>
      </c>
      <c r="V108">
        <f>V107+1</f>
        <v>105</v>
      </c>
      <c r="Y108">
        <f>SUMPRODUCT(W106:W107,I$4:I$5)+SUMPRODUCT(X107,J$5)</f>
        <v>-0.44942945341649471</v>
      </c>
      <c r="Z108">
        <f>J$15*SQRT(SUMSQ(M$15:M15))</f>
        <v>1.0888450939057324</v>
      </c>
      <c r="AA108">
        <f>Y108-NORMSINV(1-Z$2/2)*Z108</f>
        <v>-2.5835266222148627</v>
      </c>
      <c r="AB108">
        <f>Y108+NORMSINV(1-Z$2/2)*Z108</f>
        <v>1.6846677153818732</v>
      </c>
      <c r="AD108" s="6">
        <f t="shared" si="19"/>
        <v>105</v>
      </c>
      <c r="AE108" s="6">
        <f t="shared" si="20"/>
        <v>11.954765055482959</v>
      </c>
    </row>
    <row r="109" spans="1:31" x14ac:dyDescent="0.35">
      <c r="V109">
        <f>V108+1</f>
        <v>106</v>
      </c>
      <c r="Y109">
        <f>SUMPRODUCT(W107,I4)+SUMPRODUCT(Y108,I5)</f>
        <v>0.47564621252202222</v>
      </c>
      <c r="Z109">
        <f>J$15*SQRT(SUMSQ(M$15:M16))</f>
        <v>1.3128003599260778</v>
      </c>
      <c r="AA109">
        <f>Y109-NORMSINV(1-Z$2/2)*Z109</f>
        <v>-2.0973952118243098</v>
      </c>
      <c r="AB109">
        <f>Y109+NORMSINV(1-Z$2/2)*Z109</f>
        <v>3.0486876368683538</v>
      </c>
      <c r="AD109">
        <f t="shared" si="19"/>
        <v>106</v>
      </c>
      <c r="AE109">
        <f>Y108+AE108</f>
        <v>11.505335602066465</v>
      </c>
    </row>
    <row r="110" spans="1:31" x14ac:dyDescent="0.35">
      <c r="V110">
        <f>V109+1</f>
        <v>107</v>
      </c>
      <c r="Y110">
        <f>SUMPRODUCT(Y108:Y109,I4:I5)</f>
        <v>-3.723016715074845E-2</v>
      </c>
      <c r="Z110">
        <f>J$15*SQRT(SUMSQ(M$15:M17))</f>
        <v>1.343222020097333</v>
      </c>
      <c r="AA110">
        <f>Y110-NORMSINV(1-Z$2/2)*Z110</f>
        <v>-2.6698969497826575</v>
      </c>
      <c r="AB110">
        <f>Y110+NORMSINV(1-Z$2/2)*Z110</f>
        <v>2.5954366154811606</v>
      </c>
      <c r="AD110">
        <f t="shared" si="19"/>
        <v>107</v>
      </c>
      <c r="AE110">
        <f>Y109+AE109</f>
        <v>11.980981814588487</v>
      </c>
    </row>
    <row r="111" spans="1:31" x14ac:dyDescent="0.35">
      <c r="V111">
        <f>V110+1</f>
        <v>108</v>
      </c>
      <c r="Y111">
        <f>SUMPRODUCT(Y109:Y110,I4:I5)</f>
        <v>0.25531550840056677</v>
      </c>
      <c r="Z111">
        <f>J$15*SQRT(SUMSQ(M$15:M18))</f>
        <v>1.3738751054928069</v>
      </c>
      <c r="AA111">
        <f>Y111-NORMSINV(1-Z$2/2)*Z111</f>
        <v>-2.4374302176215012</v>
      </c>
      <c r="AB111">
        <f>Y111+NORMSINV(1-Z$2/2)*Z111</f>
        <v>2.9480612344226351</v>
      </c>
      <c r="AD111">
        <f t="shared" si="19"/>
        <v>108</v>
      </c>
      <c r="AE111">
        <f>Y110+AE110</f>
        <v>11.94375164743774</v>
      </c>
    </row>
    <row r="112" spans="1:31" x14ac:dyDescent="0.35">
      <c r="V112" s="6">
        <f>V111+1</f>
        <v>109</v>
      </c>
      <c r="W112" s="6"/>
      <c r="X112" s="6"/>
      <c r="Y112" s="6">
        <f>SUMPRODUCT(Y110:Y111,I4:I5)</f>
        <v>9.6921180266905063E-2</v>
      </c>
      <c r="Z112" s="6">
        <f>J$15*SQRT(SUMSQ(M$15:M19))</f>
        <v>1.3741857305657679</v>
      </c>
      <c r="AA112" s="6">
        <f>Y112-NORMSINV(1-Z$2/2)*Z112</f>
        <v>-2.5964333597108618</v>
      </c>
      <c r="AB112" s="6">
        <f>Y112+NORMSINV(1-Z$2/2)*Z112</f>
        <v>2.7902757202446717</v>
      </c>
      <c r="AD112">
        <f t="shared" si="19"/>
        <v>109</v>
      </c>
      <c r="AE112">
        <f>Y111+AE111</f>
        <v>12.199067155838307</v>
      </c>
    </row>
    <row r="113" spans="30:31" x14ac:dyDescent="0.35">
      <c r="AD113" s="6">
        <f t="shared" si="19"/>
        <v>110</v>
      </c>
      <c r="AE113" s="6">
        <f>Y112+AE112</f>
        <v>12.295988336105212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49BB-55B5-404D-9AFA-AD4B84B8EA01}">
  <sheetPr codeName="Sheet15"/>
  <dimension ref="A1:AE113"/>
  <sheetViews>
    <sheetView workbookViewId="0"/>
  </sheetViews>
  <sheetFormatPr defaultRowHeight="14.5" x14ac:dyDescent="0.35"/>
  <cols>
    <col min="1" max="1" width="4.81640625" customWidth="1"/>
  </cols>
  <sheetData>
    <row r="1" spans="1:31" x14ac:dyDescent="0.35">
      <c r="A1" s="1" t="s">
        <v>0</v>
      </c>
      <c r="D1" t="s">
        <v>1</v>
      </c>
      <c r="H1" t="s">
        <v>49</v>
      </c>
      <c r="L1" t="s">
        <v>3</v>
      </c>
      <c r="P1" t="s">
        <v>50</v>
      </c>
      <c r="V1" t="s">
        <v>5</v>
      </c>
      <c r="AD1" t="s">
        <v>6</v>
      </c>
    </row>
    <row r="2" spans="1:31" ht="15" thickBot="1" x14ac:dyDescent="0.4">
      <c r="A2" s="2"/>
      <c r="B2" s="2"/>
      <c r="Y2" t="s">
        <v>7</v>
      </c>
      <c r="Z2">
        <v>0.05</v>
      </c>
    </row>
    <row r="3" spans="1:31" ht="15" thickTop="1" x14ac:dyDescent="0.35">
      <c r="B3" s="3" t="s">
        <v>8</v>
      </c>
      <c r="D3" s="4" t="s">
        <v>9</v>
      </c>
      <c r="E3" s="4" t="s">
        <v>10</v>
      </c>
      <c r="F3" s="4" t="s">
        <v>11</v>
      </c>
      <c r="H3" s="4" t="s">
        <v>12</v>
      </c>
      <c r="I3" s="4" t="s">
        <v>13</v>
      </c>
      <c r="J3" s="4" t="s">
        <v>14</v>
      </c>
      <c r="L3" s="4" t="s">
        <v>15</v>
      </c>
      <c r="M3" s="4" t="s">
        <v>16</v>
      </c>
      <c r="N3" s="4" t="s">
        <v>17</v>
      </c>
      <c r="P3" s="4" t="s">
        <v>18</v>
      </c>
      <c r="Q3" s="4" t="s">
        <v>51</v>
      </c>
      <c r="R3" s="4" t="s">
        <v>20</v>
      </c>
      <c r="S3" s="4" t="s">
        <v>21</v>
      </c>
      <c r="T3" s="4" t="s">
        <v>22</v>
      </c>
      <c r="V3" s="4" t="s">
        <v>9</v>
      </c>
      <c r="W3" s="4" t="s">
        <v>10</v>
      </c>
      <c r="X3" s="4" t="s">
        <v>11</v>
      </c>
      <c r="Y3" s="4" t="s">
        <v>23</v>
      </c>
      <c r="Z3" s="4" t="s">
        <v>20</v>
      </c>
      <c r="AA3" s="4" t="s">
        <v>24</v>
      </c>
      <c r="AB3" s="4" t="s">
        <v>25</v>
      </c>
      <c r="AD3" s="4" t="s">
        <v>9</v>
      </c>
      <c r="AE3" s="4" t="s">
        <v>26</v>
      </c>
    </row>
    <row r="4" spans="1:31" x14ac:dyDescent="0.35">
      <c r="A4">
        <v>1</v>
      </c>
      <c r="B4">
        <v>3.1176756475655343</v>
      </c>
      <c r="D4">
        <v>1</v>
      </c>
      <c r="E4">
        <f>B5-B4</f>
        <v>2.6905754382333931</v>
      </c>
      <c r="F4">
        <v>0</v>
      </c>
      <c r="H4" s="5">
        <v>2</v>
      </c>
      <c r="I4">
        <v>0.58342163784420886</v>
      </c>
      <c r="J4">
        <v>0</v>
      </c>
      <c r="L4">
        <f t="array" ref="L4:N5">[2]!ARRoots(I4:I5)</f>
        <v>-1.6832926967140005</v>
      </c>
      <c r="M4">
        <v>0</v>
      </c>
      <c r="N4">
        <v>1.6832926967140005</v>
      </c>
      <c r="P4" s="14" t="s">
        <v>52</v>
      </c>
      <c r="Q4" s="14">
        <f>J16</f>
        <v>6.9098004481384145E-2</v>
      </c>
      <c r="R4" s="14">
        <f>J17/SQRT(J18)</f>
        <v>0.12701194722600762</v>
      </c>
      <c r="S4" s="14">
        <f>Q4/R4</f>
        <v>0.54402759732853923</v>
      </c>
      <c r="T4" s="14">
        <f>TDIST(ABS(S4),J$18-1,2)</f>
        <v>0.58762144566862218</v>
      </c>
      <c r="V4">
        <f>D4</f>
        <v>1</v>
      </c>
      <c r="W4">
        <f>E4</f>
        <v>2.6905754382333931</v>
      </c>
      <c r="X4">
        <f>F4</f>
        <v>0</v>
      </c>
      <c r="Y4">
        <f>W4-X4</f>
        <v>2.6905754382333931</v>
      </c>
      <c r="Z4">
        <f>J$15</f>
        <v>1.1002814389079172</v>
      </c>
      <c r="AA4">
        <f>Y4-NORMSINV(1-Z$2/2)*Z4</f>
        <v>0.53406344511596826</v>
      </c>
      <c r="AB4">
        <f>Y4+NORMSINV(1-Z$2/2)*Z4</f>
        <v>4.8470874313508183</v>
      </c>
      <c r="AD4">
        <v>1</v>
      </c>
      <c r="AE4">
        <f>B4</f>
        <v>3.1176756475655343</v>
      </c>
    </row>
    <row r="5" spans="1:31" x14ac:dyDescent="0.35">
      <c r="A5">
        <f t="shared" ref="A5:A68" si="0">A4+1</f>
        <v>2</v>
      </c>
      <c r="B5">
        <v>5.8082510857989273</v>
      </c>
      <c r="D5">
        <f>D4+1</f>
        <v>2</v>
      </c>
      <c r="E5">
        <f t="shared" ref="E5:E68" si="1">B6-B5</f>
        <v>-0.90148248741715165</v>
      </c>
      <c r="F5">
        <v>0</v>
      </c>
      <c r="H5" s="5">
        <f>H4-1</f>
        <v>1</v>
      </c>
      <c r="I5">
        <v>0.38799563487101507</v>
      </c>
      <c r="J5">
        <v>-1.0903416610931291</v>
      </c>
      <c r="L5" s="6">
        <v>1.0182579950449107</v>
      </c>
      <c r="M5" s="6">
        <v>0</v>
      </c>
      <c r="N5" s="6">
        <v>1.0182579950449107</v>
      </c>
      <c r="V5">
        <f t="shared" ref="V5:X68" si="2">D5</f>
        <v>2</v>
      </c>
      <c r="W5">
        <f t="shared" si="2"/>
        <v>-0.90148248741715165</v>
      </c>
      <c r="X5">
        <f t="shared" si="2"/>
        <v>0</v>
      </c>
      <c r="Y5">
        <f t="shared" ref="Y5:Y68" si="3">W5-X5</f>
        <v>-0.90148248741715165</v>
      </c>
      <c r="Z5">
        <f t="shared" ref="Z5:Z68" si="4">J$15</f>
        <v>1.1002814389079172</v>
      </c>
      <c r="AA5">
        <f t="shared" ref="AA5:AA68" si="5">Y5-NORMSINV(1-Z$2/2)*Z5</f>
        <v>-3.0579944805345765</v>
      </c>
      <c r="AB5">
        <f t="shared" ref="AB5:AB68" si="6">Y5+NORMSINV(1-Z$2/2)*Z5</f>
        <v>1.2550295057002732</v>
      </c>
      <c r="AD5">
        <f>AD4+1</f>
        <v>2</v>
      </c>
      <c r="AE5">
        <f>B5</f>
        <v>5.8082510857989273</v>
      </c>
    </row>
    <row r="6" spans="1:31" x14ac:dyDescent="0.35">
      <c r="A6">
        <f t="shared" si="0"/>
        <v>3</v>
      </c>
      <c r="B6">
        <v>4.9067685983817757</v>
      </c>
      <c r="D6">
        <f t="shared" ref="D6:D69" si="7">D5+1</f>
        <v>3</v>
      </c>
      <c r="E6">
        <f t="shared" si="1"/>
        <v>1.212705883878467</v>
      </c>
      <c r="F6">
        <f>E6-SUMPRODUCT(E4:E5,I$4:I$5)-SUMPRODUCT(F5,J$5)</f>
        <v>-7.2627750085396681E-3</v>
      </c>
      <c r="H6" s="7" t="s">
        <v>27</v>
      </c>
      <c r="I6" s="6">
        <v>0</v>
      </c>
      <c r="J6" s="6">
        <v>0</v>
      </c>
      <c r="V6">
        <f t="shared" si="2"/>
        <v>3</v>
      </c>
      <c r="W6">
        <f t="shared" si="2"/>
        <v>1.212705883878467</v>
      </c>
      <c r="X6">
        <f t="shared" si="2"/>
        <v>-7.2627750085396681E-3</v>
      </c>
      <c r="Y6">
        <f t="shared" si="3"/>
        <v>1.2199686588870067</v>
      </c>
      <c r="Z6">
        <f t="shared" si="4"/>
        <v>1.1002814389079172</v>
      </c>
      <c r="AA6">
        <f t="shared" si="5"/>
        <v>-0.93654333423041813</v>
      </c>
      <c r="AB6">
        <f t="shared" si="6"/>
        <v>3.3764806520044317</v>
      </c>
      <c r="AD6">
        <f t="shared" ref="AD6:AD69" si="8">AD5+1</f>
        <v>3</v>
      </c>
      <c r="AE6">
        <f t="shared" ref="AE6:AE69" si="9">B6</f>
        <v>4.9067685983817757</v>
      </c>
    </row>
    <row r="7" spans="1:31" x14ac:dyDescent="0.35">
      <c r="A7">
        <f t="shared" si="0"/>
        <v>4</v>
      </c>
      <c r="B7">
        <v>6.1194744822602427</v>
      </c>
      <c r="D7">
        <f t="shared" si="7"/>
        <v>4</v>
      </c>
      <c r="E7">
        <f t="shared" si="1"/>
        <v>2.0158518295054648</v>
      </c>
      <c r="F7">
        <f t="shared" ref="F7:F70" si="10">E7-SUMPRODUCT(E5:E6,I$4:I$5)-SUMPRODUCT(F6,J$5)</f>
        <v>2.0633527233080526</v>
      </c>
      <c r="L7" t="s">
        <v>30</v>
      </c>
      <c r="V7">
        <f t="shared" si="2"/>
        <v>4</v>
      </c>
      <c r="W7">
        <f t="shared" si="2"/>
        <v>2.0158518295054648</v>
      </c>
      <c r="X7">
        <f t="shared" si="2"/>
        <v>2.0633527233080526</v>
      </c>
      <c r="Y7">
        <f t="shared" si="3"/>
        <v>-4.7500893802587818E-2</v>
      </c>
      <c r="Z7">
        <f t="shared" si="4"/>
        <v>1.1002814389079172</v>
      </c>
      <c r="AA7">
        <f t="shared" si="5"/>
        <v>-2.2040128869200126</v>
      </c>
      <c r="AB7">
        <f t="shared" si="6"/>
        <v>2.109011099314837</v>
      </c>
      <c r="AD7">
        <f t="shared" si="8"/>
        <v>4</v>
      </c>
      <c r="AE7">
        <f t="shared" si="9"/>
        <v>6.1194744822602427</v>
      </c>
    </row>
    <row r="8" spans="1:31" ht="15" thickBot="1" x14ac:dyDescent="0.4">
      <c r="A8">
        <f t="shared" si="0"/>
        <v>5</v>
      </c>
      <c r="B8">
        <v>8.1353263117657075</v>
      </c>
      <c r="D8">
        <f t="shared" si="7"/>
        <v>5</v>
      </c>
      <c r="E8">
        <f t="shared" si="1"/>
        <v>1.2095411148802668</v>
      </c>
      <c r="F8">
        <f t="shared" si="10"/>
        <v>1.9696399872424466</v>
      </c>
      <c r="I8" t="s">
        <v>32</v>
      </c>
      <c r="J8" s="8">
        <f>SUMSQ(F6:F107)</f>
        <v>123.48316297013822</v>
      </c>
      <c r="V8">
        <f t="shared" si="2"/>
        <v>5</v>
      </c>
      <c r="W8">
        <f t="shared" si="2"/>
        <v>1.2095411148802668</v>
      </c>
      <c r="X8">
        <f t="shared" si="2"/>
        <v>1.9696399872424466</v>
      </c>
      <c r="Y8">
        <f t="shared" si="3"/>
        <v>-0.76009887236217977</v>
      </c>
      <c r="Z8">
        <f t="shared" si="4"/>
        <v>1.1002814389079172</v>
      </c>
      <c r="AA8">
        <f t="shared" si="5"/>
        <v>-2.9166108654796048</v>
      </c>
      <c r="AB8">
        <f t="shared" si="6"/>
        <v>1.396413120755245</v>
      </c>
      <c r="AD8">
        <f t="shared" si="8"/>
        <v>5</v>
      </c>
      <c r="AE8">
        <f t="shared" si="9"/>
        <v>8.1353263117657075</v>
      </c>
    </row>
    <row r="9" spans="1:31" ht="15" thickTop="1" x14ac:dyDescent="0.35">
      <c r="A9">
        <f t="shared" si="0"/>
        <v>6</v>
      </c>
      <c r="B9">
        <v>9.3448674266459744</v>
      </c>
      <c r="D9">
        <f t="shared" si="7"/>
        <v>6</v>
      </c>
      <c r="E9">
        <f t="shared" si="1"/>
        <v>-0.1972167427588154</v>
      </c>
      <c r="F9">
        <f t="shared" si="10"/>
        <v>0.30497554389467574</v>
      </c>
      <c r="L9" s="4" t="s">
        <v>15</v>
      </c>
      <c r="M9" s="4" t="s">
        <v>16</v>
      </c>
      <c r="N9" s="4" t="s">
        <v>17</v>
      </c>
      <c r="V9">
        <f t="shared" si="2"/>
        <v>6</v>
      </c>
      <c r="W9">
        <f t="shared" si="2"/>
        <v>-0.1972167427588154</v>
      </c>
      <c r="X9">
        <f t="shared" si="2"/>
        <v>0.30497554389467574</v>
      </c>
      <c r="Y9">
        <f t="shared" si="3"/>
        <v>-0.50219228665349114</v>
      </c>
      <c r="Z9">
        <f t="shared" si="4"/>
        <v>1.1002814389079172</v>
      </c>
      <c r="AA9">
        <f t="shared" si="5"/>
        <v>-2.6587042797709159</v>
      </c>
      <c r="AB9">
        <f t="shared" si="6"/>
        <v>1.6543197064639337</v>
      </c>
      <c r="AD9">
        <f t="shared" si="8"/>
        <v>6</v>
      </c>
      <c r="AE9">
        <f t="shared" si="9"/>
        <v>9.3448674266459744</v>
      </c>
    </row>
    <row r="10" spans="1:31" x14ac:dyDescent="0.35">
      <c r="A10">
        <f t="shared" si="0"/>
        <v>7</v>
      </c>
      <c r="B10">
        <v>9.147650683887159</v>
      </c>
      <c r="D10">
        <f t="shared" si="7"/>
        <v>7</v>
      </c>
      <c r="E10">
        <f t="shared" si="1"/>
        <v>-1.0461574025841802</v>
      </c>
      <c r="F10">
        <f t="shared" si="10"/>
        <v>-1.3427830844307342</v>
      </c>
      <c r="I10" t="s">
        <v>33</v>
      </c>
      <c r="J10" s="9">
        <v>2</v>
      </c>
      <c r="L10" s="10">
        <f t="array" ref="L10:N10">[2]!MARoots(J5)</f>
        <v>0.91714371346449652</v>
      </c>
      <c r="M10" s="10">
        <v>0</v>
      </c>
      <c r="N10" s="10">
        <v>0.91714371346449652</v>
      </c>
      <c r="V10">
        <f t="shared" si="2"/>
        <v>7</v>
      </c>
      <c r="W10">
        <f t="shared" si="2"/>
        <v>-1.0461574025841802</v>
      </c>
      <c r="X10">
        <f t="shared" si="2"/>
        <v>-1.3427830844307342</v>
      </c>
      <c r="Y10">
        <f t="shared" si="3"/>
        <v>0.29662568184655402</v>
      </c>
      <c r="Z10">
        <f t="shared" si="4"/>
        <v>1.1002814389079172</v>
      </c>
      <c r="AA10">
        <f t="shared" si="5"/>
        <v>-1.8598863112708708</v>
      </c>
      <c r="AB10">
        <f t="shared" si="6"/>
        <v>2.4531376749639788</v>
      </c>
      <c r="AD10">
        <f t="shared" si="8"/>
        <v>7</v>
      </c>
      <c r="AE10">
        <f t="shared" si="9"/>
        <v>9.147650683887159</v>
      </c>
    </row>
    <row r="11" spans="1:31" x14ac:dyDescent="0.35">
      <c r="A11">
        <f t="shared" si="0"/>
        <v>8</v>
      </c>
      <c r="B11">
        <v>8.1014932813029787</v>
      </c>
      <c r="D11">
        <f t="shared" si="7"/>
        <v>8</v>
      </c>
      <c r="E11">
        <f t="shared" si="1"/>
        <v>2.0449257478699501</v>
      </c>
      <c r="F11">
        <f t="shared" si="10"/>
        <v>1.1017984297652972</v>
      </c>
      <c r="I11" t="s">
        <v>34</v>
      </c>
      <c r="J11" s="11">
        <v>1</v>
      </c>
      <c r="V11">
        <f t="shared" si="2"/>
        <v>8</v>
      </c>
      <c r="W11">
        <f t="shared" si="2"/>
        <v>2.0449257478699501</v>
      </c>
      <c r="X11">
        <f t="shared" si="2"/>
        <v>1.1017984297652972</v>
      </c>
      <c r="Y11">
        <f t="shared" si="3"/>
        <v>0.94312731810465289</v>
      </c>
      <c r="Z11">
        <f t="shared" si="4"/>
        <v>1.1002814389079172</v>
      </c>
      <c r="AA11">
        <f t="shared" si="5"/>
        <v>-1.2133846750127719</v>
      </c>
      <c r="AB11">
        <f t="shared" si="6"/>
        <v>3.0996393112220777</v>
      </c>
      <c r="AD11">
        <f t="shared" si="8"/>
        <v>8</v>
      </c>
      <c r="AE11">
        <f t="shared" si="9"/>
        <v>8.1014932813029787</v>
      </c>
    </row>
    <row r="12" spans="1:31" x14ac:dyDescent="0.35">
      <c r="A12">
        <f t="shared" si="0"/>
        <v>9</v>
      </c>
      <c r="B12">
        <v>10.146419029172929</v>
      </c>
      <c r="D12">
        <f t="shared" si="7"/>
        <v>9</v>
      </c>
      <c r="E12">
        <f t="shared" si="1"/>
        <v>0.89877731983125031</v>
      </c>
      <c r="F12">
        <f t="shared" si="10"/>
        <v>1.9170426513809651</v>
      </c>
      <c r="I12" t="s">
        <v>35</v>
      </c>
      <c r="J12" s="11">
        <v>1</v>
      </c>
      <c r="L12" t="s">
        <v>36</v>
      </c>
      <c r="V12">
        <f t="shared" si="2"/>
        <v>9</v>
      </c>
      <c r="W12">
        <f t="shared" si="2"/>
        <v>0.89877731983125031</v>
      </c>
      <c r="X12">
        <f t="shared" si="2"/>
        <v>1.9170426513809651</v>
      </c>
      <c r="Y12">
        <f t="shared" si="3"/>
        <v>-1.0182653315497148</v>
      </c>
      <c r="Z12">
        <f t="shared" si="4"/>
        <v>1.1002814389079172</v>
      </c>
      <c r="AA12">
        <f t="shared" si="5"/>
        <v>-3.1747773246671396</v>
      </c>
      <c r="AB12">
        <f t="shared" si="6"/>
        <v>1.13824666156771</v>
      </c>
      <c r="AD12">
        <f t="shared" si="8"/>
        <v>9</v>
      </c>
      <c r="AE12">
        <f t="shared" si="9"/>
        <v>10.146419029172929</v>
      </c>
    </row>
    <row r="13" spans="1:31" ht="15" thickBot="1" x14ac:dyDescent="0.4">
      <c r="A13">
        <f t="shared" si="0"/>
        <v>10</v>
      </c>
      <c r="B13">
        <v>11.045196349004179</v>
      </c>
      <c r="D13">
        <f t="shared" si="7"/>
        <v>10</v>
      </c>
      <c r="E13">
        <f t="shared" si="1"/>
        <v>-0.9226182688211928</v>
      </c>
      <c r="F13">
        <f t="shared" si="10"/>
        <v>-0.37416240583577043</v>
      </c>
      <c r="I13" t="s">
        <v>37</v>
      </c>
      <c r="J13" s="11">
        <f>AVERAGE(F6:F107)</f>
        <v>4.1858999451386394E-2</v>
      </c>
      <c r="V13">
        <f t="shared" si="2"/>
        <v>10</v>
      </c>
      <c r="W13">
        <f t="shared" si="2"/>
        <v>-0.9226182688211928</v>
      </c>
      <c r="X13">
        <f t="shared" si="2"/>
        <v>-0.37416240583577043</v>
      </c>
      <c r="Y13">
        <f t="shared" si="3"/>
        <v>-0.54845586298542237</v>
      </c>
      <c r="Z13">
        <f t="shared" si="4"/>
        <v>1.1002814389079172</v>
      </c>
      <c r="AA13">
        <f t="shared" si="5"/>
        <v>-2.7049678561028472</v>
      </c>
      <c r="AB13">
        <f t="shared" si="6"/>
        <v>1.6080561301320024</v>
      </c>
      <c r="AD13">
        <f t="shared" si="8"/>
        <v>10</v>
      </c>
      <c r="AE13">
        <f t="shared" si="9"/>
        <v>11.045196349004179</v>
      </c>
    </row>
    <row r="14" spans="1:31" ht="15" thickTop="1" x14ac:dyDescent="0.35">
      <c r="A14">
        <f t="shared" si="0"/>
        <v>11</v>
      </c>
      <c r="B14">
        <v>10.122578080182986</v>
      </c>
      <c r="D14">
        <f t="shared" si="7"/>
        <v>11</v>
      </c>
      <c r="E14">
        <f t="shared" si="1"/>
        <v>5.1024164269062311E-2</v>
      </c>
      <c r="F14">
        <f t="shared" si="10"/>
        <v>-0.52333496986681394</v>
      </c>
      <c r="I14" t="s">
        <v>38</v>
      </c>
      <c r="J14" s="11">
        <f>STDEV(F6:F107)</f>
        <v>1.1049144988871757</v>
      </c>
      <c r="L14" s="4" t="s">
        <v>12</v>
      </c>
      <c r="M14" s="4" t="s">
        <v>39</v>
      </c>
      <c r="V14">
        <f t="shared" si="2"/>
        <v>11</v>
      </c>
      <c r="W14">
        <f t="shared" si="2"/>
        <v>5.1024164269062311E-2</v>
      </c>
      <c r="X14">
        <f t="shared" si="2"/>
        <v>-0.52333496986681394</v>
      </c>
      <c r="Y14">
        <f t="shared" si="3"/>
        <v>0.57435913413587625</v>
      </c>
      <c r="Z14">
        <f t="shared" si="4"/>
        <v>1.1002814389079172</v>
      </c>
      <c r="AA14">
        <f t="shared" si="5"/>
        <v>-1.5821528589815486</v>
      </c>
      <c r="AB14">
        <f t="shared" si="6"/>
        <v>2.7308711272533008</v>
      </c>
      <c r="AD14">
        <f t="shared" si="8"/>
        <v>11</v>
      </c>
      <c r="AE14">
        <f t="shared" si="9"/>
        <v>10.122578080182986</v>
      </c>
    </row>
    <row r="15" spans="1:31" x14ac:dyDescent="0.35">
      <c r="A15">
        <f t="shared" si="0"/>
        <v>12</v>
      </c>
      <c r="B15">
        <v>10.173602244452049</v>
      </c>
      <c r="D15">
        <f t="shared" si="7"/>
        <v>12</v>
      </c>
      <c r="E15">
        <f t="shared" si="1"/>
        <v>0.64770755644076417</v>
      </c>
      <c r="F15">
        <f t="shared" si="10"/>
        <v>0.59557194457937068</v>
      </c>
      <c r="I15" t="s">
        <v>40</v>
      </c>
      <c r="J15" s="11">
        <f>SQRT(J8/J18)</f>
        <v>1.1002814389079172</v>
      </c>
      <c r="L15" s="12">
        <v>0</v>
      </c>
      <c r="M15" s="12">
        <f t="array" ref="M15:M19">[2]!PSICoeff(I4:I5,J5)</f>
        <v>1</v>
      </c>
      <c r="V15">
        <f t="shared" si="2"/>
        <v>12</v>
      </c>
      <c r="W15">
        <f t="shared" si="2"/>
        <v>0.64770755644076417</v>
      </c>
      <c r="X15">
        <f t="shared" si="2"/>
        <v>0.59557194457937068</v>
      </c>
      <c r="Y15">
        <f t="shared" si="3"/>
        <v>5.2135611861393483E-2</v>
      </c>
      <c r="Z15">
        <f t="shared" si="4"/>
        <v>1.1002814389079172</v>
      </c>
      <c r="AA15">
        <f t="shared" si="5"/>
        <v>-2.1043763812560314</v>
      </c>
      <c r="AB15">
        <f t="shared" si="6"/>
        <v>2.2086476049788182</v>
      </c>
      <c r="AD15">
        <f t="shared" si="8"/>
        <v>12</v>
      </c>
      <c r="AE15">
        <f t="shared" si="9"/>
        <v>10.173602244452049</v>
      </c>
    </row>
    <row r="16" spans="1:31" x14ac:dyDescent="0.35">
      <c r="A16">
        <f t="shared" si="0"/>
        <v>13</v>
      </c>
      <c r="B16">
        <v>10.821309800892813</v>
      </c>
      <c r="D16">
        <f t="shared" si="7"/>
        <v>13</v>
      </c>
      <c r="E16">
        <f t="shared" si="1"/>
        <v>-0.73724655131885619</v>
      </c>
      <c r="F16">
        <f t="shared" si="10"/>
        <v>-0.3689459540251967</v>
      </c>
      <c r="I16" t="s">
        <v>41</v>
      </c>
      <c r="J16" s="11">
        <f>AVERAGE(E6:E107)</f>
        <v>6.9098004481384145E-2</v>
      </c>
      <c r="L16">
        <f>L15+1</f>
        <v>1</v>
      </c>
      <c r="M16">
        <v>-0.70234602622211406</v>
      </c>
      <c r="V16">
        <f t="shared" si="2"/>
        <v>13</v>
      </c>
      <c r="W16">
        <f t="shared" si="2"/>
        <v>-0.73724655131885619</v>
      </c>
      <c r="X16">
        <f t="shared" si="2"/>
        <v>-0.3689459540251967</v>
      </c>
      <c r="Y16">
        <f t="shared" si="3"/>
        <v>-0.36830059729365949</v>
      </c>
      <c r="Z16">
        <f t="shared" si="4"/>
        <v>1.1002814389079172</v>
      </c>
      <c r="AA16">
        <f t="shared" si="5"/>
        <v>-2.5248125904110843</v>
      </c>
      <c r="AB16">
        <f t="shared" si="6"/>
        <v>1.7882113958237653</v>
      </c>
      <c r="AD16">
        <f t="shared" si="8"/>
        <v>13</v>
      </c>
      <c r="AE16">
        <f t="shared" si="9"/>
        <v>10.821309800892813</v>
      </c>
    </row>
    <row r="17" spans="1:31" x14ac:dyDescent="0.35">
      <c r="A17">
        <f t="shared" si="0"/>
        <v>14</v>
      </c>
      <c r="B17">
        <v>10.084063249573957</v>
      </c>
      <c r="D17">
        <f t="shared" si="7"/>
        <v>14</v>
      </c>
      <c r="E17">
        <f t="shared" si="1"/>
        <v>0.26199080598152058</v>
      </c>
      <c r="F17">
        <f t="shared" si="10"/>
        <v>-0.23212449807121666</v>
      </c>
      <c r="I17" t="s">
        <v>42</v>
      </c>
      <c r="J17" s="11">
        <f>STDEV(E6:E107)</f>
        <v>1.2827577882400476</v>
      </c>
      <c r="L17">
        <f>L16+1</f>
        <v>2</v>
      </c>
      <c r="M17">
        <v>0.31091444550102509</v>
      </c>
      <c r="V17">
        <f t="shared" si="2"/>
        <v>14</v>
      </c>
      <c r="W17">
        <f t="shared" si="2"/>
        <v>0.26199080598152058</v>
      </c>
      <c r="X17">
        <f t="shared" si="2"/>
        <v>-0.23212449807121666</v>
      </c>
      <c r="Y17">
        <f t="shared" si="3"/>
        <v>0.49411530405273724</v>
      </c>
      <c r="Z17">
        <f t="shared" si="4"/>
        <v>1.1002814389079172</v>
      </c>
      <c r="AA17">
        <f t="shared" si="5"/>
        <v>-1.6623966890646875</v>
      </c>
      <c r="AB17">
        <f t="shared" si="6"/>
        <v>2.6506272971701619</v>
      </c>
      <c r="AD17">
        <f t="shared" si="8"/>
        <v>14</v>
      </c>
      <c r="AE17">
        <f t="shared" si="9"/>
        <v>10.084063249573957</v>
      </c>
    </row>
    <row r="18" spans="1:31" x14ac:dyDescent="0.35">
      <c r="A18">
        <f t="shared" si="0"/>
        <v>15</v>
      </c>
      <c r="B18">
        <v>10.346054055555477</v>
      </c>
      <c r="D18">
        <f t="shared" si="7"/>
        <v>15</v>
      </c>
      <c r="E18">
        <f t="shared" si="1"/>
        <v>-0.65385111625288239</v>
      </c>
      <c r="F18">
        <f t="shared" si="10"/>
        <v>-0.57847182569198896</v>
      </c>
      <c r="I18" t="s">
        <v>43</v>
      </c>
      <c r="J18" s="13">
        <f>COUNT(E6:E107)</f>
        <v>102</v>
      </c>
      <c r="L18">
        <f>L17+1</f>
        <v>3</v>
      </c>
      <c r="M18">
        <v>-0.28913042127913768</v>
      </c>
      <c r="V18">
        <f t="shared" si="2"/>
        <v>15</v>
      </c>
      <c r="W18">
        <f t="shared" si="2"/>
        <v>-0.65385111625288239</v>
      </c>
      <c r="X18">
        <f t="shared" si="2"/>
        <v>-0.57847182569198896</v>
      </c>
      <c r="Y18">
        <f t="shared" si="3"/>
        <v>-7.537929056089343E-2</v>
      </c>
      <c r="Z18">
        <f t="shared" si="4"/>
        <v>1.1002814389079172</v>
      </c>
      <c r="AA18">
        <f t="shared" si="5"/>
        <v>-2.2318912836783182</v>
      </c>
      <c r="AB18">
        <f t="shared" si="6"/>
        <v>2.0811327025565314</v>
      </c>
      <c r="AD18">
        <f t="shared" si="8"/>
        <v>15</v>
      </c>
      <c r="AE18">
        <f t="shared" si="9"/>
        <v>10.346054055555477</v>
      </c>
    </row>
    <row r="19" spans="1:31" x14ac:dyDescent="0.35">
      <c r="A19">
        <f t="shared" si="0"/>
        <v>16</v>
      </c>
      <c r="B19">
        <v>9.6922029393025948</v>
      </c>
      <c r="D19">
        <f t="shared" si="7"/>
        <v>16</v>
      </c>
      <c r="E19">
        <f t="shared" si="1"/>
        <v>1.5133718313232727</v>
      </c>
      <c r="F19">
        <f t="shared" si="10"/>
        <v>0.98348017383849029</v>
      </c>
      <c r="L19" s="6">
        <f>L18+1</f>
        <v>4</v>
      </c>
      <c r="M19" s="6">
        <v>6.9212873658909158E-2</v>
      </c>
      <c r="V19">
        <f t="shared" si="2"/>
        <v>16</v>
      </c>
      <c r="W19">
        <f t="shared" si="2"/>
        <v>1.5133718313232727</v>
      </c>
      <c r="X19">
        <f t="shared" si="2"/>
        <v>0.98348017383849029</v>
      </c>
      <c r="Y19">
        <f t="shared" si="3"/>
        <v>0.5298916574847824</v>
      </c>
      <c r="Z19">
        <f t="shared" si="4"/>
        <v>1.1002814389079172</v>
      </c>
      <c r="AA19">
        <f t="shared" si="5"/>
        <v>-1.6266203356326425</v>
      </c>
      <c r="AB19">
        <f t="shared" si="6"/>
        <v>2.6864036506022071</v>
      </c>
      <c r="AD19">
        <f t="shared" si="8"/>
        <v>16</v>
      </c>
      <c r="AE19">
        <f t="shared" si="9"/>
        <v>9.6922029393025948</v>
      </c>
    </row>
    <row r="20" spans="1:31" x14ac:dyDescent="0.35">
      <c r="A20">
        <f t="shared" si="0"/>
        <v>17</v>
      </c>
      <c r="B20">
        <v>11.205574770625867</v>
      </c>
      <c r="D20">
        <f t="shared" si="7"/>
        <v>17</v>
      </c>
      <c r="E20">
        <f t="shared" si="1"/>
        <v>1.4465416458889777</v>
      </c>
      <c r="F20">
        <f t="shared" si="10"/>
        <v>2.3131602769445339</v>
      </c>
      <c r="I20" t="s">
        <v>44</v>
      </c>
      <c r="J20" s="9">
        <f>-(J23-2*(J10+J11+1))/2</f>
        <v>-154.47946245134455</v>
      </c>
      <c r="V20">
        <f t="shared" si="2"/>
        <v>17</v>
      </c>
      <c r="W20">
        <f t="shared" si="2"/>
        <v>1.4465416458889777</v>
      </c>
      <c r="X20">
        <f t="shared" si="2"/>
        <v>2.3131602769445339</v>
      </c>
      <c r="Y20">
        <f t="shared" si="3"/>
        <v>-0.86661863105555614</v>
      </c>
      <c r="Z20">
        <f t="shared" si="4"/>
        <v>1.1002814389079172</v>
      </c>
      <c r="AA20">
        <f t="shared" si="5"/>
        <v>-3.023130624172981</v>
      </c>
      <c r="AB20">
        <f t="shared" si="6"/>
        <v>1.2898933620618687</v>
      </c>
      <c r="AD20">
        <f t="shared" si="8"/>
        <v>17</v>
      </c>
      <c r="AE20">
        <f t="shared" si="9"/>
        <v>11.205574770625867</v>
      </c>
    </row>
    <row r="21" spans="1:31" x14ac:dyDescent="0.35">
      <c r="A21">
        <f t="shared" si="0"/>
        <v>18</v>
      </c>
      <c r="B21">
        <v>12.652116416514845</v>
      </c>
      <c r="D21">
        <f t="shared" si="7"/>
        <v>18</v>
      </c>
      <c r="E21">
        <f t="shared" si="1"/>
        <v>0.75421275212055328</v>
      </c>
      <c r="F21">
        <f t="shared" si="10"/>
        <v>1.8321620540969283</v>
      </c>
      <c r="I21" t="s">
        <v>45</v>
      </c>
      <c r="J21" s="11">
        <f>J18*LN(J8/J18)+2*(J10+J11+1)</f>
        <v>27.495464128935822</v>
      </c>
      <c r="V21">
        <f t="shared" si="2"/>
        <v>18</v>
      </c>
      <c r="W21">
        <f t="shared" si="2"/>
        <v>0.75421275212055328</v>
      </c>
      <c r="X21">
        <f t="shared" si="2"/>
        <v>1.8321620540969283</v>
      </c>
      <c r="Y21">
        <f t="shared" si="3"/>
        <v>-1.0779493019763751</v>
      </c>
      <c r="Z21">
        <f t="shared" si="4"/>
        <v>1.1002814389079172</v>
      </c>
      <c r="AA21">
        <f t="shared" si="5"/>
        <v>-3.2344612950937996</v>
      </c>
      <c r="AB21">
        <f t="shared" si="6"/>
        <v>1.0785626911410497</v>
      </c>
      <c r="AD21">
        <f t="shared" si="8"/>
        <v>18</v>
      </c>
      <c r="AE21">
        <f t="shared" si="9"/>
        <v>12.652116416514845</v>
      </c>
    </row>
    <row r="22" spans="1:31" x14ac:dyDescent="0.35">
      <c r="A22">
        <f t="shared" si="0"/>
        <v>19</v>
      </c>
      <c r="B22">
        <v>13.406329168635398</v>
      </c>
      <c r="D22">
        <f t="shared" si="7"/>
        <v>19</v>
      </c>
      <c r="E22">
        <f t="shared" si="1"/>
        <v>-1.1751112384514233</v>
      </c>
      <c r="F22">
        <f t="shared" si="10"/>
        <v>-0.31400357283681357</v>
      </c>
      <c r="I22" t="s">
        <v>46</v>
      </c>
      <c r="J22" s="11">
        <f>J18*LN(J8/J18)+LN(J18)*(J10+J11+1)</f>
        <v>37.995355382072901</v>
      </c>
      <c r="V22">
        <f t="shared" si="2"/>
        <v>19</v>
      </c>
      <c r="W22">
        <f t="shared" si="2"/>
        <v>-1.1751112384514233</v>
      </c>
      <c r="X22">
        <f t="shared" si="2"/>
        <v>-0.31400357283681357</v>
      </c>
      <c r="Y22">
        <f t="shared" si="3"/>
        <v>-0.86110766561460972</v>
      </c>
      <c r="Z22">
        <f t="shared" si="4"/>
        <v>1.1002814389079172</v>
      </c>
      <c r="AA22">
        <f t="shared" si="5"/>
        <v>-3.0176196587320345</v>
      </c>
      <c r="AB22">
        <f t="shared" si="6"/>
        <v>1.2954043275028151</v>
      </c>
      <c r="AD22">
        <f t="shared" si="8"/>
        <v>19</v>
      </c>
      <c r="AE22">
        <f t="shared" si="9"/>
        <v>13.406329168635398</v>
      </c>
    </row>
    <row r="23" spans="1:31" x14ac:dyDescent="0.35">
      <c r="A23">
        <f t="shared" si="0"/>
        <v>20</v>
      </c>
      <c r="B23">
        <v>12.231217930183975</v>
      </c>
      <c r="D23">
        <f t="shared" si="7"/>
        <v>20</v>
      </c>
      <c r="E23">
        <f t="shared" si="1"/>
        <v>-0.1142434742247378</v>
      </c>
      <c r="F23">
        <f t="shared" si="10"/>
        <v>-0.44070065953894327</v>
      </c>
      <c r="I23" t="s">
        <v>47</v>
      </c>
      <c r="J23" s="11">
        <f>J18*(1+LN(2*PI()))+J21</f>
        <v>316.95892490268909</v>
      </c>
      <c r="V23">
        <f t="shared" si="2"/>
        <v>20</v>
      </c>
      <c r="W23">
        <f t="shared" si="2"/>
        <v>-0.1142434742247378</v>
      </c>
      <c r="X23">
        <f t="shared" si="2"/>
        <v>-0.44070065953894327</v>
      </c>
      <c r="Y23">
        <f t="shared" si="3"/>
        <v>0.32645718531420548</v>
      </c>
      <c r="Z23">
        <f t="shared" si="4"/>
        <v>1.1002814389079172</v>
      </c>
      <c r="AA23">
        <f t="shared" si="5"/>
        <v>-1.8300548078032193</v>
      </c>
      <c r="AB23">
        <f t="shared" si="6"/>
        <v>2.4829691784316301</v>
      </c>
      <c r="AD23">
        <f t="shared" si="8"/>
        <v>20</v>
      </c>
      <c r="AE23">
        <f t="shared" si="9"/>
        <v>12.231217930183975</v>
      </c>
    </row>
    <row r="24" spans="1:31" x14ac:dyDescent="0.35">
      <c r="A24">
        <f t="shared" si="0"/>
        <v>21</v>
      </c>
      <c r="B24">
        <v>12.116974455959237</v>
      </c>
      <c r="D24">
        <f t="shared" si="7"/>
        <v>21</v>
      </c>
      <c r="E24">
        <f t="shared" si="1"/>
        <v>-1.6570855615983273</v>
      </c>
      <c r="F24">
        <f t="shared" si="10"/>
        <v>-1.4076885580666927</v>
      </c>
      <c r="I24" t="s">
        <v>48</v>
      </c>
      <c r="J24" s="13">
        <f>J18*(1+LN(2*PI()))+J22</f>
        <v>327.45881615582613</v>
      </c>
      <c r="V24">
        <f t="shared" si="2"/>
        <v>21</v>
      </c>
      <c r="W24">
        <f t="shared" si="2"/>
        <v>-1.6570855615983273</v>
      </c>
      <c r="X24">
        <f t="shared" si="2"/>
        <v>-1.4076885580666927</v>
      </c>
      <c r="Y24">
        <f t="shared" si="3"/>
        <v>-0.24939700353163463</v>
      </c>
      <c r="Z24">
        <f t="shared" si="4"/>
        <v>1.1002814389079172</v>
      </c>
      <c r="AA24">
        <f t="shared" si="5"/>
        <v>-2.4059089966490594</v>
      </c>
      <c r="AB24">
        <f t="shared" si="6"/>
        <v>1.9071149895857902</v>
      </c>
      <c r="AD24">
        <f t="shared" si="8"/>
        <v>21</v>
      </c>
      <c r="AE24">
        <f t="shared" si="9"/>
        <v>12.116974455959237</v>
      </c>
    </row>
    <row r="25" spans="1:31" x14ac:dyDescent="0.35">
      <c r="A25">
        <f t="shared" si="0"/>
        <v>22</v>
      </c>
      <c r="B25">
        <v>10.45988889436091</v>
      </c>
      <c r="D25">
        <f t="shared" si="7"/>
        <v>22</v>
      </c>
      <c r="E25">
        <f t="shared" si="1"/>
        <v>-1.0134312232796834</v>
      </c>
      <c r="F25">
        <f t="shared" si="10"/>
        <v>-1.8386986246307682</v>
      </c>
      <c r="V25">
        <f t="shared" si="2"/>
        <v>22</v>
      </c>
      <c r="W25">
        <f t="shared" si="2"/>
        <v>-1.0134312232796834</v>
      </c>
      <c r="X25">
        <f t="shared" si="2"/>
        <v>-1.8386986246307682</v>
      </c>
      <c r="Y25">
        <f t="shared" si="3"/>
        <v>0.82526740135108478</v>
      </c>
      <c r="Z25">
        <f t="shared" si="4"/>
        <v>1.1002814389079172</v>
      </c>
      <c r="AA25">
        <f t="shared" si="5"/>
        <v>-1.33124459176634</v>
      </c>
      <c r="AB25">
        <f t="shared" si="6"/>
        <v>2.9817793944685098</v>
      </c>
      <c r="AD25">
        <f t="shared" si="8"/>
        <v>22</v>
      </c>
      <c r="AE25">
        <f t="shared" si="9"/>
        <v>10.45988889436091</v>
      </c>
    </row>
    <row r="26" spans="1:31" x14ac:dyDescent="0.35">
      <c r="A26">
        <f t="shared" si="0"/>
        <v>23</v>
      </c>
      <c r="B26">
        <v>9.4464576710812267</v>
      </c>
      <c r="D26">
        <f t="shared" si="7"/>
        <v>23</v>
      </c>
      <c r="E26">
        <f t="shared" si="1"/>
        <v>1.7345727637130945</v>
      </c>
      <c r="F26">
        <f t="shared" si="10"/>
        <v>1.0897495143537279</v>
      </c>
      <c r="I26" t="s">
        <v>53</v>
      </c>
      <c r="J26" s="15" t="s">
        <v>54</v>
      </c>
      <c r="V26">
        <f t="shared" si="2"/>
        <v>23</v>
      </c>
      <c r="W26">
        <f t="shared" si="2"/>
        <v>1.7345727637130945</v>
      </c>
      <c r="X26">
        <f t="shared" si="2"/>
        <v>1.0897495143537279</v>
      </c>
      <c r="Y26">
        <f t="shared" si="3"/>
        <v>0.64482324935936663</v>
      </c>
      <c r="Z26">
        <f t="shared" si="4"/>
        <v>1.1002814389079172</v>
      </c>
      <c r="AA26">
        <f t="shared" si="5"/>
        <v>-1.5116887437580582</v>
      </c>
      <c r="AB26">
        <f t="shared" si="6"/>
        <v>2.8013352424767914</v>
      </c>
      <c r="AD26">
        <f t="shared" si="8"/>
        <v>23</v>
      </c>
      <c r="AE26">
        <f t="shared" si="9"/>
        <v>9.4464576710812267</v>
      </c>
    </row>
    <row r="27" spans="1:31" x14ac:dyDescent="0.35">
      <c r="A27">
        <f t="shared" si="0"/>
        <v>24</v>
      </c>
      <c r="B27">
        <v>11.181030434794321</v>
      </c>
      <c r="D27">
        <f t="shared" si="7"/>
        <v>24</v>
      </c>
      <c r="E27">
        <f t="shared" si="1"/>
        <v>-3.595670218448646</v>
      </c>
      <c r="F27">
        <f t="shared" si="10"/>
        <v>-2.4892198793513116</v>
      </c>
      <c r="V27">
        <f t="shared" si="2"/>
        <v>24</v>
      </c>
      <c r="W27">
        <f t="shared" si="2"/>
        <v>-3.595670218448646</v>
      </c>
      <c r="X27">
        <f t="shared" si="2"/>
        <v>-2.4892198793513116</v>
      </c>
      <c r="Y27">
        <f t="shared" si="3"/>
        <v>-1.1064503390973344</v>
      </c>
      <c r="Z27">
        <f t="shared" si="4"/>
        <v>1.1002814389079172</v>
      </c>
      <c r="AA27">
        <f t="shared" si="5"/>
        <v>-3.2629623322147592</v>
      </c>
      <c r="AB27">
        <f t="shared" si="6"/>
        <v>1.0500616540200904</v>
      </c>
      <c r="AD27">
        <f t="shared" si="8"/>
        <v>24</v>
      </c>
      <c r="AE27">
        <f t="shared" si="9"/>
        <v>11.181030434794321</v>
      </c>
    </row>
    <row r="28" spans="1:31" x14ac:dyDescent="0.35">
      <c r="A28">
        <f t="shared" si="0"/>
        <v>25</v>
      </c>
      <c r="B28">
        <v>7.5853602163456753</v>
      </c>
      <c r="D28">
        <f t="shared" si="7"/>
        <v>25</v>
      </c>
      <c r="E28">
        <f t="shared" si="1"/>
        <v>3.3931716450659923</v>
      </c>
      <c r="F28">
        <f t="shared" si="10"/>
        <v>1.0621885734163792</v>
      </c>
      <c r="V28">
        <f t="shared" si="2"/>
        <v>25</v>
      </c>
      <c r="W28">
        <f t="shared" si="2"/>
        <v>3.3931716450659923</v>
      </c>
      <c r="X28">
        <f t="shared" si="2"/>
        <v>1.0621885734163792</v>
      </c>
      <c r="Y28">
        <f t="shared" si="3"/>
        <v>2.3309830716496132</v>
      </c>
      <c r="Z28">
        <f t="shared" si="4"/>
        <v>1.1002814389079172</v>
      </c>
      <c r="AA28">
        <f t="shared" si="5"/>
        <v>0.17447107853218835</v>
      </c>
      <c r="AB28">
        <f t="shared" si="6"/>
        <v>4.487495064767038</v>
      </c>
      <c r="AD28">
        <f t="shared" si="8"/>
        <v>25</v>
      </c>
      <c r="AE28">
        <f t="shared" si="9"/>
        <v>7.5853602163456753</v>
      </c>
    </row>
    <row r="29" spans="1:31" x14ac:dyDescent="0.35">
      <c r="A29">
        <f t="shared" si="0"/>
        <v>26</v>
      </c>
      <c r="B29">
        <v>10.978531861411668</v>
      </c>
      <c r="D29">
        <f t="shared" si="7"/>
        <v>26</v>
      </c>
      <c r="E29">
        <f t="shared" si="1"/>
        <v>-0.42830665278593116</v>
      </c>
      <c r="F29">
        <f t="shared" si="10"/>
        <v>1.5110978220882716</v>
      </c>
      <c r="V29">
        <f t="shared" si="2"/>
        <v>26</v>
      </c>
      <c r="W29">
        <f t="shared" si="2"/>
        <v>-0.42830665278593116</v>
      </c>
      <c r="X29">
        <f t="shared" si="2"/>
        <v>1.5110978220882716</v>
      </c>
      <c r="Y29">
        <f t="shared" si="3"/>
        <v>-1.9394044748742028</v>
      </c>
      <c r="Z29">
        <f t="shared" si="4"/>
        <v>1.1002814389079172</v>
      </c>
      <c r="AA29">
        <f t="shared" si="5"/>
        <v>-4.0959164679916276</v>
      </c>
      <c r="AB29">
        <f t="shared" si="6"/>
        <v>0.21710751824322205</v>
      </c>
      <c r="AD29">
        <f t="shared" si="8"/>
        <v>26</v>
      </c>
      <c r="AE29">
        <f t="shared" si="9"/>
        <v>10.978531861411668</v>
      </c>
    </row>
    <row r="30" spans="1:31" x14ac:dyDescent="0.35">
      <c r="A30">
        <f t="shared" si="0"/>
        <v>27</v>
      </c>
      <c r="B30">
        <v>10.550225208625736</v>
      </c>
      <c r="D30">
        <f t="shared" si="7"/>
        <v>27</v>
      </c>
      <c r="E30">
        <f t="shared" si="1"/>
        <v>0.67723622241925874</v>
      </c>
      <c r="F30">
        <f t="shared" si="10"/>
        <v>0.51138048484542131</v>
      </c>
      <c r="V30">
        <f t="shared" si="2"/>
        <v>27</v>
      </c>
      <c r="W30">
        <f t="shared" si="2"/>
        <v>0.67723622241925874</v>
      </c>
      <c r="X30">
        <f t="shared" si="2"/>
        <v>0.51138048484542131</v>
      </c>
      <c r="Y30">
        <f t="shared" si="3"/>
        <v>0.16585573757383743</v>
      </c>
      <c r="Z30">
        <f t="shared" si="4"/>
        <v>1.1002814389079172</v>
      </c>
      <c r="AA30">
        <f t="shared" si="5"/>
        <v>-1.9906562555435874</v>
      </c>
      <c r="AB30">
        <f t="shared" si="6"/>
        <v>2.322367730691262</v>
      </c>
      <c r="AD30">
        <f t="shared" si="8"/>
        <v>27</v>
      </c>
      <c r="AE30">
        <f t="shared" si="9"/>
        <v>10.550225208625736</v>
      </c>
    </row>
    <row r="31" spans="1:31" x14ac:dyDescent="0.35">
      <c r="A31">
        <f t="shared" si="0"/>
        <v>28</v>
      </c>
      <c r="B31">
        <v>11.227461431044995</v>
      </c>
      <c r="D31">
        <f t="shared" si="7"/>
        <v>28</v>
      </c>
      <c r="E31">
        <f t="shared" si="1"/>
        <v>-2.1512901055133078</v>
      </c>
      <c r="F31">
        <f t="shared" si="10"/>
        <v>-1.606591987423611</v>
      </c>
      <c r="V31">
        <f t="shared" si="2"/>
        <v>28</v>
      </c>
      <c r="W31">
        <f t="shared" si="2"/>
        <v>-2.1512901055133078</v>
      </c>
      <c r="X31">
        <f t="shared" si="2"/>
        <v>-1.606591987423611</v>
      </c>
      <c r="Y31">
        <f t="shared" si="3"/>
        <v>-0.54469811808969681</v>
      </c>
      <c r="Z31">
        <f t="shared" si="4"/>
        <v>1.1002814389079172</v>
      </c>
      <c r="AA31">
        <f t="shared" si="5"/>
        <v>-2.7012101112071214</v>
      </c>
      <c r="AB31">
        <f t="shared" si="6"/>
        <v>1.611813875027728</v>
      </c>
      <c r="AD31">
        <f t="shared" si="8"/>
        <v>28</v>
      </c>
      <c r="AE31">
        <f t="shared" si="9"/>
        <v>11.227461431044995</v>
      </c>
    </row>
    <row r="32" spans="1:31" x14ac:dyDescent="0.35">
      <c r="A32">
        <f t="shared" si="0"/>
        <v>29</v>
      </c>
      <c r="B32">
        <v>9.0761713255316874</v>
      </c>
      <c r="D32">
        <f t="shared" si="7"/>
        <v>29</v>
      </c>
      <c r="E32">
        <f t="shared" si="1"/>
        <v>0.83332432537685008</v>
      </c>
      <c r="F32">
        <f t="shared" si="10"/>
        <v>-0.47883294670042154</v>
      </c>
      <c r="V32">
        <f t="shared" si="2"/>
        <v>29</v>
      </c>
      <c r="W32">
        <f t="shared" si="2"/>
        <v>0.83332432537685008</v>
      </c>
      <c r="X32">
        <f t="shared" si="2"/>
        <v>-0.47883294670042154</v>
      </c>
      <c r="Y32">
        <f t="shared" si="3"/>
        <v>1.3121572720772716</v>
      </c>
      <c r="Z32">
        <f t="shared" si="4"/>
        <v>1.1002814389079172</v>
      </c>
      <c r="AA32">
        <f t="shared" si="5"/>
        <v>-0.84435472104015319</v>
      </c>
      <c r="AB32">
        <f t="shared" si="6"/>
        <v>3.4686692651946966</v>
      </c>
      <c r="AD32">
        <f t="shared" si="8"/>
        <v>29</v>
      </c>
      <c r="AE32">
        <f t="shared" si="9"/>
        <v>9.0761713255316874</v>
      </c>
    </row>
    <row r="33" spans="1:31" x14ac:dyDescent="0.35">
      <c r="A33">
        <f t="shared" si="0"/>
        <v>30</v>
      </c>
      <c r="B33">
        <v>9.9094956509085375</v>
      </c>
      <c r="D33">
        <f t="shared" si="7"/>
        <v>30</v>
      </c>
      <c r="E33">
        <f t="shared" si="1"/>
        <v>1.7741399200726011</v>
      </c>
      <c r="F33">
        <f t="shared" si="10"/>
        <v>2.1838314057397095</v>
      </c>
      <c r="V33">
        <f t="shared" si="2"/>
        <v>30</v>
      </c>
      <c r="W33">
        <f t="shared" si="2"/>
        <v>1.7741399200726011</v>
      </c>
      <c r="X33">
        <f t="shared" si="2"/>
        <v>2.1838314057397095</v>
      </c>
      <c r="Y33">
        <f t="shared" si="3"/>
        <v>-0.40969148566710833</v>
      </c>
      <c r="Z33">
        <f t="shared" si="4"/>
        <v>1.1002814389079172</v>
      </c>
      <c r="AA33">
        <f t="shared" si="5"/>
        <v>-2.5662034787845331</v>
      </c>
      <c r="AB33">
        <f t="shared" si="6"/>
        <v>1.7468205074503165</v>
      </c>
      <c r="AD33">
        <f t="shared" si="8"/>
        <v>30</v>
      </c>
      <c r="AE33">
        <f t="shared" si="9"/>
        <v>9.9094956509085375</v>
      </c>
    </row>
    <row r="34" spans="1:31" x14ac:dyDescent="0.35">
      <c r="A34">
        <f t="shared" si="0"/>
        <v>31</v>
      </c>
      <c r="B34">
        <v>11.683635570981139</v>
      </c>
      <c r="D34">
        <f t="shared" si="7"/>
        <v>31</v>
      </c>
      <c r="E34">
        <f t="shared" si="1"/>
        <v>-2.2945174619354827</v>
      </c>
      <c r="F34">
        <f t="shared" si="10"/>
        <v>-1.0879330868592678</v>
      </c>
      <c r="V34">
        <f t="shared" si="2"/>
        <v>31</v>
      </c>
      <c r="W34">
        <f t="shared" si="2"/>
        <v>-2.2945174619354827</v>
      </c>
      <c r="X34">
        <f t="shared" si="2"/>
        <v>-1.0879330868592678</v>
      </c>
      <c r="Y34">
        <f t="shared" si="3"/>
        <v>-1.2065843750762149</v>
      </c>
      <c r="Z34">
        <f t="shared" si="4"/>
        <v>1.1002814389079172</v>
      </c>
      <c r="AA34">
        <f t="shared" si="5"/>
        <v>-3.3630963681936397</v>
      </c>
      <c r="AB34">
        <f t="shared" si="6"/>
        <v>0.94992761804120995</v>
      </c>
      <c r="AD34">
        <f t="shared" si="8"/>
        <v>31</v>
      </c>
      <c r="AE34">
        <f t="shared" si="9"/>
        <v>11.683635570981139</v>
      </c>
    </row>
    <row r="35" spans="1:31" x14ac:dyDescent="0.35">
      <c r="A35">
        <f t="shared" si="0"/>
        <v>32</v>
      </c>
      <c r="B35">
        <v>9.3891181090456559</v>
      </c>
      <c r="D35">
        <f t="shared" si="7"/>
        <v>32</v>
      </c>
      <c r="E35">
        <f t="shared" si="1"/>
        <v>1.8918492439179051</v>
      </c>
      <c r="F35">
        <f t="shared" si="10"/>
        <v>0.56082161626633242</v>
      </c>
      <c r="V35">
        <f t="shared" si="2"/>
        <v>32</v>
      </c>
      <c r="W35">
        <f t="shared" si="2"/>
        <v>1.8918492439179051</v>
      </c>
      <c r="X35">
        <f t="shared" si="2"/>
        <v>0.56082161626633242</v>
      </c>
      <c r="Y35">
        <f t="shared" si="3"/>
        <v>1.3310276276515727</v>
      </c>
      <c r="Z35">
        <f t="shared" si="4"/>
        <v>1.1002814389079172</v>
      </c>
      <c r="AA35">
        <f t="shared" si="5"/>
        <v>-0.82548436546585213</v>
      </c>
      <c r="AB35">
        <f t="shared" si="6"/>
        <v>3.4875396207689975</v>
      </c>
      <c r="AD35">
        <f t="shared" si="8"/>
        <v>32</v>
      </c>
      <c r="AE35">
        <f t="shared" si="9"/>
        <v>9.3891181090456559</v>
      </c>
    </row>
    <row r="36" spans="1:31" x14ac:dyDescent="0.35">
      <c r="A36">
        <f t="shared" si="0"/>
        <v>33</v>
      </c>
      <c r="B36">
        <v>11.280967352963561</v>
      </c>
      <c r="D36">
        <f t="shared" si="7"/>
        <v>33</v>
      </c>
      <c r="E36">
        <f t="shared" si="1"/>
        <v>-2.2032672986261925</v>
      </c>
      <c r="F36">
        <f t="shared" si="10"/>
        <v>-0.98713823873906725</v>
      </c>
      <c r="V36">
        <f t="shared" si="2"/>
        <v>33</v>
      </c>
      <c r="W36">
        <f t="shared" si="2"/>
        <v>-2.2032672986261925</v>
      </c>
      <c r="X36">
        <f t="shared" si="2"/>
        <v>-0.98713823873906725</v>
      </c>
      <c r="Y36">
        <f t="shared" si="3"/>
        <v>-1.2161290598871253</v>
      </c>
      <c r="Z36">
        <f t="shared" si="4"/>
        <v>1.1002814389079172</v>
      </c>
      <c r="AA36">
        <f t="shared" si="5"/>
        <v>-3.3726410530045499</v>
      </c>
      <c r="AB36">
        <f t="shared" si="6"/>
        <v>0.94038293323029953</v>
      </c>
      <c r="AD36">
        <f t="shared" si="8"/>
        <v>33</v>
      </c>
      <c r="AE36">
        <f t="shared" si="9"/>
        <v>11.280967352963561</v>
      </c>
    </row>
    <row r="37" spans="1:31" x14ac:dyDescent="0.35">
      <c r="A37">
        <f t="shared" si="0"/>
        <v>34</v>
      </c>
      <c r="B37">
        <v>9.0777000543373685</v>
      </c>
      <c r="D37">
        <f t="shared" si="7"/>
        <v>34</v>
      </c>
      <c r="E37">
        <f t="shared" si="1"/>
        <v>0.34415202537282141</v>
      </c>
      <c r="F37">
        <f t="shared" si="10"/>
        <v>-0.98105361170237548</v>
      </c>
      <c r="V37">
        <f t="shared" si="2"/>
        <v>34</v>
      </c>
      <c r="W37">
        <f t="shared" si="2"/>
        <v>0.34415202537282141</v>
      </c>
      <c r="X37">
        <f t="shared" si="2"/>
        <v>-0.98105361170237548</v>
      </c>
      <c r="Y37">
        <f t="shared" si="3"/>
        <v>1.325205637075197</v>
      </c>
      <c r="Z37">
        <f t="shared" si="4"/>
        <v>1.1002814389079172</v>
      </c>
      <c r="AA37">
        <f t="shared" si="5"/>
        <v>-0.8313063560422278</v>
      </c>
      <c r="AB37">
        <f t="shared" si="6"/>
        <v>3.4817176301926218</v>
      </c>
      <c r="AD37">
        <f t="shared" si="8"/>
        <v>34</v>
      </c>
      <c r="AE37">
        <f t="shared" si="9"/>
        <v>9.0777000543373685</v>
      </c>
    </row>
    <row r="38" spans="1:31" x14ac:dyDescent="0.35">
      <c r="A38">
        <f t="shared" si="0"/>
        <v>35</v>
      </c>
      <c r="B38">
        <v>9.4218520797101899</v>
      </c>
      <c r="D38">
        <f t="shared" si="7"/>
        <v>35</v>
      </c>
      <c r="E38">
        <f t="shared" si="1"/>
        <v>1.3468186870160324</v>
      </c>
      <c r="F38">
        <f t="shared" si="10"/>
        <v>1.429039394807456</v>
      </c>
      <c r="V38">
        <f t="shared" si="2"/>
        <v>35</v>
      </c>
      <c r="W38">
        <f t="shared" si="2"/>
        <v>1.3468186870160324</v>
      </c>
      <c r="X38">
        <f t="shared" si="2"/>
        <v>1.429039394807456</v>
      </c>
      <c r="Y38">
        <f t="shared" si="3"/>
        <v>-8.2220707791423653E-2</v>
      </c>
      <c r="Z38">
        <f t="shared" si="4"/>
        <v>1.1002814389079172</v>
      </c>
      <c r="AA38">
        <f t="shared" si="5"/>
        <v>-2.2387327009088485</v>
      </c>
      <c r="AB38">
        <f t="shared" si="6"/>
        <v>2.0742912853260012</v>
      </c>
      <c r="AD38">
        <f t="shared" si="8"/>
        <v>35</v>
      </c>
      <c r="AE38">
        <f t="shared" si="9"/>
        <v>9.4218520797101899</v>
      </c>
    </row>
    <row r="39" spans="1:31" x14ac:dyDescent="0.35">
      <c r="A39">
        <f t="shared" si="0"/>
        <v>36</v>
      </c>
      <c r="B39">
        <v>10.768670766726222</v>
      </c>
      <c r="D39">
        <f t="shared" si="7"/>
        <v>36</v>
      </c>
      <c r="E39">
        <f t="shared" si="1"/>
        <v>-0.723984340505611</v>
      </c>
      <c r="F39">
        <f t="shared" si="10"/>
        <v>0.11081133716092495</v>
      </c>
      <c r="V39">
        <f t="shared" si="2"/>
        <v>36</v>
      </c>
      <c r="W39">
        <f t="shared" si="2"/>
        <v>-0.723984340505611</v>
      </c>
      <c r="X39">
        <f t="shared" si="2"/>
        <v>0.11081133716092495</v>
      </c>
      <c r="Y39">
        <f t="shared" si="3"/>
        <v>-0.83479567766653595</v>
      </c>
      <c r="Z39">
        <f t="shared" si="4"/>
        <v>1.1002814389079172</v>
      </c>
      <c r="AA39">
        <f t="shared" si="5"/>
        <v>-2.9913076707839608</v>
      </c>
      <c r="AB39">
        <f t="shared" si="6"/>
        <v>1.3217163154508889</v>
      </c>
      <c r="AD39">
        <f t="shared" si="8"/>
        <v>36</v>
      </c>
      <c r="AE39">
        <f t="shared" si="9"/>
        <v>10.768670766726222</v>
      </c>
    </row>
    <row r="40" spans="1:31" x14ac:dyDescent="0.35">
      <c r="A40">
        <f t="shared" si="0"/>
        <v>37</v>
      </c>
      <c r="B40">
        <v>10.044686426220611</v>
      </c>
      <c r="D40">
        <f t="shared" si="7"/>
        <v>37</v>
      </c>
      <c r="E40">
        <f t="shared" si="1"/>
        <v>-0.54203888534851785</v>
      </c>
      <c r="F40">
        <f t="shared" si="10"/>
        <v>-0.92607706834745696</v>
      </c>
      <c r="V40">
        <f t="shared" si="2"/>
        <v>37</v>
      </c>
      <c r="W40">
        <f t="shared" si="2"/>
        <v>-0.54203888534851785</v>
      </c>
      <c r="X40">
        <f t="shared" si="2"/>
        <v>-0.92607706834745696</v>
      </c>
      <c r="Y40">
        <f t="shared" si="3"/>
        <v>0.3840381829989391</v>
      </c>
      <c r="Z40">
        <f t="shared" si="4"/>
        <v>1.1002814389079172</v>
      </c>
      <c r="AA40">
        <f t="shared" si="5"/>
        <v>-1.7724738101184858</v>
      </c>
      <c r="AB40">
        <f t="shared" si="6"/>
        <v>2.5405501761163638</v>
      </c>
      <c r="AD40">
        <f t="shared" si="8"/>
        <v>37</v>
      </c>
      <c r="AE40">
        <f t="shared" si="9"/>
        <v>10.044686426220611</v>
      </c>
    </row>
    <row r="41" spans="1:31" x14ac:dyDescent="0.35">
      <c r="A41">
        <f t="shared" si="0"/>
        <v>38</v>
      </c>
      <c r="B41">
        <v>9.5026475408720934</v>
      </c>
      <c r="D41">
        <f t="shared" si="7"/>
        <v>38</v>
      </c>
      <c r="E41">
        <f t="shared" si="1"/>
        <v>2.513987604337796</v>
      </c>
      <c r="F41">
        <f t="shared" si="10"/>
        <v>2.1369440464924931</v>
      </c>
      <c r="V41">
        <f t="shared" si="2"/>
        <v>38</v>
      </c>
      <c r="W41">
        <f t="shared" si="2"/>
        <v>2.513987604337796</v>
      </c>
      <c r="X41">
        <f t="shared" si="2"/>
        <v>2.1369440464924931</v>
      </c>
      <c r="Y41">
        <f t="shared" si="3"/>
        <v>0.37704355784530286</v>
      </c>
      <c r="Z41">
        <f t="shared" si="4"/>
        <v>1.1002814389079172</v>
      </c>
      <c r="AA41">
        <f t="shared" si="5"/>
        <v>-1.779468435272122</v>
      </c>
      <c r="AB41">
        <f t="shared" si="6"/>
        <v>2.5335555509627277</v>
      </c>
      <c r="AD41">
        <f t="shared" si="8"/>
        <v>38</v>
      </c>
      <c r="AE41">
        <f t="shared" si="9"/>
        <v>9.5026475408720934</v>
      </c>
    </row>
    <row r="42" spans="1:31" x14ac:dyDescent="0.35">
      <c r="A42">
        <f t="shared" si="0"/>
        <v>39</v>
      </c>
      <c r="B42">
        <v>12.016635145209889</v>
      </c>
      <c r="D42">
        <f t="shared" si="7"/>
        <v>39</v>
      </c>
      <c r="E42">
        <f t="shared" si="1"/>
        <v>-2.4090527207463346</v>
      </c>
      <c r="F42">
        <f t="shared" si="10"/>
        <v>-0.73823260176826055</v>
      </c>
      <c r="V42">
        <f t="shared" si="2"/>
        <v>39</v>
      </c>
      <c r="W42">
        <f t="shared" si="2"/>
        <v>-2.4090527207463346</v>
      </c>
      <c r="X42">
        <f t="shared" si="2"/>
        <v>-0.73823260176826055</v>
      </c>
      <c r="Y42">
        <f t="shared" si="3"/>
        <v>-1.670820118978074</v>
      </c>
      <c r="Z42">
        <f t="shared" si="4"/>
        <v>1.1002814389079172</v>
      </c>
      <c r="AA42">
        <f t="shared" si="5"/>
        <v>-3.8273321120954988</v>
      </c>
      <c r="AB42">
        <f t="shared" si="6"/>
        <v>0.48569187413935078</v>
      </c>
      <c r="AD42">
        <f t="shared" si="8"/>
        <v>39</v>
      </c>
      <c r="AE42">
        <f t="shared" si="9"/>
        <v>12.016635145209889</v>
      </c>
    </row>
    <row r="43" spans="1:31" x14ac:dyDescent="0.35">
      <c r="A43">
        <f t="shared" si="0"/>
        <v>40</v>
      </c>
      <c r="B43">
        <v>9.6075824244635548</v>
      </c>
      <c r="D43">
        <f t="shared" si="7"/>
        <v>40</v>
      </c>
      <c r="E43">
        <f t="shared" si="1"/>
        <v>0.87121628214646485</v>
      </c>
      <c r="F43">
        <f t="shared" si="10"/>
        <v>-0.46572230495771849</v>
      </c>
      <c r="V43">
        <f t="shared" si="2"/>
        <v>40</v>
      </c>
      <c r="W43">
        <f t="shared" si="2"/>
        <v>0.87121628214646485</v>
      </c>
      <c r="X43">
        <f t="shared" si="2"/>
        <v>-0.46572230495771849</v>
      </c>
      <c r="Y43">
        <f t="shared" si="3"/>
        <v>1.3369385871041835</v>
      </c>
      <c r="Z43">
        <f t="shared" si="4"/>
        <v>1.1002814389079172</v>
      </c>
      <c r="AA43">
        <f t="shared" si="5"/>
        <v>-0.81957340601324136</v>
      </c>
      <c r="AB43">
        <f t="shared" si="6"/>
        <v>3.4934505802216083</v>
      </c>
      <c r="AD43">
        <f t="shared" si="8"/>
        <v>40</v>
      </c>
      <c r="AE43">
        <f t="shared" si="9"/>
        <v>9.6075824244635548</v>
      </c>
    </row>
    <row r="44" spans="1:31" x14ac:dyDescent="0.35">
      <c r="A44">
        <f t="shared" si="0"/>
        <v>41</v>
      </c>
      <c r="B44">
        <v>10.47879870661002</v>
      </c>
      <c r="D44">
        <f t="shared" si="7"/>
        <v>41</v>
      </c>
      <c r="E44">
        <f t="shared" si="1"/>
        <v>-0.34765271049188229</v>
      </c>
      <c r="F44">
        <f t="shared" si="10"/>
        <v>0.21201622740188919</v>
      </c>
      <c r="V44">
        <f t="shared" si="2"/>
        <v>41</v>
      </c>
      <c r="W44">
        <f t="shared" si="2"/>
        <v>-0.34765271049188229</v>
      </c>
      <c r="X44">
        <f t="shared" si="2"/>
        <v>0.21201622740188919</v>
      </c>
      <c r="Y44">
        <f t="shared" si="3"/>
        <v>-0.55966893789377148</v>
      </c>
      <c r="Z44">
        <f t="shared" si="4"/>
        <v>1.1002814389079172</v>
      </c>
      <c r="AA44">
        <f t="shared" si="5"/>
        <v>-2.7161809310111962</v>
      </c>
      <c r="AB44">
        <f t="shared" si="6"/>
        <v>1.5968430552236534</v>
      </c>
      <c r="AD44">
        <f t="shared" si="8"/>
        <v>41</v>
      </c>
      <c r="AE44">
        <f t="shared" si="9"/>
        <v>10.47879870661002</v>
      </c>
    </row>
    <row r="45" spans="1:31" x14ac:dyDescent="0.35">
      <c r="A45">
        <f t="shared" si="0"/>
        <v>42</v>
      </c>
      <c r="B45">
        <v>10.131145996118137</v>
      </c>
      <c r="D45">
        <f t="shared" si="7"/>
        <v>42</v>
      </c>
      <c r="E45">
        <f t="shared" si="1"/>
        <v>-0.82089300302419232</v>
      </c>
      <c r="F45">
        <f t="shared" si="10"/>
        <v>-0.9631215735846238</v>
      </c>
      <c r="V45">
        <f t="shared" si="2"/>
        <v>42</v>
      </c>
      <c r="W45">
        <f t="shared" si="2"/>
        <v>-0.82089300302419232</v>
      </c>
      <c r="X45">
        <f t="shared" si="2"/>
        <v>-0.9631215735846238</v>
      </c>
      <c r="Y45">
        <f t="shared" si="3"/>
        <v>0.14222857056043148</v>
      </c>
      <c r="Z45">
        <f t="shared" si="4"/>
        <v>1.1002814389079172</v>
      </c>
      <c r="AA45">
        <f t="shared" si="5"/>
        <v>-2.0142834225569932</v>
      </c>
      <c r="AB45">
        <f t="shared" si="6"/>
        <v>2.2987405636778564</v>
      </c>
      <c r="AD45">
        <f t="shared" si="8"/>
        <v>42</v>
      </c>
      <c r="AE45">
        <f t="shared" si="9"/>
        <v>10.131145996118137</v>
      </c>
    </row>
    <row r="46" spans="1:31" x14ac:dyDescent="0.35">
      <c r="A46">
        <f t="shared" si="0"/>
        <v>43</v>
      </c>
      <c r="B46">
        <v>9.3102529930939451</v>
      </c>
      <c r="D46">
        <f t="shared" si="7"/>
        <v>43</v>
      </c>
      <c r="E46">
        <f t="shared" si="1"/>
        <v>0.64298446388596986</v>
      </c>
      <c r="F46">
        <f t="shared" si="10"/>
        <v>0.11418390313478088</v>
      </c>
      <c r="V46">
        <f t="shared" si="2"/>
        <v>43</v>
      </c>
      <c r="W46">
        <f t="shared" si="2"/>
        <v>0.64298446388596986</v>
      </c>
      <c r="X46">
        <f t="shared" si="2"/>
        <v>0.11418390313478088</v>
      </c>
      <c r="Y46">
        <f t="shared" si="3"/>
        <v>0.52880056075118897</v>
      </c>
      <c r="Z46">
        <f t="shared" si="4"/>
        <v>1.1002814389079172</v>
      </c>
      <c r="AA46">
        <f t="shared" si="5"/>
        <v>-1.6277114323662358</v>
      </c>
      <c r="AB46">
        <f t="shared" si="6"/>
        <v>2.6853125538686138</v>
      </c>
      <c r="AD46">
        <f t="shared" si="8"/>
        <v>43</v>
      </c>
      <c r="AE46">
        <f t="shared" si="9"/>
        <v>9.3102529930939451</v>
      </c>
    </row>
    <row r="47" spans="1:31" x14ac:dyDescent="0.35">
      <c r="A47">
        <f t="shared" si="0"/>
        <v>44</v>
      </c>
      <c r="B47">
        <v>9.9532374569799149</v>
      </c>
      <c r="D47">
        <f t="shared" si="7"/>
        <v>44</v>
      </c>
      <c r="E47">
        <f t="shared" si="1"/>
        <v>-2.1154482950354492E-2</v>
      </c>
      <c r="F47">
        <f t="shared" si="10"/>
        <v>0.33279655870530872</v>
      </c>
      <c r="V47">
        <f t="shared" si="2"/>
        <v>44</v>
      </c>
      <c r="W47">
        <f t="shared" si="2"/>
        <v>-2.1154482950354492E-2</v>
      </c>
      <c r="X47">
        <f t="shared" si="2"/>
        <v>0.33279655870530872</v>
      </c>
      <c r="Y47">
        <f t="shared" si="3"/>
        <v>-0.35395104165566321</v>
      </c>
      <c r="Z47">
        <f t="shared" si="4"/>
        <v>1.1002814389079172</v>
      </c>
      <c r="AA47">
        <f t="shared" si="5"/>
        <v>-2.5104630347730881</v>
      </c>
      <c r="AB47">
        <f t="shared" si="6"/>
        <v>1.8025609514617615</v>
      </c>
      <c r="AD47">
        <f t="shared" si="8"/>
        <v>44</v>
      </c>
      <c r="AE47">
        <f t="shared" si="9"/>
        <v>9.9532374569799149</v>
      </c>
    </row>
    <row r="48" spans="1:31" x14ac:dyDescent="0.35">
      <c r="A48">
        <f t="shared" si="0"/>
        <v>45</v>
      </c>
      <c r="B48">
        <v>9.9320829740295604</v>
      </c>
      <c r="D48">
        <f t="shared" si="7"/>
        <v>45</v>
      </c>
      <c r="E48">
        <f t="shared" si="1"/>
        <v>1.7030190054590548</v>
      </c>
      <c r="F48">
        <f t="shared" si="10"/>
        <v>1.6989577560978359</v>
      </c>
      <c r="V48">
        <f t="shared" si="2"/>
        <v>45</v>
      </c>
      <c r="W48">
        <f t="shared" si="2"/>
        <v>1.7030190054590548</v>
      </c>
      <c r="X48">
        <f t="shared" si="2"/>
        <v>1.6989577560978359</v>
      </c>
      <c r="Y48">
        <f t="shared" si="3"/>
        <v>4.0612493612188771E-3</v>
      </c>
      <c r="Z48">
        <f t="shared" si="4"/>
        <v>1.1002814389079172</v>
      </c>
      <c r="AA48">
        <f t="shared" si="5"/>
        <v>-2.1524507437562059</v>
      </c>
      <c r="AB48">
        <f t="shared" si="6"/>
        <v>2.1605732424786437</v>
      </c>
      <c r="AD48">
        <f t="shared" si="8"/>
        <v>45</v>
      </c>
      <c r="AE48">
        <f t="shared" si="9"/>
        <v>9.9320829740295604</v>
      </c>
    </row>
    <row r="49" spans="1:31" x14ac:dyDescent="0.35">
      <c r="A49">
        <f t="shared" si="0"/>
        <v>46</v>
      </c>
      <c r="B49">
        <v>11.635101979488615</v>
      </c>
      <c r="D49">
        <f t="shared" si="7"/>
        <v>46</v>
      </c>
      <c r="E49">
        <f t="shared" si="1"/>
        <v>-1.2068591570904239</v>
      </c>
      <c r="F49">
        <f t="shared" si="10"/>
        <v>-2.836692309501565E-3</v>
      </c>
      <c r="V49">
        <f t="shared" si="2"/>
        <v>46</v>
      </c>
      <c r="W49">
        <f t="shared" si="2"/>
        <v>-1.2068591570904239</v>
      </c>
      <c r="X49">
        <f t="shared" si="2"/>
        <v>-2.836692309501565E-3</v>
      </c>
      <c r="Y49">
        <f t="shared" si="3"/>
        <v>-1.2040224647809223</v>
      </c>
      <c r="Z49">
        <f t="shared" si="4"/>
        <v>1.1002814389079172</v>
      </c>
      <c r="AA49">
        <f t="shared" si="5"/>
        <v>-3.3605344578983471</v>
      </c>
      <c r="AB49">
        <f t="shared" si="6"/>
        <v>0.95248952833650247</v>
      </c>
      <c r="AD49">
        <f t="shared" si="8"/>
        <v>46</v>
      </c>
      <c r="AE49">
        <f t="shared" si="9"/>
        <v>11.635101979488615</v>
      </c>
    </row>
    <row r="50" spans="1:31" x14ac:dyDescent="0.35">
      <c r="A50">
        <f t="shared" si="0"/>
        <v>47</v>
      </c>
      <c r="B50">
        <v>10.428242822398191</v>
      </c>
      <c r="D50">
        <f t="shared" si="7"/>
        <v>47</v>
      </c>
      <c r="E50">
        <f t="shared" si="1"/>
        <v>-0.73401213664843112</v>
      </c>
      <c r="F50">
        <f t="shared" si="10"/>
        <v>-1.2624271530427236</v>
      </c>
      <c r="V50">
        <f t="shared" si="2"/>
        <v>47</v>
      </c>
      <c r="W50">
        <f t="shared" si="2"/>
        <v>-0.73401213664843112</v>
      </c>
      <c r="X50">
        <f t="shared" si="2"/>
        <v>-1.2624271530427236</v>
      </c>
      <c r="Y50">
        <f t="shared" si="3"/>
        <v>0.52841501639429245</v>
      </c>
      <c r="Z50">
        <f t="shared" si="4"/>
        <v>1.1002814389079172</v>
      </c>
      <c r="AA50">
        <f t="shared" si="5"/>
        <v>-1.6280969767231324</v>
      </c>
      <c r="AB50">
        <f t="shared" si="6"/>
        <v>2.6849270095117173</v>
      </c>
      <c r="AD50">
        <f t="shared" si="8"/>
        <v>47</v>
      </c>
      <c r="AE50">
        <f t="shared" si="9"/>
        <v>10.428242822398191</v>
      </c>
    </row>
    <row r="51" spans="1:31" x14ac:dyDescent="0.35">
      <c r="A51">
        <f t="shared" si="0"/>
        <v>48</v>
      </c>
      <c r="B51">
        <v>9.6942306857497602</v>
      </c>
      <c r="D51">
        <f t="shared" si="7"/>
        <v>48</v>
      </c>
      <c r="E51">
        <f t="shared" si="1"/>
        <v>0.4748060666269982</v>
      </c>
      <c r="F51">
        <f t="shared" si="10"/>
        <v>8.723039860823989E-2</v>
      </c>
      <c r="V51">
        <f t="shared" si="2"/>
        <v>48</v>
      </c>
      <c r="W51">
        <f t="shared" si="2"/>
        <v>0.4748060666269982</v>
      </c>
      <c r="X51">
        <f t="shared" si="2"/>
        <v>8.723039860823989E-2</v>
      </c>
      <c r="Y51">
        <f t="shared" si="3"/>
        <v>0.38757566801875831</v>
      </c>
      <c r="Z51">
        <f t="shared" si="4"/>
        <v>1.1002814389079172</v>
      </c>
      <c r="AA51">
        <f t="shared" si="5"/>
        <v>-1.7689363250986665</v>
      </c>
      <c r="AB51">
        <f t="shared" si="6"/>
        <v>2.5440876611361833</v>
      </c>
      <c r="AD51">
        <f t="shared" si="8"/>
        <v>48</v>
      </c>
      <c r="AE51">
        <f t="shared" si="9"/>
        <v>9.6942306857497602</v>
      </c>
    </row>
    <row r="52" spans="1:31" x14ac:dyDescent="0.35">
      <c r="A52">
        <f t="shared" si="0"/>
        <v>49</v>
      </c>
      <c r="B52">
        <v>10.169036752376758</v>
      </c>
      <c r="D52">
        <f t="shared" si="7"/>
        <v>49</v>
      </c>
      <c r="E52">
        <f t="shared" si="1"/>
        <v>0.31761896021325597</v>
      </c>
      <c r="F52">
        <f t="shared" si="10"/>
        <v>0.65674577962898328</v>
      </c>
      <c r="V52">
        <f t="shared" si="2"/>
        <v>49</v>
      </c>
      <c r="W52">
        <f t="shared" si="2"/>
        <v>0.31761896021325597</v>
      </c>
      <c r="X52">
        <f t="shared" si="2"/>
        <v>0.65674577962898328</v>
      </c>
      <c r="Y52">
        <f t="shared" si="3"/>
        <v>-0.33912681941572731</v>
      </c>
      <c r="Z52">
        <f t="shared" si="4"/>
        <v>1.1002814389079172</v>
      </c>
      <c r="AA52">
        <f t="shared" si="5"/>
        <v>-2.4956388125331523</v>
      </c>
      <c r="AB52">
        <f t="shared" si="6"/>
        <v>1.8173851737016975</v>
      </c>
      <c r="AD52">
        <f t="shared" si="8"/>
        <v>49</v>
      </c>
      <c r="AE52">
        <f t="shared" si="9"/>
        <v>10.169036752376758</v>
      </c>
    </row>
    <row r="53" spans="1:31" x14ac:dyDescent="0.35">
      <c r="A53">
        <f t="shared" si="0"/>
        <v>50</v>
      </c>
      <c r="B53">
        <v>10.486655712590014</v>
      </c>
      <c r="D53">
        <f t="shared" si="7"/>
        <v>50</v>
      </c>
      <c r="E53">
        <f t="shared" si="1"/>
        <v>0.16949392746280267</v>
      </c>
      <c r="F53">
        <f t="shared" si="10"/>
        <v>0.48532430857446668</v>
      </c>
      <c r="V53">
        <f t="shared" si="2"/>
        <v>50</v>
      </c>
      <c r="W53">
        <f t="shared" si="2"/>
        <v>0.16949392746280267</v>
      </c>
      <c r="X53">
        <f t="shared" si="2"/>
        <v>0.48532430857446668</v>
      </c>
      <c r="Y53">
        <f t="shared" si="3"/>
        <v>-0.315830381111664</v>
      </c>
      <c r="Z53">
        <f t="shared" si="4"/>
        <v>1.1002814389079172</v>
      </c>
      <c r="AA53">
        <f t="shared" si="5"/>
        <v>-2.4723423742290889</v>
      </c>
      <c r="AB53">
        <f t="shared" si="6"/>
        <v>1.8406816120057607</v>
      </c>
      <c r="AD53">
        <f t="shared" si="8"/>
        <v>50</v>
      </c>
      <c r="AE53">
        <f t="shared" si="9"/>
        <v>10.486655712590014</v>
      </c>
    </row>
    <row r="54" spans="1:31" x14ac:dyDescent="0.35">
      <c r="A54">
        <f t="shared" si="0"/>
        <v>51</v>
      </c>
      <c r="B54">
        <v>10.656149640052817</v>
      </c>
      <c r="D54">
        <f t="shared" si="7"/>
        <v>51</v>
      </c>
      <c r="E54">
        <f t="shared" si="1"/>
        <v>-0.52683207343680571</v>
      </c>
      <c r="F54">
        <f t="shared" si="10"/>
        <v>-0.24873143862755165</v>
      </c>
      <c r="V54">
        <f t="shared" si="2"/>
        <v>51</v>
      </c>
      <c r="W54">
        <f t="shared" si="2"/>
        <v>-0.52683207343680571</v>
      </c>
      <c r="X54">
        <f t="shared" si="2"/>
        <v>-0.24873143862755165</v>
      </c>
      <c r="Y54">
        <f t="shared" si="3"/>
        <v>-0.27810063480925407</v>
      </c>
      <c r="Z54">
        <f t="shared" si="4"/>
        <v>1.1002814389079172</v>
      </c>
      <c r="AA54">
        <f t="shared" si="5"/>
        <v>-2.4346126279266791</v>
      </c>
      <c r="AB54">
        <f t="shared" si="6"/>
        <v>1.8784113583081707</v>
      </c>
      <c r="AD54">
        <f t="shared" si="8"/>
        <v>51</v>
      </c>
      <c r="AE54">
        <f t="shared" si="9"/>
        <v>10.656149640052817</v>
      </c>
    </row>
    <row r="55" spans="1:31" x14ac:dyDescent="0.35">
      <c r="A55">
        <f t="shared" si="0"/>
        <v>52</v>
      </c>
      <c r="B55">
        <v>10.129317566616011</v>
      </c>
      <c r="D55">
        <f t="shared" si="7"/>
        <v>52</v>
      </c>
      <c r="E55">
        <f t="shared" si="1"/>
        <v>-1.1630118141978052</v>
      </c>
      <c r="F55">
        <f t="shared" si="10"/>
        <v>-1.3286919441185228</v>
      </c>
      <c r="V55">
        <f t="shared" si="2"/>
        <v>52</v>
      </c>
      <c r="W55">
        <f t="shared" si="2"/>
        <v>-1.1630118141978052</v>
      </c>
      <c r="X55">
        <f t="shared" si="2"/>
        <v>-1.3286919441185228</v>
      </c>
      <c r="Y55">
        <f t="shared" si="3"/>
        <v>0.16568012992071757</v>
      </c>
      <c r="Z55">
        <f t="shared" si="4"/>
        <v>1.1002814389079172</v>
      </c>
      <c r="AA55">
        <f t="shared" si="5"/>
        <v>-1.9908318631967072</v>
      </c>
      <c r="AB55">
        <f t="shared" si="6"/>
        <v>2.3221921230381426</v>
      </c>
      <c r="AD55">
        <f t="shared" si="8"/>
        <v>52</v>
      </c>
      <c r="AE55">
        <f t="shared" si="9"/>
        <v>10.129317566616011</v>
      </c>
    </row>
    <row r="56" spans="1:31" x14ac:dyDescent="0.35">
      <c r="A56">
        <f t="shared" si="0"/>
        <v>53</v>
      </c>
      <c r="B56">
        <v>8.9663057524182062</v>
      </c>
      <c r="D56">
        <f t="shared" si="7"/>
        <v>53</v>
      </c>
      <c r="E56">
        <f t="shared" si="1"/>
        <v>-0.85955431342572375</v>
      </c>
      <c r="F56">
        <f t="shared" si="10"/>
        <v>-1.5496737564914427</v>
      </c>
      <c r="V56">
        <f t="shared" si="2"/>
        <v>53</v>
      </c>
      <c r="W56">
        <f t="shared" si="2"/>
        <v>-0.85955431342572375</v>
      </c>
      <c r="X56">
        <f t="shared" si="2"/>
        <v>-1.5496737564914427</v>
      </c>
      <c r="Y56">
        <f t="shared" si="3"/>
        <v>0.69011944306571893</v>
      </c>
      <c r="Z56">
        <f t="shared" si="4"/>
        <v>1.1002814389079172</v>
      </c>
      <c r="AA56">
        <f t="shared" si="5"/>
        <v>-1.4663925500517059</v>
      </c>
      <c r="AB56">
        <f t="shared" si="6"/>
        <v>2.8466314361831437</v>
      </c>
      <c r="AD56">
        <f t="shared" si="8"/>
        <v>53</v>
      </c>
      <c r="AE56">
        <f t="shared" si="9"/>
        <v>8.9663057524182062</v>
      </c>
    </row>
    <row r="57" spans="1:31" x14ac:dyDescent="0.35">
      <c r="A57">
        <f t="shared" si="0"/>
        <v>54</v>
      </c>
      <c r="B57">
        <v>8.1067514389924824</v>
      </c>
      <c r="D57">
        <f t="shared" si="7"/>
        <v>54</v>
      </c>
      <c r="E57">
        <f t="shared" si="1"/>
        <v>0.56714731885902125</v>
      </c>
      <c r="F57">
        <f t="shared" si="10"/>
        <v>-0.11049695993110631</v>
      </c>
      <c r="V57">
        <f t="shared" si="2"/>
        <v>54</v>
      </c>
      <c r="W57">
        <f t="shared" si="2"/>
        <v>0.56714731885902125</v>
      </c>
      <c r="X57">
        <f t="shared" si="2"/>
        <v>-0.11049695993110631</v>
      </c>
      <c r="Y57">
        <f t="shared" si="3"/>
        <v>0.67764427879012756</v>
      </c>
      <c r="Z57">
        <f t="shared" si="4"/>
        <v>1.1002814389079172</v>
      </c>
      <c r="AA57">
        <f t="shared" si="5"/>
        <v>-1.4788677143272972</v>
      </c>
      <c r="AB57">
        <f t="shared" si="6"/>
        <v>2.8341562719075526</v>
      </c>
      <c r="AD57">
        <f t="shared" si="8"/>
        <v>54</v>
      </c>
      <c r="AE57">
        <f t="shared" si="9"/>
        <v>8.1067514389924824</v>
      </c>
    </row>
    <row r="58" spans="1:31" x14ac:dyDescent="0.35">
      <c r="A58">
        <f t="shared" si="0"/>
        <v>55</v>
      </c>
      <c r="B58">
        <v>8.6738987578515037</v>
      </c>
      <c r="D58">
        <f t="shared" si="7"/>
        <v>55</v>
      </c>
      <c r="E58">
        <f t="shared" si="1"/>
        <v>6.5963365907760974E-2</v>
      </c>
      <c r="F58">
        <f t="shared" si="10"/>
        <v>0.22691582837952784</v>
      </c>
      <c r="V58">
        <f t="shared" si="2"/>
        <v>55</v>
      </c>
      <c r="W58">
        <f t="shared" si="2"/>
        <v>6.5963365907760974E-2</v>
      </c>
      <c r="X58">
        <f t="shared" si="2"/>
        <v>0.22691582837952784</v>
      </c>
      <c r="Y58">
        <f t="shared" si="3"/>
        <v>-0.16095246247176687</v>
      </c>
      <c r="Z58">
        <f t="shared" si="4"/>
        <v>1.1002814389079172</v>
      </c>
      <c r="AA58">
        <f t="shared" si="5"/>
        <v>-2.3174644555891915</v>
      </c>
      <c r="AB58">
        <f t="shared" si="6"/>
        <v>1.9955595306456579</v>
      </c>
      <c r="AD58">
        <f t="shared" si="8"/>
        <v>55</v>
      </c>
      <c r="AE58">
        <f t="shared" si="9"/>
        <v>8.6738987578515037</v>
      </c>
    </row>
    <row r="59" spans="1:31" x14ac:dyDescent="0.35">
      <c r="A59">
        <f t="shared" si="0"/>
        <v>56</v>
      </c>
      <c r="B59">
        <v>8.7398621237592646</v>
      </c>
      <c r="D59">
        <f t="shared" si="7"/>
        <v>56</v>
      </c>
      <c r="E59">
        <f t="shared" si="1"/>
        <v>2.4113973768793429E-2</v>
      </c>
      <c r="F59">
        <f t="shared" si="10"/>
        <v>-8.4949760688841497E-2</v>
      </c>
      <c r="V59">
        <f t="shared" si="2"/>
        <v>56</v>
      </c>
      <c r="W59">
        <f t="shared" si="2"/>
        <v>2.4113973768793429E-2</v>
      </c>
      <c r="X59">
        <f t="shared" si="2"/>
        <v>-8.4949760688841497E-2</v>
      </c>
      <c r="Y59">
        <f t="shared" si="3"/>
        <v>0.10906373445763493</v>
      </c>
      <c r="Z59">
        <f t="shared" si="4"/>
        <v>1.1002814389079172</v>
      </c>
      <c r="AA59">
        <f t="shared" si="5"/>
        <v>-2.0474482586597897</v>
      </c>
      <c r="AB59">
        <f t="shared" si="6"/>
        <v>2.2655757275750599</v>
      </c>
      <c r="AD59">
        <f t="shared" si="8"/>
        <v>56</v>
      </c>
      <c r="AE59">
        <f t="shared" si="9"/>
        <v>8.7398621237592646</v>
      </c>
    </row>
    <row r="60" spans="1:31" x14ac:dyDescent="0.35">
      <c r="A60">
        <f t="shared" si="0"/>
        <v>57</v>
      </c>
      <c r="B60">
        <v>8.7639760975280581</v>
      </c>
      <c r="D60">
        <f t="shared" si="7"/>
        <v>57</v>
      </c>
      <c r="E60">
        <f t="shared" si="1"/>
        <v>1.8436561727228504</v>
      </c>
      <c r="F60">
        <f t="shared" si="10"/>
        <v>1.7031913380066066</v>
      </c>
      <c r="V60">
        <f t="shared" si="2"/>
        <v>57</v>
      </c>
      <c r="W60">
        <f t="shared" si="2"/>
        <v>1.8436561727228504</v>
      </c>
      <c r="X60">
        <f t="shared" si="2"/>
        <v>1.7031913380066066</v>
      </c>
      <c r="Y60">
        <f t="shared" si="3"/>
        <v>0.14046483471624382</v>
      </c>
      <c r="Z60">
        <f t="shared" si="4"/>
        <v>1.1002814389079172</v>
      </c>
      <c r="AA60">
        <f t="shared" si="5"/>
        <v>-2.016047158401181</v>
      </c>
      <c r="AB60">
        <f t="shared" si="6"/>
        <v>2.2969768278336686</v>
      </c>
      <c r="AD60">
        <f t="shared" si="8"/>
        <v>57</v>
      </c>
      <c r="AE60">
        <f t="shared" si="9"/>
        <v>8.7639760975280581</v>
      </c>
    </row>
    <row r="61" spans="1:31" x14ac:dyDescent="0.35">
      <c r="A61">
        <f t="shared" si="0"/>
        <v>58</v>
      </c>
      <c r="B61">
        <v>10.607632270250908</v>
      </c>
      <c r="D61">
        <f t="shared" si="7"/>
        <v>58</v>
      </c>
      <c r="E61">
        <f t="shared" si="1"/>
        <v>-1.761347904139118</v>
      </c>
      <c r="F61">
        <f t="shared" si="10"/>
        <v>-0.6336865927881552</v>
      </c>
      <c r="V61">
        <f t="shared" si="2"/>
        <v>58</v>
      </c>
      <c r="W61">
        <f t="shared" si="2"/>
        <v>-1.761347904139118</v>
      </c>
      <c r="X61">
        <f t="shared" si="2"/>
        <v>-0.6336865927881552</v>
      </c>
      <c r="Y61">
        <f t="shared" si="3"/>
        <v>-1.1276613113509628</v>
      </c>
      <c r="Z61">
        <f t="shared" si="4"/>
        <v>1.1002814389079172</v>
      </c>
      <c r="AA61">
        <f t="shared" si="5"/>
        <v>-3.2841733044683874</v>
      </c>
      <c r="AB61">
        <f t="shared" si="6"/>
        <v>1.028850681766462</v>
      </c>
      <c r="AD61">
        <f t="shared" si="8"/>
        <v>58</v>
      </c>
      <c r="AE61">
        <f t="shared" si="9"/>
        <v>10.607632270250908</v>
      </c>
    </row>
    <row r="62" spans="1:31" x14ac:dyDescent="0.35">
      <c r="A62">
        <f t="shared" si="0"/>
        <v>59</v>
      </c>
      <c r="B62">
        <v>8.8462843661117905</v>
      </c>
      <c r="D62">
        <f t="shared" si="7"/>
        <v>59</v>
      </c>
      <c r="E62">
        <f t="shared" si="1"/>
        <v>-0.64885389403297644</v>
      </c>
      <c r="F62">
        <f t="shared" si="10"/>
        <v>-1.7320223918424209</v>
      </c>
      <c r="V62">
        <f t="shared" si="2"/>
        <v>59</v>
      </c>
      <c r="W62">
        <f t="shared" si="2"/>
        <v>-0.64885389403297644</v>
      </c>
      <c r="X62">
        <f t="shared" si="2"/>
        <v>-1.7320223918424209</v>
      </c>
      <c r="Y62">
        <f t="shared" si="3"/>
        <v>1.0831684978094445</v>
      </c>
      <c r="Z62">
        <f t="shared" si="4"/>
        <v>1.1002814389079172</v>
      </c>
      <c r="AA62">
        <f t="shared" si="5"/>
        <v>-1.0733434953079803</v>
      </c>
      <c r="AB62">
        <f t="shared" si="6"/>
        <v>3.2396804909268693</v>
      </c>
      <c r="AD62">
        <f t="shared" si="8"/>
        <v>59</v>
      </c>
      <c r="AE62">
        <f t="shared" si="9"/>
        <v>8.8462843661117905</v>
      </c>
    </row>
    <row r="63" spans="1:31" x14ac:dyDescent="0.35">
      <c r="A63">
        <f t="shared" si="0"/>
        <v>60</v>
      </c>
      <c r="B63">
        <v>8.197430472078814</v>
      </c>
      <c r="D63">
        <f t="shared" si="7"/>
        <v>60</v>
      </c>
      <c r="E63">
        <f t="shared" si="1"/>
        <v>1.5030373387145843</v>
      </c>
      <c r="F63">
        <f t="shared" si="10"/>
        <v>0.89390212454278872</v>
      </c>
      <c r="V63">
        <f t="shared" si="2"/>
        <v>60</v>
      </c>
      <c r="W63">
        <f t="shared" si="2"/>
        <v>1.5030373387145843</v>
      </c>
      <c r="X63">
        <f t="shared" si="2"/>
        <v>0.89390212454278872</v>
      </c>
      <c r="Y63">
        <f t="shared" si="3"/>
        <v>0.60913521417179561</v>
      </c>
      <c r="Z63">
        <f t="shared" si="4"/>
        <v>1.1002814389079172</v>
      </c>
      <c r="AA63">
        <f t="shared" si="5"/>
        <v>-1.5473767789456292</v>
      </c>
      <c r="AB63">
        <f t="shared" si="6"/>
        <v>2.7656472072892204</v>
      </c>
      <c r="AD63">
        <f t="shared" si="8"/>
        <v>60</v>
      </c>
      <c r="AE63">
        <f t="shared" si="9"/>
        <v>8.197430472078814</v>
      </c>
    </row>
    <row r="64" spans="1:31" x14ac:dyDescent="0.35">
      <c r="A64">
        <f t="shared" si="0"/>
        <v>61</v>
      </c>
      <c r="B64">
        <v>9.7004678107933984</v>
      </c>
      <c r="D64">
        <f t="shared" si="7"/>
        <v>61</v>
      </c>
      <c r="E64">
        <f t="shared" si="1"/>
        <v>-0.20165934776715311</v>
      </c>
      <c r="F64">
        <f t="shared" si="10"/>
        <v>0.56838285467041416</v>
      </c>
      <c r="V64">
        <f t="shared" si="2"/>
        <v>61</v>
      </c>
      <c r="W64">
        <f t="shared" si="2"/>
        <v>-0.20165934776715311</v>
      </c>
      <c r="X64">
        <f t="shared" si="2"/>
        <v>0.56838285467041416</v>
      </c>
      <c r="Y64">
        <f t="shared" si="3"/>
        <v>-0.77004220243756727</v>
      </c>
      <c r="Z64">
        <f t="shared" si="4"/>
        <v>1.1002814389079172</v>
      </c>
      <c r="AA64">
        <f t="shared" si="5"/>
        <v>-2.9265541955549921</v>
      </c>
      <c r="AB64">
        <f t="shared" si="6"/>
        <v>1.3864697906798575</v>
      </c>
      <c r="AD64">
        <f t="shared" si="8"/>
        <v>61</v>
      </c>
      <c r="AE64">
        <f t="shared" si="9"/>
        <v>9.7004678107933984</v>
      </c>
    </row>
    <row r="65" spans="1:31" x14ac:dyDescent="0.35">
      <c r="A65">
        <f t="shared" si="0"/>
        <v>62</v>
      </c>
      <c r="B65">
        <v>9.4988084630262453</v>
      </c>
      <c r="D65">
        <f t="shared" si="7"/>
        <v>62</v>
      </c>
      <c r="E65">
        <f t="shared" si="1"/>
        <v>0.20157731591234551</v>
      </c>
      <c r="F65">
        <f t="shared" si="10"/>
        <v>2.2647262581267258E-2</v>
      </c>
      <c r="V65">
        <f t="shared" si="2"/>
        <v>62</v>
      </c>
      <c r="W65">
        <f t="shared" si="2"/>
        <v>0.20157731591234551</v>
      </c>
      <c r="X65">
        <f t="shared" si="2"/>
        <v>2.2647262581267258E-2</v>
      </c>
      <c r="Y65">
        <f t="shared" si="3"/>
        <v>0.17893005333107825</v>
      </c>
      <c r="Z65">
        <f t="shared" si="4"/>
        <v>1.1002814389079172</v>
      </c>
      <c r="AA65">
        <f t="shared" si="5"/>
        <v>-1.9775819397863466</v>
      </c>
      <c r="AB65">
        <f t="shared" si="6"/>
        <v>2.3354420464485033</v>
      </c>
      <c r="AD65">
        <f t="shared" si="8"/>
        <v>62</v>
      </c>
      <c r="AE65">
        <f t="shared" si="9"/>
        <v>9.4988084630262453</v>
      </c>
    </row>
    <row r="66" spans="1:31" x14ac:dyDescent="0.35">
      <c r="A66">
        <f t="shared" si="0"/>
        <v>63</v>
      </c>
      <c r="B66">
        <v>9.7003857789385908</v>
      </c>
      <c r="D66">
        <f t="shared" si="7"/>
        <v>63</v>
      </c>
      <c r="E66">
        <f t="shared" si="1"/>
        <v>0.11924221499984178</v>
      </c>
      <c r="F66">
        <f t="shared" si="10"/>
        <v>0.18337677719981471</v>
      </c>
      <c r="V66">
        <f t="shared" si="2"/>
        <v>63</v>
      </c>
      <c r="W66">
        <f t="shared" si="2"/>
        <v>0.11924221499984178</v>
      </c>
      <c r="X66">
        <f t="shared" si="2"/>
        <v>0.18337677719981471</v>
      </c>
      <c r="Y66">
        <f t="shared" si="3"/>
        <v>-6.4134562199972933E-2</v>
      </c>
      <c r="Z66">
        <f t="shared" si="4"/>
        <v>1.1002814389079172</v>
      </c>
      <c r="AA66">
        <f t="shared" si="5"/>
        <v>-2.2206465553173977</v>
      </c>
      <c r="AB66">
        <f t="shared" si="6"/>
        <v>2.0923774309174519</v>
      </c>
      <c r="AD66">
        <f t="shared" si="8"/>
        <v>63</v>
      </c>
      <c r="AE66">
        <f t="shared" si="9"/>
        <v>9.7003857789385908</v>
      </c>
    </row>
    <row r="67" spans="1:31" x14ac:dyDescent="0.35">
      <c r="A67">
        <f t="shared" si="0"/>
        <v>64</v>
      </c>
      <c r="B67">
        <v>9.8196279939384326</v>
      </c>
      <c r="D67">
        <f t="shared" si="7"/>
        <v>64</v>
      </c>
      <c r="E67">
        <f t="shared" si="1"/>
        <v>2.537417591296272</v>
      </c>
      <c r="F67">
        <f t="shared" si="10"/>
        <v>2.5734909044401126</v>
      </c>
      <c r="V67">
        <f t="shared" si="2"/>
        <v>64</v>
      </c>
      <c r="W67">
        <f t="shared" si="2"/>
        <v>2.537417591296272</v>
      </c>
      <c r="X67">
        <f t="shared" si="2"/>
        <v>2.5734909044401126</v>
      </c>
      <c r="Y67">
        <f t="shared" si="3"/>
        <v>-3.6073313143840657E-2</v>
      </c>
      <c r="Z67">
        <f t="shared" si="4"/>
        <v>1.1002814389079172</v>
      </c>
      <c r="AA67">
        <f t="shared" si="5"/>
        <v>-2.1925853062612655</v>
      </c>
      <c r="AB67">
        <f t="shared" si="6"/>
        <v>2.1204386799735842</v>
      </c>
      <c r="AD67">
        <f t="shared" si="8"/>
        <v>64</v>
      </c>
      <c r="AE67">
        <f t="shared" si="9"/>
        <v>9.8196279939384326</v>
      </c>
    </row>
    <row r="68" spans="1:31" x14ac:dyDescent="0.35">
      <c r="A68">
        <f t="shared" si="0"/>
        <v>65</v>
      </c>
      <c r="B68">
        <v>12.357045585234705</v>
      </c>
      <c r="D68">
        <f t="shared" si="7"/>
        <v>65</v>
      </c>
      <c r="E68">
        <f t="shared" si="1"/>
        <v>-1.4334411711336639</v>
      </c>
      <c r="F68">
        <f t="shared" si="10"/>
        <v>0.31846773877837009</v>
      </c>
      <c r="V68">
        <f t="shared" si="2"/>
        <v>65</v>
      </c>
      <c r="W68">
        <f t="shared" si="2"/>
        <v>-1.4334411711336639</v>
      </c>
      <c r="X68">
        <f t="shared" si="2"/>
        <v>0.31846773877837009</v>
      </c>
      <c r="Y68">
        <f t="shared" si="3"/>
        <v>-1.751908909912034</v>
      </c>
      <c r="Z68">
        <f t="shared" si="4"/>
        <v>1.1002814389079172</v>
      </c>
      <c r="AA68">
        <f t="shared" si="5"/>
        <v>-3.9084209030294588</v>
      </c>
      <c r="AB68">
        <f t="shared" si="6"/>
        <v>0.40460308320539085</v>
      </c>
      <c r="AD68">
        <f t="shared" si="8"/>
        <v>65</v>
      </c>
      <c r="AE68">
        <f t="shared" si="9"/>
        <v>12.357045585234705</v>
      </c>
    </row>
    <row r="69" spans="1:31" x14ac:dyDescent="0.35">
      <c r="A69">
        <f t="shared" ref="A69:A108" si="11">A68+1</f>
        <v>66</v>
      </c>
      <c r="B69">
        <v>10.923604414101041</v>
      </c>
      <c r="D69">
        <f t="shared" si="7"/>
        <v>66</v>
      </c>
      <c r="E69">
        <f t="shared" ref="E69:E107" si="12">B70-B69</f>
        <v>-1.2228385674944615</v>
      </c>
      <c r="F69">
        <f t="shared" si="10"/>
        <v>-1.799815333954802</v>
      </c>
      <c r="V69">
        <f t="shared" ref="V69:X107" si="13">D69</f>
        <v>66</v>
      </c>
      <c r="W69">
        <f t="shared" si="13"/>
        <v>-1.2228385674944615</v>
      </c>
      <c r="X69">
        <f t="shared" si="13"/>
        <v>-1.799815333954802</v>
      </c>
      <c r="Y69">
        <f t="shared" ref="Y69:Y107" si="14">W69-X69</f>
        <v>0.57697676646034046</v>
      </c>
      <c r="Z69">
        <f t="shared" ref="Z69:Z107" si="15">J$15</f>
        <v>1.1002814389079172</v>
      </c>
      <c r="AA69">
        <f t="shared" ref="AA69:AA107" si="16">Y69-NORMSINV(1-Z$2/2)*Z69</f>
        <v>-1.5795352266570843</v>
      </c>
      <c r="AB69">
        <f t="shared" ref="AB69:AB107" si="17">Y69+NORMSINV(1-Z$2/2)*Z69</f>
        <v>2.7334887595777655</v>
      </c>
      <c r="AD69">
        <f t="shared" si="8"/>
        <v>66</v>
      </c>
      <c r="AE69">
        <f t="shared" si="9"/>
        <v>10.923604414101041</v>
      </c>
    </row>
    <row r="70" spans="1:31" x14ac:dyDescent="0.35">
      <c r="A70">
        <f t="shared" si="11"/>
        <v>67</v>
      </c>
      <c r="B70">
        <v>9.7007658466065791</v>
      </c>
      <c r="D70">
        <f t="shared" ref="D70:D107" si="18">D69+1</f>
        <v>67</v>
      </c>
      <c r="E70">
        <f t="shared" si="12"/>
        <v>0.57339521810750504</v>
      </c>
      <c r="F70">
        <f t="shared" si="10"/>
        <v>-7.826180062175947E-2</v>
      </c>
      <c r="V70">
        <f t="shared" si="13"/>
        <v>67</v>
      </c>
      <c r="W70">
        <f t="shared" si="13"/>
        <v>0.57339521810750504</v>
      </c>
      <c r="X70">
        <f t="shared" si="13"/>
        <v>-7.826180062175947E-2</v>
      </c>
      <c r="Y70">
        <f t="shared" si="14"/>
        <v>0.65165701872926451</v>
      </c>
      <c r="Z70">
        <f t="shared" si="15"/>
        <v>1.1002814389079172</v>
      </c>
      <c r="AA70">
        <f t="shared" si="16"/>
        <v>-1.5048549743881603</v>
      </c>
      <c r="AB70">
        <f t="shared" si="17"/>
        <v>2.8081690118466893</v>
      </c>
      <c r="AD70">
        <f t="shared" ref="AD70:AD113" si="19">AD69+1</f>
        <v>67</v>
      </c>
      <c r="AE70">
        <f t="shared" ref="AE70:AE108" si="20">B70</f>
        <v>9.7007658466065791</v>
      </c>
    </row>
    <row r="71" spans="1:31" x14ac:dyDescent="0.35">
      <c r="A71">
        <f t="shared" si="11"/>
        <v>68</v>
      </c>
      <c r="B71">
        <v>10.274161064714084</v>
      </c>
      <c r="D71">
        <f t="shared" si="18"/>
        <v>68</v>
      </c>
      <c r="E71">
        <f t="shared" si="12"/>
        <v>-0.51808019115808257</v>
      </c>
      <c r="F71">
        <f t="shared" ref="F71:F107" si="21">E71-SUMPRODUCT(E69:E70,I$4:I$5)-SUMPRODUCT(F70,J$5)</f>
        <v>-0.11245665466309181</v>
      </c>
      <c r="V71">
        <f t="shared" si="13"/>
        <v>68</v>
      </c>
      <c r="W71">
        <f t="shared" si="13"/>
        <v>-0.51808019115808257</v>
      </c>
      <c r="X71">
        <f t="shared" si="13"/>
        <v>-0.11245665466309181</v>
      </c>
      <c r="Y71">
        <f t="shared" si="14"/>
        <v>-0.40562353649499078</v>
      </c>
      <c r="Z71">
        <f t="shared" si="15"/>
        <v>1.1002814389079172</v>
      </c>
      <c r="AA71">
        <f t="shared" si="16"/>
        <v>-2.5621355296124158</v>
      </c>
      <c r="AB71">
        <f t="shared" si="17"/>
        <v>1.7508884566224341</v>
      </c>
      <c r="AD71">
        <f t="shared" si="19"/>
        <v>68</v>
      </c>
      <c r="AE71">
        <f t="shared" si="20"/>
        <v>10.274161064714084</v>
      </c>
    </row>
    <row r="72" spans="1:31" x14ac:dyDescent="0.35">
      <c r="A72">
        <f t="shared" si="11"/>
        <v>69</v>
      </c>
      <c r="B72">
        <v>9.7560808735560016</v>
      </c>
      <c r="D72">
        <f t="shared" si="18"/>
        <v>69</v>
      </c>
      <c r="E72">
        <f t="shared" si="12"/>
        <v>-0.46834903150442564</v>
      </c>
      <c r="F72">
        <f t="shared" si="21"/>
        <v>-0.72448353174859836</v>
      </c>
      <c r="V72">
        <f t="shared" si="13"/>
        <v>69</v>
      </c>
      <c r="W72">
        <f t="shared" si="13"/>
        <v>-0.46834903150442564</v>
      </c>
      <c r="X72">
        <f t="shared" si="13"/>
        <v>-0.72448353174859836</v>
      </c>
      <c r="Y72">
        <f t="shared" si="14"/>
        <v>0.25613450024417272</v>
      </c>
      <c r="Z72">
        <f t="shared" si="15"/>
        <v>1.1002814389079172</v>
      </c>
      <c r="AA72">
        <f t="shared" si="16"/>
        <v>-1.9003774928732522</v>
      </c>
      <c r="AB72">
        <f t="shared" si="17"/>
        <v>2.4126464933615974</v>
      </c>
      <c r="AD72">
        <f t="shared" si="19"/>
        <v>69</v>
      </c>
      <c r="AE72">
        <f t="shared" si="20"/>
        <v>9.7560808735560016</v>
      </c>
    </row>
    <row r="73" spans="1:31" x14ac:dyDescent="0.35">
      <c r="A73">
        <f t="shared" si="11"/>
        <v>70</v>
      </c>
      <c r="B73">
        <v>9.287731842051576</v>
      </c>
      <c r="D73">
        <f t="shared" si="18"/>
        <v>70</v>
      </c>
      <c r="E73">
        <f t="shared" si="12"/>
        <v>-0.49292414514580152</v>
      </c>
      <c r="F73">
        <f t="shared" si="21"/>
        <v>-0.79888214910731103</v>
      </c>
      <c r="V73">
        <f t="shared" si="13"/>
        <v>70</v>
      </c>
      <c r="W73">
        <f t="shared" si="13"/>
        <v>-0.49292414514580152</v>
      </c>
      <c r="X73">
        <f t="shared" si="13"/>
        <v>-0.79888214910731103</v>
      </c>
      <c r="Y73">
        <f t="shared" si="14"/>
        <v>0.30595800396150952</v>
      </c>
      <c r="Z73">
        <f t="shared" si="15"/>
        <v>1.1002814389079172</v>
      </c>
      <c r="AA73">
        <f t="shared" si="16"/>
        <v>-1.8505539891559153</v>
      </c>
      <c r="AB73">
        <f t="shared" si="17"/>
        <v>2.4624699970789345</v>
      </c>
      <c r="AD73">
        <f t="shared" si="19"/>
        <v>70</v>
      </c>
      <c r="AE73">
        <f t="shared" si="20"/>
        <v>9.287731842051576</v>
      </c>
    </row>
    <row r="74" spans="1:31" x14ac:dyDescent="0.35">
      <c r="A74">
        <f t="shared" si="11"/>
        <v>71</v>
      </c>
      <c r="B74">
        <v>8.7948076969057745</v>
      </c>
      <c r="D74">
        <f t="shared" si="18"/>
        <v>71</v>
      </c>
      <c r="E74">
        <f t="shared" si="12"/>
        <v>1.1573582483518763</v>
      </c>
      <c r="F74">
        <f t="shared" si="21"/>
        <v>0.75080113455872055</v>
      </c>
      <c r="V74">
        <f t="shared" si="13"/>
        <v>71</v>
      </c>
      <c r="W74">
        <f t="shared" si="13"/>
        <v>1.1573582483518763</v>
      </c>
      <c r="X74">
        <f t="shared" si="13"/>
        <v>0.75080113455872055</v>
      </c>
      <c r="Y74">
        <f t="shared" si="14"/>
        <v>0.40655711379315573</v>
      </c>
      <c r="Z74">
        <f t="shared" si="15"/>
        <v>1.1002814389079172</v>
      </c>
      <c r="AA74">
        <f t="shared" si="16"/>
        <v>-1.7499548793242692</v>
      </c>
      <c r="AB74">
        <f t="shared" si="17"/>
        <v>2.5630691069105804</v>
      </c>
      <c r="AD74">
        <f t="shared" si="19"/>
        <v>71</v>
      </c>
      <c r="AE74">
        <f t="shared" si="20"/>
        <v>8.7948076969057745</v>
      </c>
    </row>
    <row r="75" spans="1:31" x14ac:dyDescent="0.35">
      <c r="A75">
        <f t="shared" si="11"/>
        <v>72</v>
      </c>
      <c r="B75">
        <v>9.9521659452576507</v>
      </c>
      <c r="D75">
        <f t="shared" si="18"/>
        <v>72</v>
      </c>
      <c r="E75">
        <f t="shared" si="12"/>
        <v>-0.80564815197410766</v>
      </c>
      <c r="F75">
        <f t="shared" si="21"/>
        <v>-0.14848573201731841</v>
      </c>
      <c r="V75">
        <f t="shared" si="13"/>
        <v>72</v>
      </c>
      <c r="W75">
        <f t="shared" si="13"/>
        <v>-0.80564815197410766</v>
      </c>
      <c r="X75">
        <f t="shared" si="13"/>
        <v>-0.14848573201731841</v>
      </c>
      <c r="Y75">
        <f t="shared" si="14"/>
        <v>-0.65716241995678926</v>
      </c>
      <c r="Z75">
        <f t="shared" si="15"/>
        <v>1.1002814389079172</v>
      </c>
      <c r="AA75">
        <f t="shared" si="16"/>
        <v>-2.8136744130742142</v>
      </c>
      <c r="AB75">
        <f t="shared" si="17"/>
        <v>1.4993495731606354</v>
      </c>
      <c r="AD75">
        <f t="shared" si="19"/>
        <v>72</v>
      </c>
      <c r="AE75">
        <f t="shared" si="20"/>
        <v>9.9521659452576507</v>
      </c>
    </row>
    <row r="76" spans="1:31" x14ac:dyDescent="0.35">
      <c r="A76">
        <f t="shared" si="11"/>
        <v>73</v>
      </c>
      <c r="B76">
        <v>9.1465177932835431</v>
      </c>
      <c r="D76">
        <f t="shared" si="18"/>
        <v>73</v>
      </c>
      <c r="E76">
        <f t="shared" si="12"/>
        <v>-0.73444497047406898</v>
      </c>
      <c r="F76">
        <f t="shared" si="21"/>
        <v>-1.2589850287885636</v>
      </c>
      <c r="V76">
        <f t="shared" si="13"/>
        <v>73</v>
      </c>
      <c r="W76">
        <f t="shared" si="13"/>
        <v>-0.73444497047406898</v>
      </c>
      <c r="X76">
        <f t="shared" si="13"/>
        <v>-1.2589850287885636</v>
      </c>
      <c r="Y76">
        <f t="shared" si="14"/>
        <v>0.52454005831449457</v>
      </c>
      <c r="Z76">
        <f t="shared" si="15"/>
        <v>1.1002814389079172</v>
      </c>
      <c r="AA76">
        <f t="shared" si="16"/>
        <v>-1.6319719348029302</v>
      </c>
      <c r="AB76">
        <f t="shared" si="17"/>
        <v>2.6810520514319194</v>
      </c>
      <c r="AD76">
        <f t="shared" si="19"/>
        <v>73</v>
      </c>
      <c r="AE76">
        <f t="shared" si="20"/>
        <v>9.1465177932835431</v>
      </c>
    </row>
    <row r="77" spans="1:31" x14ac:dyDescent="0.35">
      <c r="A77">
        <f t="shared" si="11"/>
        <v>74</v>
      </c>
      <c r="B77">
        <v>8.4120728228094741</v>
      </c>
      <c r="D77">
        <f t="shared" si="18"/>
        <v>74</v>
      </c>
      <c r="E77">
        <f t="shared" si="12"/>
        <v>1.3117745178152749</v>
      </c>
      <c r="F77">
        <f t="shared" si="21"/>
        <v>0.69404469718237549</v>
      </c>
      <c r="V77">
        <f t="shared" si="13"/>
        <v>74</v>
      </c>
      <c r="W77">
        <f t="shared" si="13"/>
        <v>1.3117745178152749</v>
      </c>
      <c r="X77">
        <f t="shared" si="13"/>
        <v>0.69404469718237549</v>
      </c>
      <c r="Y77">
        <f t="shared" si="14"/>
        <v>0.61772982063289938</v>
      </c>
      <c r="Z77">
        <f t="shared" si="15"/>
        <v>1.1002814389079172</v>
      </c>
      <c r="AA77">
        <f t="shared" si="16"/>
        <v>-1.5387821724845254</v>
      </c>
      <c r="AB77">
        <f t="shared" si="17"/>
        <v>2.774241813750324</v>
      </c>
      <c r="AD77">
        <f t="shared" si="19"/>
        <v>74</v>
      </c>
      <c r="AE77">
        <f t="shared" si="20"/>
        <v>8.4120728228094741</v>
      </c>
    </row>
    <row r="78" spans="1:31" x14ac:dyDescent="0.35">
      <c r="A78">
        <f t="shared" si="11"/>
        <v>75</v>
      </c>
      <c r="B78">
        <v>9.723847340624749</v>
      </c>
      <c r="D78">
        <f t="shared" si="18"/>
        <v>75</v>
      </c>
      <c r="E78">
        <f t="shared" si="12"/>
        <v>-1.2750585872641551</v>
      </c>
      <c r="F78">
        <f t="shared" si="21"/>
        <v>-0.59878443853238028</v>
      </c>
      <c r="V78">
        <f t="shared" si="13"/>
        <v>75</v>
      </c>
      <c r="W78">
        <f t="shared" si="13"/>
        <v>-1.2750585872641551</v>
      </c>
      <c r="X78">
        <f t="shared" si="13"/>
        <v>-0.59878443853238028</v>
      </c>
      <c r="Y78">
        <f t="shared" si="14"/>
        <v>-0.67627414873177483</v>
      </c>
      <c r="Z78">
        <f t="shared" si="15"/>
        <v>1.1002814389079172</v>
      </c>
      <c r="AA78">
        <f t="shared" si="16"/>
        <v>-2.8327861418491995</v>
      </c>
      <c r="AB78">
        <f t="shared" si="17"/>
        <v>1.4802378443856501</v>
      </c>
      <c r="AD78">
        <f t="shared" si="19"/>
        <v>75</v>
      </c>
      <c r="AE78">
        <f t="shared" si="20"/>
        <v>9.723847340624749</v>
      </c>
    </row>
    <row r="79" spans="1:31" x14ac:dyDescent="0.35">
      <c r="A79">
        <f t="shared" si="11"/>
        <v>76</v>
      </c>
      <c r="B79">
        <v>8.4487887533605939</v>
      </c>
      <c r="D79">
        <f t="shared" si="18"/>
        <v>76</v>
      </c>
      <c r="E79">
        <f t="shared" si="12"/>
        <v>0.86038087462530122</v>
      </c>
      <c r="F79">
        <f t="shared" si="21"/>
        <v>-6.3099216323600493E-2</v>
      </c>
      <c r="V79">
        <f t="shared" si="13"/>
        <v>76</v>
      </c>
      <c r="W79">
        <f t="shared" si="13"/>
        <v>0.86038087462530122</v>
      </c>
      <c r="X79">
        <f t="shared" si="13"/>
        <v>-6.3099216323600493E-2</v>
      </c>
      <c r="Y79">
        <f t="shared" si="14"/>
        <v>0.92348009094890171</v>
      </c>
      <c r="Z79">
        <f t="shared" si="15"/>
        <v>1.1002814389079172</v>
      </c>
      <c r="AA79">
        <f t="shared" si="16"/>
        <v>-1.233031902168523</v>
      </c>
      <c r="AB79">
        <f t="shared" si="17"/>
        <v>3.0799920840663266</v>
      </c>
      <c r="AD79">
        <f t="shared" si="19"/>
        <v>76</v>
      </c>
      <c r="AE79">
        <f t="shared" si="20"/>
        <v>8.4487887533605939</v>
      </c>
    </row>
    <row r="80" spans="1:31" x14ac:dyDescent="0.35">
      <c r="A80">
        <f t="shared" si="11"/>
        <v>77</v>
      </c>
      <c r="B80">
        <v>9.3091696279858951</v>
      </c>
      <c r="D80">
        <f t="shared" si="18"/>
        <v>77</v>
      </c>
      <c r="E80">
        <f t="shared" si="12"/>
        <v>0.31992544424648273</v>
      </c>
      <c r="F80">
        <f t="shared" si="21"/>
        <v>0.66119848555438709</v>
      </c>
      <c r="V80">
        <f t="shared" si="13"/>
        <v>77</v>
      </c>
      <c r="W80">
        <f t="shared" si="13"/>
        <v>0.31992544424648273</v>
      </c>
      <c r="X80">
        <f t="shared" si="13"/>
        <v>0.66119848555438709</v>
      </c>
      <c r="Y80">
        <f t="shared" si="14"/>
        <v>-0.34127304130790437</v>
      </c>
      <c r="Z80">
        <f t="shared" si="15"/>
        <v>1.1002814389079172</v>
      </c>
      <c r="AA80">
        <f t="shared" si="16"/>
        <v>-2.4977850344253292</v>
      </c>
      <c r="AB80">
        <f t="shared" si="17"/>
        <v>1.8152389518095204</v>
      </c>
      <c r="AD80">
        <f t="shared" si="19"/>
        <v>77</v>
      </c>
      <c r="AE80">
        <f t="shared" si="20"/>
        <v>9.3091696279858951</v>
      </c>
    </row>
    <row r="81" spans="1:31" x14ac:dyDescent="0.35">
      <c r="A81">
        <f t="shared" si="11"/>
        <v>78</v>
      </c>
      <c r="B81">
        <v>9.6290950722323778</v>
      </c>
      <c r="D81">
        <f t="shared" si="18"/>
        <v>78</v>
      </c>
      <c r="E81">
        <f t="shared" si="12"/>
        <v>0.86965926988917097</v>
      </c>
      <c r="F81">
        <f t="shared" si="21"/>
        <v>0.96449703004527099</v>
      </c>
      <c r="V81">
        <f t="shared" si="13"/>
        <v>78</v>
      </c>
      <c r="W81">
        <f t="shared" si="13"/>
        <v>0.86965926988917097</v>
      </c>
      <c r="X81">
        <f t="shared" si="13"/>
        <v>0.96449703004527099</v>
      </c>
      <c r="Y81">
        <f t="shared" si="14"/>
        <v>-9.4837760156100015E-2</v>
      </c>
      <c r="Z81">
        <f t="shared" si="15"/>
        <v>1.1002814389079172</v>
      </c>
      <c r="AA81">
        <f t="shared" si="16"/>
        <v>-2.2513497532735247</v>
      </c>
      <c r="AB81">
        <f t="shared" si="17"/>
        <v>2.0616742329613249</v>
      </c>
      <c r="AD81">
        <f t="shared" si="19"/>
        <v>78</v>
      </c>
      <c r="AE81">
        <f t="shared" si="20"/>
        <v>9.6290950722323778</v>
      </c>
    </row>
    <row r="82" spans="1:31" x14ac:dyDescent="0.35">
      <c r="A82">
        <f t="shared" si="11"/>
        <v>79</v>
      </c>
      <c r="B82">
        <v>10.498754342121549</v>
      </c>
      <c r="D82">
        <f t="shared" si="18"/>
        <v>79</v>
      </c>
      <c r="E82">
        <f t="shared" si="12"/>
        <v>-2.3641983074957871</v>
      </c>
      <c r="F82">
        <f t="shared" si="21"/>
        <v>-1.8366424408492681</v>
      </c>
      <c r="V82">
        <f t="shared" si="13"/>
        <v>79</v>
      </c>
      <c r="W82">
        <f t="shared" si="13"/>
        <v>-2.3641983074957871</v>
      </c>
      <c r="X82">
        <f t="shared" si="13"/>
        <v>-1.8366424408492681</v>
      </c>
      <c r="Y82">
        <f t="shared" si="14"/>
        <v>-0.52755586664651899</v>
      </c>
      <c r="Z82">
        <f t="shared" si="15"/>
        <v>1.1002814389079172</v>
      </c>
      <c r="AA82">
        <f t="shared" si="16"/>
        <v>-2.6840678597639438</v>
      </c>
      <c r="AB82">
        <f t="shared" si="17"/>
        <v>1.6289561264709058</v>
      </c>
      <c r="AD82">
        <f t="shared" si="19"/>
        <v>79</v>
      </c>
      <c r="AE82">
        <f t="shared" si="20"/>
        <v>10.498754342121549</v>
      </c>
    </row>
    <row r="83" spans="1:31" x14ac:dyDescent="0.35">
      <c r="A83">
        <f t="shared" si="11"/>
        <v>80</v>
      </c>
      <c r="B83">
        <v>8.1345560346257617</v>
      </c>
      <c r="D83">
        <f t="shared" si="18"/>
        <v>80</v>
      </c>
      <c r="E83">
        <f t="shared" si="12"/>
        <v>1.0206275277374743</v>
      </c>
      <c r="F83">
        <f t="shared" si="21"/>
        <v>-0.57201965437958768</v>
      </c>
      <c r="V83">
        <f t="shared" si="13"/>
        <v>80</v>
      </c>
      <c r="W83">
        <f t="shared" si="13"/>
        <v>1.0206275277374743</v>
      </c>
      <c r="X83">
        <f t="shared" si="13"/>
        <v>-0.57201965437958768</v>
      </c>
      <c r="Y83">
        <f t="shared" si="14"/>
        <v>1.592647182117062</v>
      </c>
      <c r="Z83">
        <f t="shared" si="15"/>
        <v>1.1002814389079172</v>
      </c>
      <c r="AA83">
        <f t="shared" si="16"/>
        <v>-0.56386481100036279</v>
      </c>
      <c r="AB83">
        <f t="shared" si="17"/>
        <v>3.7491591752344871</v>
      </c>
      <c r="AD83">
        <f t="shared" si="19"/>
        <v>80</v>
      </c>
      <c r="AE83">
        <f t="shared" si="20"/>
        <v>8.1345560346257617</v>
      </c>
    </row>
    <row r="84" spans="1:31" x14ac:dyDescent="0.35">
      <c r="A84">
        <f t="shared" si="11"/>
        <v>81</v>
      </c>
      <c r="B84">
        <v>9.155183562363236</v>
      </c>
      <c r="D84">
        <f t="shared" si="18"/>
        <v>81</v>
      </c>
      <c r="E84">
        <f t="shared" si="12"/>
        <v>-1.1630981222893864</v>
      </c>
      <c r="F84">
        <f t="shared" si="21"/>
        <v>-0.803469559267181</v>
      </c>
      <c r="V84">
        <f t="shared" si="13"/>
        <v>81</v>
      </c>
      <c r="W84">
        <f t="shared" si="13"/>
        <v>-1.1630981222893864</v>
      </c>
      <c r="X84">
        <f t="shared" si="13"/>
        <v>-0.803469559267181</v>
      </c>
      <c r="Y84">
        <f t="shared" si="14"/>
        <v>-0.35962856302220536</v>
      </c>
      <c r="Z84">
        <f t="shared" si="15"/>
        <v>1.1002814389079172</v>
      </c>
      <c r="AA84">
        <f t="shared" si="16"/>
        <v>-2.5161405561396304</v>
      </c>
      <c r="AB84">
        <f t="shared" si="17"/>
        <v>1.7968834300952194</v>
      </c>
      <c r="AD84">
        <f t="shared" si="19"/>
        <v>81</v>
      </c>
      <c r="AE84">
        <f t="shared" si="20"/>
        <v>9.155183562363236</v>
      </c>
    </row>
    <row r="85" spans="1:31" x14ac:dyDescent="0.35">
      <c r="A85">
        <f t="shared" si="11"/>
        <v>82</v>
      </c>
      <c r="B85">
        <v>7.9920854400738497</v>
      </c>
      <c r="D85">
        <f t="shared" si="18"/>
        <v>82</v>
      </c>
      <c r="E85">
        <f t="shared" si="12"/>
        <v>2.4474415565955097</v>
      </c>
      <c r="F85">
        <f t="shared" si="21"/>
        <v>1.42720603321984</v>
      </c>
      <c r="V85">
        <f t="shared" si="13"/>
        <v>82</v>
      </c>
      <c r="W85">
        <f t="shared" si="13"/>
        <v>2.4474415565955097</v>
      </c>
      <c r="X85">
        <f t="shared" si="13"/>
        <v>1.42720603321984</v>
      </c>
      <c r="Y85">
        <f t="shared" si="14"/>
        <v>1.0202355233756697</v>
      </c>
      <c r="Z85">
        <f t="shared" si="15"/>
        <v>1.1002814389079172</v>
      </c>
      <c r="AA85">
        <f t="shared" si="16"/>
        <v>-1.1362764697417551</v>
      </c>
      <c r="AB85">
        <f t="shared" si="17"/>
        <v>3.1767475164930943</v>
      </c>
      <c r="AD85">
        <f t="shared" si="19"/>
        <v>82</v>
      </c>
      <c r="AE85">
        <f t="shared" si="20"/>
        <v>7.9920854400738497</v>
      </c>
    </row>
    <row r="86" spans="1:31" x14ac:dyDescent="0.35">
      <c r="A86">
        <f t="shared" si="11"/>
        <v>83</v>
      </c>
      <c r="B86">
        <v>10.439526996669359</v>
      </c>
      <c r="D86">
        <f t="shared" si="18"/>
        <v>83</v>
      </c>
      <c r="E86">
        <f t="shared" si="12"/>
        <v>0.7357257317525665</v>
      </c>
      <c r="F86">
        <f t="shared" si="21"/>
        <v>2.0208478996542398</v>
      </c>
      <c r="V86">
        <f t="shared" si="13"/>
        <v>83</v>
      </c>
      <c r="W86">
        <f t="shared" si="13"/>
        <v>0.7357257317525665</v>
      </c>
      <c r="X86">
        <f t="shared" si="13"/>
        <v>2.0208478996542398</v>
      </c>
      <c r="Y86">
        <f t="shared" si="14"/>
        <v>-1.2851221679016733</v>
      </c>
      <c r="Z86">
        <f t="shared" si="15"/>
        <v>1.1002814389079172</v>
      </c>
      <c r="AA86">
        <f t="shared" si="16"/>
        <v>-3.4416341610190981</v>
      </c>
      <c r="AB86">
        <f t="shared" si="17"/>
        <v>0.87138982521575148</v>
      </c>
      <c r="AD86">
        <f t="shared" si="19"/>
        <v>83</v>
      </c>
      <c r="AE86">
        <f t="shared" si="20"/>
        <v>10.439526996669359</v>
      </c>
    </row>
    <row r="87" spans="1:31" x14ac:dyDescent="0.35">
      <c r="A87">
        <f t="shared" si="11"/>
        <v>84</v>
      </c>
      <c r="B87">
        <v>11.175252728421926</v>
      </c>
      <c r="D87">
        <f t="shared" si="18"/>
        <v>84</v>
      </c>
      <c r="E87">
        <f t="shared" si="12"/>
        <v>-1.2537492393584539</v>
      </c>
      <c r="F87">
        <f t="shared" si="21"/>
        <v>-0.7636833174921005</v>
      </c>
      <c r="V87">
        <f t="shared" si="13"/>
        <v>84</v>
      </c>
      <c r="W87">
        <f t="shared" si="13"/>
        <v>-1.2537492393584539</v>
      </c>
      <c r="X87">
        <f t="shared" si="13"/>
        <v>-0.7636833174921005</v>
      </c>
      <c r="Y87">
        <f t="shared" si="14"/>
        <v>-0.49006592186635345</v>
      </c>
      <c r="Z87">
        <f t="shared" si="15"/>
        <v>1.1002814389079172</v>
      </c>
      <c r="AA87">
        <f t="shared" si="16"/>
        <v>-2.6465779149837783</v>
      </c>
      <c r="AB87">
        <f t="shared" si="17"/>
        <v>1.6664460712510714</v>
      </c>
      <c r="AD87">
        <f t="shared" si="19"/>
        <v>84</v>
      </c>
      <c r="AE87">
        <f t="shared" si="20"/>
        <v>11.175252728421926</v>
      </c>
    </row>
    <row r="88" spans="1:31" x14ac:dyDescent="0.35">
      <c r="A88">
        <f t="shared" si="11"/>
        <v>85</v>
      </c>
      <c r="B88">
        <v>9.9215034890634719</v>
      </c>
      <c r="D88">
        <f t="shared" si="18"/>
        <v>85</v>
      </c>
      <c r="E88">
        <f t="shared" si="12"/>
        <v>0.73151537486166696</v>
      </c>
      <c r="F88">
        <f t="shared" si="21"/>
        <v>-4.3949441411057277E-2</v>
      </c>
      <c r="V88">
        <f t="shared" si="13"/>
        <v>85</v>
      </c>
      <c r="W88">
        <f t="shared" si="13"/>
        <v>0.73151537486166696</v>
      </c>
      <c r="X88">
        <f t="shared" si="13"/>
        <v>-4.3949441411057277E-2</v>
      </c>
      <c r="Y88">
        <f t="shared" si="14"/>
        <v>0.77546481627272423</v>
      </c>
      <c r="Z88">
        <f t="shared" si="15"/>
        <v>1.1002814389079172</v>
      </c>
      <c r="AA88">
        <f t="shared" si="16"/>
        <v>-1.3810471768447006</v>
      </c>
      <c r="AB88">
        <f t="shared" si="17"/>
        <v>2.9319768093901493</v>
      </c>
      <c r="AD88">
        <f t="shared" si="19"/>
        <v>85</v>
      </c>
      <c r="AE88">
        <f t="shared" si="20"/>
        <v>9.9215034890634719</v>
      </c>
    </row>
    <row r="89" spans="1:31" x14ac:dyDescent="0.35">
      <c r="A89">
        <f t="shared" si="11"/>
        <v>86</v>
      </c>
      <c r="B89">
        <v>10.653018863925139</v>
      </c>
      <c r="D89">
        <f t="shared" si="18"/>
        <v>86</v>
      </c>
      <c r="E89">
        <f t="shared" si="12"/>
        <v>-0.35205382796539375</v>
      </c>
      <c r="F89">
        <f t="shared" si="21"/>
        <v>4.7665927467438141E-2</v>
      </c>
      <c r="V89">
        <f t="shared" si="13"/>
        <v>86</v>
      </c>
      <c r="W89">
        <f t="shared" si="13"/>
        <v>-0.35205382796539375</v>
      </c>
      <c r="X89">
        <f t="shared" si="13"/>
        <v>4.7665927467438141E-2</v>
      </c>
      <c r="Y89">
        <f t="shared" si="14"/>
        <v>-0.39971975543283189</v>
      </c>
      <c r="Z89">
        <f t="shared" si="15"/>
        <v>1.1002814389079172</v>
      </c>
      <c r="AA89">
        <f t="shared" si="16"/>
        <v>-2.5562317485502568</v>
      </c>
      <c r="AB89">
        <f t="shared" si="17"/>
        <v>1.7567922376845928</v>
      </c>
      <c r="AD89">
        <f t="shared" si="19"/>
        <v>86</v>
      </c>
      <c r="AE89">
        <f t="shared" si="20"/>
        <v>10.653018863925139</v>
      </c>
    </row>
    <row r="90" spans="1:31" x14ac:dyDescent="0.35">
      <c r="A90">
        <f t="shared" si="11"/>
        <v>87</v>
      </c>
      <c r="B90">
        <v>10.300965035959745</v>
      </c>
      <c r="D90">
        <f t="shared" si="18"/>
        <v>87</v>
      </c>
      <c r="E90">
        <f t="shared" si="12"/>
        <v>-0.97825339391929411</v>
      </c>
      <c r="F90">
        <f t="shared" si="21"/>
        <v>-1.216467797006713</v>
      </c>
      <c r="V90">
        <f t="shared" si="13"/>
        <v>87</v>
      </c>
      <c r="W90">
        <f t="shared" si="13"/>
        <v>-0.97825339391929411</v>
      </c>
      <c r="X90">
        <f t="shared" si="13"/>
        <v>-1.216467797006713</v>
      </c>
      <c r="Y90">
        <f t="shared" si="14"/>
        <v>0.23821440308741892</v>
      </c>
      <c r="Z90">
        <f t="shared" si="15"/>
        <v>1.1002814389079172</v>
      </c>
      <c r="AA90">
        <f t="shared" si="16"/>
        <v>-1.9182975900300059</v>
      </c>
      <c r="AB90">
        <f t="shared" si="17"/>
        <v>2.3947263962048435</v>
      </c>
      <c r="AD90">
        <f t="shared" si="19"/>
        <v>87</v>
      </c>
      <c r="AE90">
        <f t="shared" si="20"/>
        <v>10.300965035959745</v>
      </c>
    </row>
    <row r="91" spans="1:31" x14ac:dyDescent="0.35">
      <c r="A91">
        <f t="shared" si="11"/>
        <v>88</v>
      </c>
      <c r="B91">
        <v>9.322711642040451</v>
      </c>
      <c r="D91">
        <f t="shared" si="18"/>
        <v>88</v>
      </c>
      <c r="E91">
        <f t="shared" si="12"/>
        <v>1.8857852559415491</v>
      </c>
      <c r="F91">
        <f t="shared" si="21"/>
        <v>1.1443736050462854</v>
      </c>
      <c r="V91">
        <f t="shared" si="13"/>
        <v>88</v>
      </c>
      <c r="W91">
        <f t="shared" si="13"/>
        <v>1.8857852559415491</v>
      </c>
      <c r="X91">
        <f t="shared" si="13"/>
        <v>1.1443736050462854</v>
      </c>
      <c r="Y91">
        <f t="shared" si="14"/>
        <v>0.74141165089526373</v>
      </c>
      <c r="Z91">
        <f t="shared" si="15"/>
        <v>1.1002814389079172</v>
      </c>
      <c r="AA91">
        <f t="shared" si="16"/>
        <v>-1.4151003422221611</v>
      </c>
      <c r="AB91">
        <f t="shared" si="17"/>
        <v>2.8979236440126885</v>
      </c>
      <c r="AD91">
        <f t="shared" si="19"/>
        <v>88</v>
      </c>
      <c r="AE91">
        <f t="shared" si="20"/>
        <v>9.322711642040451</v>
      </c>
    </row>
    <row r="92" spans="1:31" x14ac:dyDescent="0.35">
      <c r="A92">
        <f t="shared" si="11"/>
        <v>89</v>
      </c>
      <c r="B92">
        <v>11.208496897982</v>
      </c>
      <c r="D92">
        <f t="shared" si="18"/>
        <v>89</v>
      </c>
      <c r="E92">
        <f t="shared" si="12"/>
        <v>-1.3747846467669422</v>
      </c>
      <c r="F92">
        <f t="shared" si="21"/>
        <v>-0.28796867963203332</v>
      </c>
      <c r="V92">
        <f t="shared" si="13"/>
        <v>89</v>
      </c>
      <c r="W92">
        <f t="shared" si="13"/>
        <v>-1.3747846467669422</v>
      </c>
      <c r="X92">
        <f t="shared" si="13"/>
        <v>-0.28796867963203332</v>
      </c>
      <c r="Y92">
        <f t="shared" si="14"/>
        <v>-1.0868159671349089</v>
      </c>
      <c r="Z92">
        <f t="shared" si="15"/>
        <v>1.1002814389079172</v>
      </c>
      <c r="AA92">
        <f t="shared" si="16"/>
        <v>-3.2433279602523335</v>
      </c>
      <c r="AB92">
        <f t="shared" si="17"/>
        <v>1.0696960259825159</v>
      </c>
      <c r="AD92">
        <f t="shared" si="19"/>
        <v>89</v>
      </c>
      <c r="AE92">
        <f t="shared" si="20"/>
        <v>11.208496897982</v>
      </c>
    </row>
    <row r="93" spans="1:31" x14ac:dyDescent="0.35">
      <c r="A93">
        <f t="shared" si="11"/>
        <v>90</v>
      </c>
      <c r="B93">
        <v>9.8337122512150579</v>
      </c>
      <c r="D93">
        <f t="shared" si="18"/>
        <v>90</v>
      </c>
      <c r="E93">
        <f t="shared" si="12"/>
        <v>1.1755166531520658</v>
      </c>
      <c r="F93">
        <f t="shared" si="21"/>
        <v>0.29473492384866412</v>
      </c>
      <c r="V93">
        <f t="shared" si="13"/>
        <v>90</v>
      </c>
      <c r="W93">
        <f t="shared" si="13"/>
        <v>1.1755166531520658</v>
      </c>
      <c r="X93">
        <f t="shared" si="13"/>
        <v>0.29473492384866412</v>
      </c>
      <c r="Y93">
        <f t="shared" si="14"/>
        <v>0.88078172930340171</v>
      </c>
      <c r="Z93">
        <f t="shared" si="15"/>
        <v>1.1002814389079172</v>
      </c>
      <c r="AA93">
        <f t="shared" si="16"/>
        <v>-1.2757302638140231</v>
      </c>
      <c r="AB93">
        <f t="shared" si="17"/>
        <v>3.0372937224208263</v>
      </c>
      <c r="AD93">
        <f t="shared" si="19"/>
        <v>90</v>
      </c>
      <c r="AE93">
        <f t="shared" si="20"/>
        <v>9.8337122512150579</v>
      </c>
    </row>
    <row r="94" spans="1:31" x14ac:dyDescent="0.35">
      <c r="A94">
        <f t="shared" si="11"/>
        <v>91</v>
      </c>
      <c r="B94">
        <v>11.009228904367124</v>
      </c>
      <c r="D94">
        <f t="shared" si="18"/>
        <v>91</v>
      </c>
      <c r="E94">
        <f t="shared" si="12"/>
        <v>-1.3370172401079596</v>
      </c>
      <c r="F94">
        <f t="shared" si="21"/>
        <v>-0.66967169349799538</v>
      </c>
      <c r="V94">
        <f t="shared" si="13"/>
        <v>91</v>
      </c>
      <c r="W94">
        <f t="shared" si="13"/>
        <v>-1.3370172401079596</v>
      </c>
      <c r="X94">
        <f t="shared" si="13"/>
        <v>-0.66967169349799538</v>
      </c>
      <c r="Y94">
        <f t="shared" si="14"/>
        <v>-0.66734554660996426</v>
      </c>
      <c r="Z94">
        <f t="shared" si="15"/>
        <v>1.1002814389079172</v>
      </c>
      <c r="AA94">
        <f t="shared" si="16"/>
        <v>-2.8238575397273893</v>
      </c>
      <c r="AB94">
        <f t="shared" si="17"/>
        <v>1.4891664465074606</v>
      </c>
      <c r="AD94">
        <f t="shared" si="19"/>
        <v>91</v>
      </c>
      <c r="AE94">
        <f t="shared" si="20"/>
        <v>11.009228904367124</v>
      </c>
    </row>
    <row r="95" spans="1:31" x14ac:dyDescent="0.35">
      <c r="A95">
        <f t="shared" si="11"/>
        <v>92</v>
      </c>
      <c r="B95">
        <v>9.672211664259164</v>
      </c>
      <c r="D95">
        <f t="shared" si="18"/>
        <v>92</v>
      </c>
      <c r="E95">
        <f t="shared" si="12"/>
        <v>-1.6501564988328976</v>
      </c>
      <c r="F95">
        <f t="shared" si="21"/>
        <v>-2.5473924436944917</v>
      </c>
      <c r="V95">
        <f t="shared" si="13"/>
        <v>92</v>
      </c>
      <c r="W95">
        <f t="shared" si="13"/>
        <v>-1.6501564988328976</v>
      </c>
      <c r="X95">
        <f t="shared" si="13"/>
        <v>-2.5473924436944917</v>
      </c>
      <c r="Y95">
        <f t="shared" si="14"/>
        <v>0.89723594486159408</v>
      </c>
      <c r="Z95">
        <f t="shared" si="15"/>
        <v>1.1002814389079172</v>
      </c>
      <c r="AA95">
        <f t="shared" si="16"/>
        <v>-1.2592760482558307</v>
      </c>
      <c r="AB95">
        <f t="shared" si="17"/>
        <v>3.0537479379790189</v>
      </c>
      <c r="AD95">
        <f t="shared" si="19"/>
        <v>92</v>
      </c>
      <c r="AE95">
        <f t="shared" si="20"/>
        <v>9.672211664259164</v>
      </c>
    </row>
    <row r="96" spans="1:31" x14ac:dyDescent="0.35">
      <c r="A96">
        <f t="shared" si="11"/>
        <v>93</v>
      </c>
      <c r="B96">
        <v>8.0220551654262664</v>
      </c>
      <c r="D96">
        <f t="shared" si="18"/>
        <v>93</v>
      </c>
      <c r="E96">
        <f t="shared" si="12"/>
        <v>1.0781053212820133</v>
      </c>
      <c r="F96">
        <f t="shared" si="21"/>
        <v>-0.27912448078099317</v>
      </c>
      <c r="V96">
        <f t="shared" si="13"/>
        <v>93</v>
      </c>
      <c r="W96">
        <f t="shared" si="13"/>
        <v>1.0781053212820133</v>
      </c>
      <c r="X96">
        <f t="shared" si="13"/>
        <v>-0.27912448078099317</v>
      </c>
      <c r="Y96">
        <f t="shared" si="14"/>
        <v>1.3572298020630065</v>
      </c>
      <c r="Z96">
        <f t="shared" si="15"/>
        <v>1.1002814389079172</v>
      </c>
      <c r="AA96">
        <f t="shared" si="16"/>
        <v>-0.79928219105441833</v>
      </c>
      <c r="AB96">
        <f t="shared" si="17"/>
        <v>3.5137417951804313</v>
      </c>
      <c r="AD96">
        <f t="shared" si="19"/>
        <v>93</v>
      </c>
      <c r="AE96">
        <f t="shared" si="20"/>
        <v>8.0220551654262664</v>
      </c>
    </row>
    <row r="97" spans="1:31" x14ac:dyDescent="0.35">
      <c r="A97">
        <f t="shared" si="11"/>
        <v>94</v>
      </c>
      <c r="B97">
        <v>9.1001604867082797</v>
      </c>
      <c r="D97">
        <f t="shared" si="18"/>
        <v>94</v>
      </c>
      <c r="E97">
        <f t="shared" si="12"/>
        <v>1.1934030831236662</v>
      </c>
      <c r="F97">
        <f t="shared" si="21"/>
        <v>1.4334988817568808</v>
      </c>
      <c r="V97">
        <f t="shared" si="13"/>
        <v>94</v>
      </c>
      <c r="W97">
        <f t="shared" si="13"/>
        <v>1.1934030831236662</v>
      </c>
      <c r="X97">
        <f t="shared" si="13"/>
        <v>1.4334988817568808</v>
      </c>
      <c r="Y97">
        <f t="shared" si="14"/>
        <v>-0.24009579863321462</v>
      </c>
      <c r="Z97">
        <f t="shared" si="15"/>
        <v>1.1002814389079172</v>
      </c>
      <c r="AA97">
        <f t="shared" si="16"/>
        <v>-2.3966077917506396</v>
      </c>
      <c r="AB97">
        <f t="shared" si="17"/>
        <v>1.9164161944842102</v>
      </c>
      <c r="AD97">
        <f t="shared" si="19"/>
        <v>94</v>
      </c>
      <c r="AE97">
        <f t="shared" si="20"/>
        <v>9.1001604867082797</v>
      </c>
    </row>
    <row r="98" spans="1:31" x14ac:dyDescent="0.35">
      <c r="A98">
        <f t="shared" si="11"/>
        <v>95</v>
      </c>
      <c r="B98">
        <v>10.293563569831946</v>
      </c>
      <c r="D98">
        <f t="shared" si="18"/>
        <v>95</v>
      </c>
      <c r="E98">
        <f t="shared" si="12"/>
        <v>0.58057432252451058</v>
      </c>
      <c r="F98">
        <f t="shared" si="21"/>
        <v>1.0515527152299482</v>
      </c>
      <c r="V98">
        <f t="shared" si="13"/>
        <v>95</v>
      </c>
      <c r="W98">
        <f t="shared" si="13"/>
        <v>0.58057432252451058</v>
      </c>
      <c r="X98">
        <f t="shared" si="13"/>
        <v>1.0515527152299482</v>
      </c>
      <c r="Y98">
        <f t="shared" si="14"/>
        <v>-0.47097839270543762</v>
      </c>
      <c r="Z98">
        <f t="shared" si="15"/>
        <v>1.1002814389079172</v>
      </c>
      <c r="AA98">
        <f t="shared" si="16"/>
        <v>-2.6274903858228624</v>
      </c>
      <c r="AB98">
        <f t="shared" si="17"/>
        <v>1.6855336004119872</v>
      </c>
      <c r="AD98">
        <f t="shared" si="19"/>
        <v>95</v>
      </c>
      <c r="AE98">
        <f t="shared" si="20"/>
        <v>10.293563569831946</v>
      </c>
    </row>
    <row r="99" spans="1:31" x14ac:dyDescent="0.35">
      <c r="A99">
        <f t="shared" si="11"/>
        <v>96</v>
      </c>
      <c r="B99">
        <v>10.874137892356456</v>
      </c>
      <c r="D99">
        <f t="shared" si="18"/>
        <v>96</v>
      </c>
      <c r="E99">
        <f t="shared" si="12"/>
        <v>0.17445103802561412</v>
      </c>
      <c r="F99">
        <f t="shared" si="21"/>
        <v>0.3994852880543811</v>
      </c>
      <c r="V99">
        <f t="shared" si="13"/>
        <v>96</v>
      </c>
      <c r="W99">
        <f t="shared" si="13"/>
        <v>0.17445103802561412</v>
      </c>
      <c r="X99">
        <f t="shared" si="13"/>
        <v>0.3994852880543811</v>
      </c>
      <c r="Y99">
        <f t="shared" si="14"/>
        <v>-0.22503425002876698</v>
      </c>
      <c r="Z99">
        <f t="shared" si="15"/>
        <v>1.1002814389079172</v>
      </c>
      <c r="AA99">
        <f t="shared" si="16"/>
        <v>-2.3815462431461918</v>
      </c>
      <c r="AB99">
        <f t="shared" si="17"/>
        <v>1.9314777430886578</v>
      </c>
      <c r="AD99">
        <f t="shared" si="19"/>
        <v>96</v>
      </c>
      <c r="AE99">
        <f t="shared" si="20"/>
        <v>10.874137892356456</v>
      </c>
    </row>
    <row r="100" spans="1:31" x14ac:dyDescent="0.35">
      <c r="A100">
        <f t="shared" si="11"/>
        <v>97</v>
      </c>
      <c r="B100">
        <v>11.048588930382071</v>
      </c>
      <c r="D100">
        <f t="shared" si="18"/>
        <v>97</v>
      </c>
      <c r="E100">
        <f t="shared" si="12"/>
        <v>-0.67148532197622401</v>
      </c>
      <c r="F100">
        <f t="shared" si="21"/>
        <v>-0.64231573280694065</v>
      </c>
      <c r="V100">
        <f t="shared" si="13"/>
        <v>97</v>
      </c>
      <c r="W100">
        <f t="shared" si="13"/>
        <v>-0.67148532197622401</v>
      </c>
      <c r="X100">
        <f t="shared" si="13"/>
        <v>-0.64231573280694065</v>
      </c>
      <c r="Y100">
        <f t="shared" si="14"/>
        <v>-2.9169589169283361E-2</v>
      </c>
      <c r="Z100">
        <f t="shared" si="15"/>
        <v>1.1002814389079172</v>
      </c>
      <c r="AA100">
        <f t="shared" si="16"/>
        <v>-2.1856815822867084</v>
      </c>
      <c r="AB100">
        <f t="shared" si="17"/>
        <v>2.1273424039481412</v>
      </c>
      <c r="AD100">
        <f t="shared" si="19"/>
        <v>97</v>
      </c>
      <c r="AE100">
        <f t="shared" si="20"/>
        <v>11.048588930382071</v>
      </c>
    </row>
    <row r="101" spans="1:31" x14ac:dyDescent="0.35">
      <c r="A101">
        <f t="shared" si="11"/>
        <v>98</v>
      </c>
      <c r="B101">
        <v>10.377103608405847</v>
      </c>
      <c r="D101">
        <f t="shared" si="18"/>
        <v>98</v>
      </c>
      <c r="E101">
        <f t="shared" si="12"/>
        <v>0.72362979806956318</v>
      </c>
      <c r="F101">
        <f t="shared" si="21"/>
        <v>0.18204105849279995</v>
      </c>
      <c r="V101">
        <f t="shared" si="13"/>
        <v>98</v>
      </c>
      <c r="W101">
        <f t="shared" si="13"/>
        <v>0.72362979806956318</v>
      </c>
      <c r="X101">
        <f t="shared" si="13"/>
        <v>0.18204105849279995</v>
      </c>
      <c r="Y101">
        <f t="shared" si="14"/>
        <v>0.54158873957676323</v>
      </c>
      <c r="Z101">
        <f t="shared" si="15"/>
        <v>1.1002814389079172</v>
      </c>
      <c r="AA101">
        <f t="shared" si="16"/>
        <v>-1.6149232535406615</v>
      </c>
      <c r="AB101">
        <f t="shared" si="17"/>
        <v>2.6981007326941882</v>
      </c>
      <c r="AD101">
        <f t="shared" si="19"/>
        <v>98</v>
      </c>
      <c r="AE101">
        <f t="shared" si="20"/>
        <v>10.377103608405847</v>
      </c>
    </row>
    <row r="102" spans="1:31" x14ac:dyDescent="0.35">
      <c r="A102">
        <f t="shared" si="11"/>
        <v>99</v>
      </c>
      <c r="B102">
        <v>11.10073340647541</v>
      </c>
      <c r="D102">
        <f t="shared" si="18"/>
        <v>99</v>
      </c>
      <c r="E102">
        <f t="shared" si="12"/>
        <v>-1.5442767167039673</v>
      </c>
      <c r="F102">
        <f t="shared" si="21"/>
        <v>-1.2347959031776463</v>
      </c>
      <c r="V102">
        <f t="shared" si="13"/>
        <v>99</v>
      </c>
      <c r="W102">
        <f t="shared" si="13"/>
        <v>-1.5442767167039673</v>
      </c>
      <c r="X102">
        <f t="shared" si="13"/>
        <v>-1.2347959031776463</v>
      </c>
      <c r="Y102">
        <f t="shared" si="14"/>
        <v>-0.30948081352632095</v>
      </c>
      <c r="Z102">
        <f t="shared" si="15"/>
        <v>1.1002814389079172</v>
      </c>
      <c r="AA102">
        <f t="shared" si="16"/>
        <v>-2.4659928066437455</v>
      </c>
      <c r="AB102">
        <f t="shared" si="17"/>
        <v>1.8470311795911039</v>
      </c>
      <c r="AD102">
        <f t="shared" si="19"/>
        <v>99</v>
      </c>
      <c r="AE102">
        <f t="shared" si="20"/>
        <v>11.10073340647541</v>
      </c>
    </row>
    <row r="103" spans="1:31" x14ac:dyDescent="0.35">
      <c r="A103">
        <f t="shared" si="11"/>
        <v>100</v>
      </c>
      <c r="B103">
        <v>9.5564566897714425</v>
      </c>
      <c r="D103">
        <f t="shared" si="18"/>
        <v>100</v>
      </c>
      <c r="E103">
        <f t="shared" si="12"/>
        <v>0.57015532242647105</v>
      </c>
      <c r="F103">
        <f t="shared" si="21"/>
        <v>-0.59920275062377071</v>
      </c>
      <c r="V103">
        <f t="shared" si="13"/>
        <v>100</v>
      </c>
      <c r="W103">
        <f t="shared" si="13"/>
        <v>0.57015532242647105</v>
      </c>
      <c r="X103">
        <f t="shared" si="13"/>
        <v>-0.59920275062377071</v>
      </c>
      <c r="Y103">
        <f t="shared" si="14"/>
        <v>1.1693580730502418</v>
      </c>
      <c r="Z103">
        <f t="shared" si="15"/>
        <v>1.1002814389079172</v>
      </c>
      <c r="AA103">
        <f t="shared" si="16"/>
        <v>-0.98715392006718305</v>
      </c>
      <c r="AB103">
        <f t="shared" si="17"/>
        <v>3.3258700661676666</v>
      </c>
      <c r="AD103">
        <f t="shared" si="19"/>
        <v>100</v>
      </c>
      <c r="AE103">
        <f t="shared" si="20"/>
        <v>9.5564566897714425</v>
      </c>
    </row>
    <row r="104" spans="1:31" x14ac:dyDescent="0.35">
      <c r="A104">
        <f t="shared" si="11"/>
        <v>101</v>
      </c>
      <c r="B104">
        <v>10.126612012197914</v>
      </c>
      <c r="D104">
        <f t="shared" si="18"/>
        <v>101</v>
      </c>
      <c r="E104">
        <f t="shared" si="12"/>
        <v>0.49204478752084135</v>
      </c>
      <c r="F104">
        <f t="shared" si="21"/>
        <v>0.5184557401183062</v>
      </c>
      <c r="V104">
        <f t="shared" si="13"/>
        <v>101</v>
      </c>
      <c r="W104">
        <f t="shared" si="13"/>
        <v>0.49204478752084135</v>
      </c>
      <c r="X104">
        <f t="shared" si="13"/>
        <v>0.5184557401183062</v>
      </c>
      <c r="Y104">
        <f t="shared" si="14"/>
        <v>-2.6410952597464843E-2</v>
      </c>
      <c r="Z104">
        <f t="shared" si="15"/>
        <v>1.1002814389079172</v>
      </c>
      <c r="AA104">
        <f t="shared" si="16"/>
        <v>-2.1829229457148895</v>
      </c>
      <c r="AB104">
        <f t="shared" si="17"/>
        <v>2.1301010405199601</v>
      </c>
      <c r="AD104">
        <f t="shared" si="19"/>
        <v>101</v>
      </c>
      <c r="AE104">
        <f t="shared" si="20"/>
        <v>10.126612012197914</v>
      </c>
    </row>
    <row r="105" spans="1:31" x14ac:dyDescent="0.35">
      <c r="A105">
        <f t="shared" si="11"/>
        <v>102</v>
      </c>
      <c r="B105">
        <v>10.618656799718755</v>
      </c>
      <c r="D105">
        <f t="shared" si="18"/>
        <v>102</v>
      </c>
      <c r="E105">
        <f t="shared" si="12"/>
        <v>0.75072084779491988</v>
      </c>
      <c r="F105">
        <f t="shared" si="21"/>
        <v>0.79246255892401429</v>
      </c>
      <c r="V105">
        <f t="shared" si="13"/>
        <v>102</v>
      </c>
      <c r="W105">
        <f t="shared" si="13"/>
        <v>0.75072084779491988</v>
      </c>
      <c r="X105">
        <f t="shared" si="13"/>
        <v>0.79246255892401429</v>
      </c>
      <c r="Y105">
        <f t="shared" si="14"/>
        <v>-4.1741711129094416E-2</v>
      </c>
      <c r="Z105">
        <f t="shared" si="15"/>
        <v>1.1002814389079172</v>
      </c>
      <c r="AA105">
        <f t="shared" si="16"/>
        <v>-2.1982537042465191</v>
      </c>
      <c r="AB105">
        <f t="shared" si="17"/>
        <v>2.1147702819883305</v>
      </c>
      <c r="AD105">
        <f t="shared" si="19"/>
        <v>102</v>
      </c>
      <c r="AE105">
        <f t="shared" si="20"/>
        <v>10.618656799718755</v>
      </c>
    </row>
    <row r="106" spans="1:31" x14ac:dyDescent="0.35">
      <c r="A106">
        <f t="shared" si="11"/>
        <v>103</v>
      </c>
      <c r="B106">
        <v>11.369377647513675</v>
      </c>
      <c r="D106">
        <f t="shared" si="18"/>
        <v>103</v>
      </c>
      <c r="E106">
        <f t="shared" si="12"/>
        <v>-0.6079354272782993</v>
      </c>
      <c r="F106">
        <f t="shared" si="21"/>
        <v>-0.3222264722061895</v>
      </c>
      <c r="V106">
        <f t="shared" si="13"/>
        <v>103</v>
      </c>
      <c r="W106">
        <f t="shared" si="13"/>
        <v>-0.6079354272782993</v>
      </c>
      <c r="X106">
        <f t="shared" si="13"/>
        <v>-0.3222264722061895</v>
      </c>
      <c r="Y106">
        <f t="shared" si="14"/>
        <v>-0.2857089550721098</v>
      </c>
      <c r="Z106">
        <f t="shared" si="15"/>
        <v>1.1002814389079172</v>
      </c>
      <c r="AA106">
        <f t="shared" si="16"/>
        <v>-2.4422209481895347</v>
      </c>
      <c r="AB106">
        <f t="shared" si="17"/>
        <v>1.8708030380453149</v>
      </c>
      <c r="AD106">
        <f t="shared" si="19"/>
        <v>103</v>
      </c>
      <c r="AE106">
        <f t="shared" si="20"/>
        <v>11.369377647513675</v>
      </c>
    </row>
    <row r="107" spans="1:31" x14ac:dyDescent="0.35">
      <c r="A107">
        <f t="shared" si="11"/>
        <v>104</v>
      </c>
      <c r="B107">
        <v>10.761442220235375</v>
      </c>
      <c r="D107" s="6">
        <f t="shared" si="18"/>
        <v>104</v>
      </c>
      <c r="E107" s="6">
        <f t="shared" si="12"/>
        <v>1.1933228352475833</v>
      </c>
      <c r="F107" s="6">
        <f t="shared" si="21"/>
        <v>0.63987539377722791</v>
      </c>
      <c r="V107">
        <f t="shared" si="13"/>
        <v>104</v>
      </c>
      <c r="W107">
        <f t="shared" si="13"/>
        <v>1.1933228352475833</v>
      </c>
      <c r="X107">
        <f t="shared" si="13"/>
        <v>0.63987539377722791</v>
      </c>
      <c r="Y107">
        <f t="shared" si="14"/>
        <v>0.55344744147035541</v>
      </c>
      <c r="Z107">
        <f t="shared" si="15"/>
        <v>1.1002814389079172</v>
      </c>
      <c r="AA107">
        <f t="shared" si="16"/>
        <v>-1.6030645516470694</v>
      </c>
      <c r="AB107">
        <f t="shared" si="17"/>
        <v>2.7099594345877804</v>
      </c>
      <c r="AD107">
        <f t="shared" si="19"/>
        <v>104</v>
      </c>
      <c r="AE107">
        <f t="shared" si="20"/>
        <v>10.761442220235375</v>
      </c>
    </row>
    <row r="108" spans="1:31" x14ac:dyDescent="0.35">
      <c r="A108">
        <f t="shared" si="11"/>
        <v>105</v>
      </c>
      <c r="B108" s="6">
        <v>11.954765055482959</v>
      </c>
      <c r="V108">
        <f>V107+1</f>
        <v>105</v>
      </c>
      <c r="Y108">
        <f>SUMPRODUCT(W106:W107,I$4:I$5)+SUMPRODUCT(X107,J$5)</f>
        <v>-0.5893614313619413</v>
      </c>
      <c r="Z108">
        <f>J$15*SQRT(SUMSQ(M$15:M15))</f>
        <v>1.1002814389079172</v>
      </c>
      <c r="AA108">
        <f>Y108-NORMSINV(1-Z$2/2)*Z108</f>
        <v>-2.7458734244793659</v>
      </c>
      <c r="AB108">
        <f>Y108+NORMSINV(1-Z$2/2)*Z108</f>
        <v>1.5671505617554835</v>
      </c>
      <c r="AD108" s="6">
        <f t="shared" si="19"/>
        <v>105</v>
      </c>
      <c r="AE108" s="6">
        <f t="shared" si="20"/>
        <v>11.954765055482959</v>
      </c>
    </row>
    <row r="109" spans="1:31" x14ac:dyDescent="0.35">
      <c r="V109">
        <f>V108+1</f>
        <v>106</v>
      </c>
      <c r="Y109">
        <f>SUMPRODUCT(W107,I4)+SUMPRODUCT(Y108,I5)</f>
        <v>0.46754070028727351</v>
      </c>
      <c r="Z109">
        <f>J$15*SQRT(SUMSQ(M$15:M16))</f>
        <v>1.3445465927605302</v>
      </c>
      <c r="AA109">
        <f>Y109-NORMSINV(1-Z$2/2)*Z109</f>
        <v>-2.1677221970594083</v>
      </c>
      <c r="AB109">
        <f>Y109+NORMSINV(1-Z$2/2)*Z109</f>
        <v>3.1028035976339554</v>
      </c>
      <c r="AD109">
        <f t="shared" si="19"/>
        <v>106</v>
      </c>
      <c r="AE109">
        <f>Y108+AE108</f>
        <v>11.365403624121017</v>
      </c>
    </row>
    <row r="110" spans="1:31" x14ac:dyDescent="0.35">
      <c r="V110">
        <f>V109+1</f>
        <v>107</v>
      </c>
      <c r="Y110">
        <f>SUMPRODUCT(Y108:Y109,I4:I5)</f>
        <v>-0.16244246073139143</v>
      </c>
      <c r="Z110">
        <f>J$15*SQRT(SUMSQ(M$15:M17))</f>
        <v>1.387383663577566</v>
      </c>
      <c r="AA110">
        <f>Y110-NORMSINV(1-Z$2/2)*Z110</f>
        <v>-2.8816644740826547</v>
      </c>
      <c r="AB110">
        <f>Y110+NORMSINV(1-Z$2/2)*Z110</f>
        <v>2.5567795526198722</v>
      </c>
      <c r="AD110">
        <f t="shared" si="19"/>
        <v>107</v>
      </c>
      <c r="AE110">
        <f>Y109+AE109</f>
        <v>11.83294432440829</v>
      </c>
    </row>
    <row r="111" spans="1:31" x14ac:dyDescent="0.35">
      <c r="V111">
        <f>V110+1</f>
        <v>108</v>
      </c>
      <c r="Y111">
        <f>SUMPRODUCT(Y109:Y110,I4:I5)</f>
        <v>0.20974639543894336</v>
      </c>
      <c r="Z111">
        <f>J$15*SQRT(SUMSQ(M$15:M18))</f>
        <v>1.4233892093221083</v>
      </c>
      <c r="AA111">
        <f>Y111-NORMSINV(1-Z$2/2)*Z111</f>
        <v>-2.5800451908153326</v>
      </c>
      <c r="AB111">
        <f>Y111+NORMSINV(1-Z$2/2)*Z111</f>
        <v>2.9995379816932193</v>
      </c>
      <c r="AD111">
        <f t="shared" si="19"/>
        <v>108</v>
      </c>
      <c r="AE111">
        <f>Y110+AE110</f>
        <v>11.670501863676899</v>
      </c>
    </row>
    <row r="112" spans="1:31" x14ac:dyDescent="0.35">
      <c r="V112" s="6">
        <f>V111+1</f>
        <v>109</v>
      </c>
      <c r="W112" s="6"/>
      <c r="X112" s="6"/>
      <c r="Y112" s="6">
        <f>SUMPRODUCT(Y110:Y111,I4:I5)</f>
        <v>-1.339176063511216E-2</v>
      </c>
      <c r="Z112" s="6">
        <f>J$15*SQRT(SUMSQ(M$15:M19))</f>
        <v>1.425424925463783</v>
      </c>
      <c r="AA112" s="6">
        <f>Y112-NORMSINV(1-Z$2/2)*Z112</f>
        <v>-2.807173277209817</v>
      </c>
      <c r="AB112" s="6">
        <f>Y112+NORMSINV(1-Z$2/2)*Z112</f>
        <v>2.7803897559395927</v>
      </c>
      <c r="AD112">
        <f t="shared" si="19"/>
        <v>109</v>
      </c>
      <c r="AE112">
        <f>Y111+AE111</f>
        <v>11.880248259115842</v>
      </c>
    </row>
    <row r="113" spans="30:31" x14ac:dyDescent="0.35">
      <c r="AD113" s="6">
        <f t="shared" si="19"/>
        <v>110</v>
      </c>
      <c r="AE113" s="6">
        <f>Y112+AE112</f>
        <v>11.866856498480729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D655-BBC7-4226-8A5B-5540A8AADC44}">
  <sheetPr codeName="Sheet112"/>
  <dimension ref="A1:AE113"/>
  <sheetViews>
    <sheetView workbookViewId="0"/>
  </sheetViews>
  <sheetFormatPr defaultRowHeight="14.5" x14ac:dyDescent="0.35"/>
  <cols>
    <col min="1" max="1" width="4.81640625" customWidth="1"/>
    <col min="3" max="3" width="9.1796875" customWidth="1"/>
    <col min="7" max="7" width="9.1796875" customWidth="1"/>
    <col min="9" max="10" width="9.81640625" customWidth="1"/>
  </cols>
  <sheetData>
    <row r="1" spans="1:31" x14ac:dyDescent="0.35">
      <c r="A1" s="1" t="s">
        <v>0</v>
      </c>
      <c r="D1" t="s">
        <v>1</v>
      </c>
      <c r="H1" t="s">
        <v>2</v>
      </c>
      <c r="L1" t="s">
        <v>3</v>
      </c>
      <c r="P1" t="s">
        <v>4</v>
      </c>
      <c r="V1" t="s">
        <v>5</v>
      </c>
      <c r="AD1" t="s">
        <v>6</v>
      </c>
    </row>
    <row r="2" spans="1:31" ht="15" thickBot="1" x14ac:dyDescent="0.4">
      <c r="A2" s="2"/>
      <c r="B2" s="2"/>
      <c r="Y2" t="s">
        <v>7</v>
      </c>
      <c r="Z2">
        <v>0.05</v>
      </c>
    </row>
    <row r="3" spans="1:31" ht="15" thickTop="1" x14ac:dyDescent="0.35">
      <c r="B3" s="3" t="s">
        <v>8</v>
      </c>
      <c r="D3" s="4" t="s">
        <v>9</v>
      </c>
      <c r="E3" s="4" t="s">
        <v>10</v>
      </c>
      <c r="F3" s="4" t="s">
        <v>11</v>
      </c>
      <c r="H3" s="4" t="s">
        <v>12</v>
      </c>
      <c r="I3" s="4" t="s">
        <v>13</v>
      </c>
      <c r="J3" s="4" t="s">
        <v>14</v>
      </c>
      <c r="L3" s="4" t="s">
        <v>15</v>
      </c>
      <c r="M3" s="4" t="s">
        <v>16</v>
      </c>
      <c r="N3" s="4" t="s">
        <v>17</v>
      </c>
      <c r="P3" s="4" t="s">
        <v>18</v>
      </c>
      <c r="Q3" s="4" t="s">
        <v>19</v>
      </c>
      <c r="R3" s="4" t="s">
        <v>20</v>
      </c>
      <c r="S3" s="4" t="s">
        <v>21</v>
      </c>
      <c r="T3" s="4" t="s">
        <v>22</v>
      </c>
      <c r="V3" s="4" t="s">
        <v>9</v>
      </c>
      <c r="W3" s="4" t="s">
        <v>10</v>
      </c>
      <c r="X3" s="4" t="s">
        <v>11</v>
      </c>
      <c r="Y3" s="4" t="s">
        <v>23</v>
      </c>
      <c r="Z3" s="4" t="s">
        <v>20</v>
      </c>
      <c r="AA3" s="4" t="s">
        <v>24</v>
      </c>
      <c r="AB3" s="4" t="s">
        <v>25</v>
      </c>
      <c r="AD3" s="4" t="s">
        <v>9</v>
      </c>
      <c r="AE3" s="4" t="s">
        <v>26</v>
      </c>
    </row>
    <row r="4" spans="1:31" x14ac:dyDescent="0.35">
      <c r="A4">
        <v>1</v>
      </c>
      <c r="B4">
        <v>3.1176756475655343</v>
      </c>
      <c r="D4">
        <v>1</v>
      </c>
      <c r="E4">
        <f>B5-B4-J$6</f>
        <v>5.1873010235821351</v>
      </c>
      <c r="F4">
        <v>0</v>
      </c>
      <c r="H4" s="5">
        <v>2</v>
      </c>
      <c r="I4">
        <f>Q6</f>
        <v>0.56123950227791786</v>
      </c>
      <c r="J4">
        <v>0</v>
      </c>
      <c r="L4">
        <f t="array" ref="L4:N5">[2]!ARRoots(I4:I5)</f>
        <v>-1.7898420013425378</v>
      </c>
      <c r="M4">
        <v>0</v>
      </c>
      <c r="N4">
        <v>1.7898420013425378</v>
      </c>
      <c r="P4" t="s">
        <v>27</v>
      </c>
      <c r="Q4">
        <f t="array" ref="Q4:R7">[2]!ARIMA_Coeff(B4:B108,2,1,1,TRUE)</f>
        <v>1.7629385942567619E-2</v>
      </c>
      <c r="R4">
        <v>1.7885089033399307E-2</v>
      </c>
      <c r="S4">
        <f>Q4/R4</f>
        <v>0.98570300151404455</v>
      </c>
      <c r="T4">
        <f>TDIST(ABS(S4),J$18-J$10-J$11-1,2)</f>
        <v>0.32670625834609512</v>
      </c>
      <c r="V4">
        <f>D4</f>
        <v>1</v>
      </c>
      <c r="W4">
        <f>E4</f>
        <v>5.1873010235821351</v>
      </c>
      <c r="X4">
        <f>F4</f>
        <v>0</v>
      </c>
      <c r="Y4">
        <f>W4-X4</f>
        <v>5.1873010235821351</v>
      </c>
      <c r="Z4">
        <f>J$15</f>
        <v>1.0813279628257648</v>
      </c>
      <c r="AA4">
        <f>Y4-NORMSINV(1-Z$2/2)*Z4</f>
        <v>3.0679371609675701</v>
      </c>
      <c r="AB4">
        <f>Y4+NORMSINV(1-Z$2/2)*Z4</f>
        <v>7.3066648861966996</v>
      </c>
      <c r="AD4">
        <v>1</v>
      </c>
      <c r="AE4">
        <f>B4</f>
        <v>3.1176756475655343</v>
      </c>
    </row>
    <row r="5" spans="1:31" x14ac:dyDescent="0.35">
      <c r="A5">
        <f t="shared" ref="A5:A68" si="0">A4+1</f>
        <v>2</v>
      </c>
      <c r="B5">
        <v>5.8082510857989273</v>
      </c>
      <c r="D5">
        <f>D4+1</f>
        <v>2</v>
      </c>
      <c r="E5">
        <f t="shared" ref="E5:E68" si="1">B6-B5-J$6</f>
        <v>1.5952430979315908</v>
      </c>
      <c r="F5">
        <v>0</v>
      </c>
      <c r="H5" s="5">
        <f>H4-1</f>
        <v>1</v>
      </c>
      <c r="I5">
        <f>Q5</f>
        <v>0.44582150035930435</v>
      </c>
      <c r="J5">
        <f>Q7</f>
        <v>-1.1437979225613606</v>
      </c>
      <c r="L5" s="6">
        <v>0.99549039467579981</v>
      </c>
      <c r="M5" s="6">
        <v>0</v>
      </c>
      <c r="N5" s="6">
        <v>0.99549039467579981</v>
      </c>
      <c r="P5" t="s">
        <v>28</v>
      </c>
      <c r="Q5">
        <v>0.44582150035930435</v>
      </c>
      <c r="R5">
        <v>0.11078417544873191</v>
      </c>
      <c r="S5">
        <f>Q5/R5</f>
        <v>4.0242344951659561</v>
      </c>
      <c r="T5">
        <f>TDIST(ABS(S5),J$18-J$10-J$11-1,2)</f>
        <v>1.1262235780959973E-4</v>
      </c>
      <c r="V5">
        <f t="shared" ref="V5:X68" si="2">D5</f>
        <v>2</v>
      </c>
      <c r="W5">
        <f t="shared" si="2"/>
        <v>1.5952430979315908</v>
      </c>
      <c r="X5">
        <f t="shared" si="2"/>
        <v>0</v>
      </c>
      <c r="Y5">
        <f t="shared" ref="Y5:Y68" si="3">W5-X5</f>
        <v>1.5952430979315908</v>
      </c>
      <c r="Z5">
        <f t="shared" ref="Z5:Z68" si="4">J$15</f>
        <v>1.0813279628257648</v>
      </c>
      <c r="AA5">
        <f t="shared" ref="AA5:AA68" si="5">Y5-NORMSINV(1-Z$2/2)*Z5</f>
        <v>-0.52412076468297419</v>
      </c>
      <c r="AB5">
        <f t="shared" ref="AB5:AB68" si="6">Y5+NORMSINV(1-Z$2/2)*Z5</f>
        <v>3.7146069605461558</v>
      </c>
      <c r="AD5">
        <f>AD4+1</f>
        <v>2</v>
      </c>
      <c r="AE5">
        <f>B5</f>
        <v>5.8082510857989273</v>
      </c>
    </row>
    <row r="6" spans="1:31" x14ac:dyDescent="0.35">
      <c r="A6">
        <f t="shared" si="0"/>
        <v>3</v>
      </c>
      <c r="B6">
        <v>4.9067685983817757</v>
      </c>
      <c r="D6">
        <f t="shared" ref="D6:D69" si="7">D5+1</f>
        <v>3</v>
      </c>
      <c r="E6">
        <f t="shared" si="1"/>
        <v>3.7094314692272095</v>
      </c>
      <c r="F6">
        <f>E6-SUMPRODUCT(E4:E5,I$4:I$5)-SUMPRODUCT(F5,J$5)</f>
        <v>8.6919553228551827E-2</v>
      </c>
      <c r="H6" s="7" t="s">
        <v>27</v>
      </c>
      <c r="I6" s="6">
        <f>Q4</f>
        <v>1.7629385942567619E-2</v>
      </c>
      <c r="J6" s="6">
        <f>I6/(1-SUM(I4:I5))</f>
        <v>-2.4967255853487424</v>
      </c>
      <c r="P6" t="s">
        <v>29</v>
      </c>
      <c r="Q6">
        <v>0.56123950227791786</v>
      </c>
      <c r="R6">
        <v>6.6986101181318869E-2</v>
      </c>
      <c r="S6">
        <f>Q6/R6</f>
        <v>8.3784470566326483</v>
      </c>
      <c r="T6">
        <f>TDIST(ABS(S6),J$18-J$10-J$11-1,2)</f>
        <v>3.9256125241858272E-13</v>
      </c>
      <c r="V6">
        <f t="shared" si="2"/>
        <v>3</v>
      </c>
      <c r="W6">
        <f t="shared" si="2"/>
        <v>3.7094314692272095</v>
      </c>
      <c r="X6">
        <f t="shared" si="2"/>
        <v>8.6919553228551827E-2</v>
      </c>
      <c r="Y6">
        <f t="shared" si="3"/>
        <v>3.6225119159986576</v>
      </c>
      <c r="Z6">
        <f t="shared" si="4"/>
        <v>1.0813279628257648</v>
      </c>
      <c r="AA6">
        <f t="shared" si="5"/>
        <v>1.5031480533840926</v>
      </c>
      <c r="AB6">
        <f t="shared" si="6"/>
        <v>5.7418757786132222</v>
      </c>
      <c r="AD6">
        <f t="shared" ref="AD6:AD69" si="8">AD5+1</f>
        <v>3</v>
      </c>
      <c r="AE6">
        <f t="shared" ref="AE6:AE69" si="9">B6</f>
        <v>4.9067685983817757</v>
      </c>
    </row>
    <row r="7" spans="1:31" x14ac:dyDescent="0.35">
      <c r="A7">
        <f t="shared" si="0"/>
        <v>4</v>
      </c>
      <c r="B7">
        <v>6.1194744822602427</v>
      </c>
      <c r="D7">
        <f t="shared" si="7"/>
        <v>4</v>
      </c>
      <c r="E7">
        <f t="shared" si="1"/>
        <v>4.5125774148542073</v>
      </c>
      <c r="F7">
        <f t="shared" ref="F7:F70" si="10">E7-SUMPRODUCT(E5:E6,I$4:I$5)-SUMPRODUCT(F6,J$5)</f>
        <v>2.0629380738806837</v>
      </c>
      <c r="L7" t="s">
        <v>30</v>
      </c>
      <c r="P7" s="6" t="s">
        <v>31</v>
      </c>
      <c r="Q7" s="6">
        <v>-1.1437979225613606</v>
      </c>
      <c r="R7" s="6">
        <v>1.4488625557891844E-2</v>
      </c>
      <c r="S7" s="6">
        <f>Q7/R7</f>
        <v>-78.944542944471536</v>
      </c>
      <c r="T7" s="6">
        <f>TDIST(ABS(S7),J$18-J$10-J$11-1,2)</f>
        <v>1.6181735022522351E-90</v>
      </c>
      <c r="V7">
        <f t="shared" si="2"/>
        <v>4</v>
      </c>
      <c r="W7">
        <f t="shared" si="2"/>
        <v>4.5125774148542073</v>
      </c>
      <c r="X7">
        <f t="shared" si="2"/>
        <v>2.0629380738806837</v>
      </c>
      <c r="Y7">
        <f t="shared" si="3"/>
        <v>2.4496393409735235</v>
      </c>
      <c r="Z7">
        <f t="shared" si="4"/>
        <v>1.0813279628257648</v>
      </c>
      <c r="AA7">
        <f t="shared" si="5"/>
        <v>0.33027547835895854</v>
      </c>
      <c r="AB7">
        <f t="shared" si="6"/>
        <v>4.569003203588089</v>
      </c>
      <c r="AD7">
        <f t="shared" si="8"/>
        <v>4</v>
      </c>
      <c r="AE7">
        <f t="shared" si="9"/>
        <v>6.1194744822602427</v>
      </c>
    </row>
    <row r="8" spans="1:31" ht="15" thickBot="1" x14ac:dyDescent="0.4">
      <c r="A8">
        <f t="shared" si="0"/>
        <v>5</v>
      </c>
      <c r="B8">
        <v>8.1353263117657075</v>
      </c>
      <c r="D8">
        <f t="shared" si="7"/>
        <v>5</v>
      </c>
      <c r="E8">
        <f t="shared" si="1"/>
        <v>3.7062667002290093</v>
      </c>
      <c r="F8">
        <f t="shared" si="10"/>
        <v>1.9721674784055314</v>
      </c>
      <c r="I8" t="s">
        <v>32</v>
      </c>
      <c r="J8" s="8">
        <f>SUMSQ(F6:F107)</f>
        <v>119.26555664526973</v>
      </c>
      <c r="V8">
        <f t="shared" si="2"/>
        <v>5</v>
      </c>
      <c r="W8">
        <f t="shared" si="2"/>
        <v>3.7062667002290093</v>
      </c>
      <c r="X8">
        <f t="shared" si="2"/>
        <v>1.9721674784055314</v>
      </c>
      <c r="Y8">
        <f t="shared" si="3"/>
        <v>1.7340992218234779</v>
      </c>
      <c r="Z8">
        <f t="shared" si="4"/>
        <v>1.0813279628257648</v>
      </c>
      <c r="AA8">
        <f t="shared" si="5"/>
        <v>-0.38526464079108713</v>
      </c>
      <c r="AB8">
        <f t="shared" si="6"/>
        <v>3.8534630844380429</v>
      </c>
      <c r="AD8">
        <f t="shared" si="8"/>
        <v>5</v>
      </c>
      <c r="AE8">
        <f t="shared" si="9"/>
        <v>8.1353263117657075</v>
      </c>
    </row>
    <row r="9" spans="1:31" ht="15" thickTop="1" x14ac:dyDescent="0.35">
      <c r="A9">
        <f t="shared" si="0"/>
        <v>6</v>
      </c>
      <c r="B9">
        <v>9.3448674266459744</v>
      </c>
      <c r="D9">
        <f t="shared" si="7"/>
        <v>6</v>
      </c>
      <c r="E9">
        <f t="shared" si="1"/>
        <v>2.299508842589927</v>
      </c>
      <c r="F9">
        <f t="shared" si="10"/>
        <v>0.37029982400207784</v>
      </c>
      <c r="L9" s="4" t="s">
        <v>15</v>
      </c>
      <c r="M9" s="4" t="s">
        <v>16</v>
      </c>
      <c r="N9" s="4" t="s">
        <v>17</v>
      </c>
      <c r="P9" t="str">
        <f t="array" ref="P9:T13">[2]!ARIMA_Coeff(B4:B108,2,1,1,TRUE,TRUE)</f>
        <v/>
      </c>
      <c r="Q9" t="str">
        <v>coeff</v>
      </c>
      <c r="R9" t="str">
        <v>s.e.</v>
      </c>
      <c r="S9" t="str">
        <v>t-stat</v>
      </c>
      <c r="T9" t="str">
        <v>p-value</v>
      </c>
      <c r="V9">
        <f t="shared" si="2"/>
        <v>6</v>
      </c>
      <c r="W9">
        <f t="shared" si="2"/>
        <v>2.299508842589927</v>
      </c>
      <c r="X9">
        <f t="shared" si="2"/>
        <v>0.37029982400207784</v>
      </c>
      <c r="Y9">
        <f t="shared" si="3"/>
        <v>1.9292090185878492</v>
      </c>
      <c r="Z9">
        <f t="shared" si="4"/>
        <v>1.0813279628257648</v>
      </c>
      <c r="AA9">
        <f t="shared" si="5"/>
        <v>-0.19015484402671579</v>
      </c>
      <c r="AB9">
        <f t="shared" si="6"/>
        <v>4.0485728812024142</v>
      </c>
      <c r="AD9">
        <f t="shared" si="8"/>
        <v>6</v>
      </c>
      <c r="AE9">
        <f t="shared" si="9"/>
        <v>9.3448674266459744</v>
      </c>
    </row>
    <row r="10" spans="1:31" x14ac:dyDescent="0.35">
      <c r="A10">
        <f t="shared" si="0"/>
        <v>7</v>
      </c>
      <c r="B10">
        <v>9.147650683887159</v>
      </c>
      <c r="D10">
        <f t="shared" si="7"/>
        <v>7</v>
      </c>
      <c r="E10">
        <f t="shared" si="1"/>
        <v>1.4505681827645622</v>
      </c>
      <c r="F10">
        <f t="shared" si="10"/>
        <v>-1.2311574082557024</v>
      </c>
      <c r="I10" t="s">
        <v>33</v>
      </c>
      <c r="J10" s="9">
        <v>2</v>
      </c>
      <c r="L10" s="10">
        <f t="array" ref="L10:N10">[2]!MARoots(J5)</f>
        <v>0.87428030797665102</v>
      </c>
      <c r="M10" s="10">
        <v>0</v>
      </c>
      <c r="N10" s="10">
        <v>0.87428030797665102</v>
      </c>
      <c r="P10" t="str">
        <v>constant</v>
      </c>
      <c r="Q10" s="20">
        <v>1.7629385942567619E-2</v>
      </c>
      <c r="R10" s="12">
        <v>1.7885089033399307E-2</v>
      </c>
      <c r="S10" s="12">
        <v>0.98570300151404455</v>
      </c>
      <c r="T10" s="21">
        <v>0.32680927746474009</v>
      </c>
      <c r="V10">
        <f t="shared" si="2"/>
        <v>7</v>
      </c>
      <c r="W10">
        <f t="shared" si="2"/>
        <v>1.4505681827645622</v>
      </c>
      <c r="X10">
        <f t="shared" si="2"/>
        <v>-1.2311574082557024</v>
      </c>
      <c r="Y10">
        <f t="shared" si="3"/>
        <v>2.6817255910202649</v>
      </c>
      <c r="Z10">
        <f t="shared" si="4"/>
        <v>1.0813279628257648</v>
      </c>
      <c r="AA10">
        <f t="shared" si="5"/>
        <v>0.56236172840569987</v>
      </c>
      <c r="AB10">
        <f t="shared" si="6"/>
        <v>4.8010894536348303</v>
      </c>
      <c r="AD10">
        <f t="shared" si="8"/>
        <v>7</v>
      </c>
      <c r="AE10">
        <f t="shared" si="9"/>
        <v>9.147650683887159</v>
      </c>
    </row>
    <row r="11" spans="1:31" x14ac:dyDescent="0.35">
      <c r="A11">
        <f t="shared" si="0"/>
        <v>8</v>
      </c>
      <c r="B11">
        <v>8.1014932813029787</v>
      </c>
      <c r="D11">
        <f t="shared" si="7"/>
        <v>8</v>
      </c>
      <c r="E11">
        <f t="shared" si="1"/>
        <v>4.5416513332186925</v>
      </c>
      <c r="F11">
        <f t="shared" si="10"/>
        <v>1.1961863653973828</v>
      </c>
      <c r="I11" t="s">
        <v>34</v>
      </c>
      <c r="J11" s="11">
        <v>1</v>
      </c>
      <c r="P11" t="str">
        <v>psi  1</v>
      </c>
      <c r="Q11" s="16">
        <v>0.44582150035930435</v>
      </c>
      <c r="R11">
        <v>0.11078417544873191</v>
      </c>
      <c r="S11">
        <v>4.0242344951659561</v>
      </c>
      <c r="T11" s="17">
        <v>1.1559228957191969E-4</v>
      </c>
      <c r="V11">
        <f t="shared" si="2"/>
        <v>8</v>
      </c>
      <c r="W11">
        <f t="shared" si="2"/>
        <v>4.5416513332186925</v>
      </c>
      <c r="X11">
        <f t="shared" si="2"/>
        <v>1.1961863653973828</v>
      </c>
      <c r="Y11">
        <f t="shared" si="3"/>
        <v>3.34546496782131</v>
      </c>
      <c r="Z11">
        <f t="shared" si="4"/>
        <v>1.0813279628257648</v>
      </c>
      <c r="AA11">
        <f t="shared" si="5"/>
        <v>1.226101105206745</v>
      </c>
      <c r="AB11">
        <f t="shared" si="6"/>
        <v>5.4648288304358754</v>
      </c>
      <c r="AD11">
        <f t="shared" si="8"/>
        <v>8</v>
      </c>
      <c r="AE11">
        <f t="shared" si="9"/>
        <v>8.1014932813029787</v>
      </c>
    </row>
    <row r="12" spans="1:31" x14ac:dyDescent="0.35">
      <c r="A12">
        <f t="shared" si="0"/>
        <v>9</v>
      </c>
      <c r="B12">
        <v>10.146419029172929</v>
      </c>
      <c r="D12">
        <f t="shared" si="7"/>
        <v>9</v>
      </c>
      <c r="E12">
        <f t="shared" si="1"/>
        <v>3.3955029051799928</v>
      </c>
      <c r="F12">
        <f t="shared" si="10"/>
        <v>1.9248164085183843</v>
      </c>
      <c r="I12" t="s">
        <v>35</v>
      </c>
      <c r="J12" s="11">
        <v>1</v>
      </c>
      <c r="L12" t="s">
        <v>36</v>
      </c>
      <c r="P12" t="str">
        <v>psi  2</v>
      </c>
      <c r="Q12" s="16">
        <v>0.56123950227791786</v>
      </c>
      <c r="R12">
        <v>6.6986101181318869E-2</v>
      </c>
      <c r="S12">
        <v>8.3784470566326483</v>
      </c>
      <c r="T12" s="17">
        <v>5.1003645751279691E-13</v>
      </c>
      <c r="V12">
        <f t="shared" si="2"/>
        <v>9</v>
      </c>
      <c r="W12">
        <f t="shared" si="2"/>
        <v>3.3955029051799928</v>
      </c>
      <c r="X12">
        <f t="shared" si="2"/>
        <v>1.9248164085183843</v>
      </c>
      <c r="Y12">
        <f t="shared" si="3"/>
        <v>1.4706864966616084</v>
      </c>
      <c r="Z12">
        <f t="shared" si="4"/>
        <v>1.0813279628257648</v>
      </c>
      <c r="AA12">
        <f t="shared" si="5"/>
        <v>-0.64867736595295655</v>
      </c>
      <c r="AB12">
        <f t="shared" si="6"/>
        <v>3.5900503592761734</v>
      </c>
      <c r="AD12">
        <f t="shared" si="8"/>
        <v>9</v>
      </c>
      <c r="AE12">
        <f t="shared" si="9"/>
        <v>10.146419029172929</v>
      </c>
    </row>
    <row r="13" spans="1:31" ht="15" thickBot="1" x14ac:dyDescent="0.4">
      <c r="A13">
        <f t="shared" si="0"/>
        <v>10</v>
      </c>
      <c r="B13">
        <v>11.045196349004179</v>
      </c>
      <c r="D13">
        <f t="shared" si="7"/>
        <v>10</v>
      </c>
      <c r="E13">
        <f t="shared" si="1"/>
        <v>1.5741073165275496</v>
      </c>
      <c r="F13">
        <f t="shared" si="10"/>
        <v>-0.28703400753432495</v>
      </c>
      <c r="I13" t="s">
        <v>37</v>
      </c>
      <c r="J13" s="11">
        <f>AVERAGE(F6:F107)</f>
        <v>0.14567627367426039</v>
      </c>
      <c r="P13" t="str">
        <v>theta  1</v>
      </c>
      <c r="Q13" s="18">
        <v>-1.1437979225613606</v>
      </c>
      <c r="R13" s="6">
        <v>1.4488625557891844E-2</v>
      </c>
      <c r="S13" s="6">
        <v>-78.944542944471536</v>
      </c>
      <c r="T13" s="19">
        <v>0</v>
      </c>
      <c r="V13">
        <f t="shared" si="2"/>
        <v>10</v>
      </c>
      <c r="W13">
        <f t="shared" si="2"/>
        <v>1.5741073165275496</v>
      </c>
      <c r="X13">
        <f t="shared" si="2"/>
        <v>-0.28703400753432495</v>
      </c>
      <c r="Y13">
        <f t="shared" si="3"/>
        <v>1.8611413240618746</v>
      </c>
      <c r="Z13">
        <f t="shared" si="4"/>
        <v>1.0813279628257648</v>
      </c>
      <c r="AA13">
        <f t="shared" si="5"/>
        <v>-0.25822253855269039</v>
      </c>
      <c r="AB13">
        <f t="shared" si="6"/>
        <v>3.9805051866764396</v>
      </c>
      <c r="AD13">
        <f t="shared" si="8"/>
        <v>10</v>
      </c>
      <c r="AE13">
        <f t="shared" si="9"/>
        <v>11.045196349004179</v>
      </c>
    </row>
    <row r="14" spans="1:31" ht="15" thickTop="1" x14ac:dyDescent="0.35">
      <c r="A14">
        <f t="shared" si="0"/>
        <v>11</v>
      </c>
      <c r="B14">
        <v>10.122578080182986</v>
      </c>
      <c r="D14">
        <f t="shared" si="7"/>
        <v>11</v>
      </c>
      <c r="E14">
        <f t="shared" si="1"/>
        <v>2.5477497496178048</v>
      </c>
      <c r="F14">
        <f t="shared" si="10"/>
        <v>-0.38802039797173193</v>
      </c>
      <c r="I14" t="s">
        <v>38</v>
      </c>
      <c r="J14" s="11">
        <f>STDEV(F6:F107)</f>
        <v>1.0767615354223956</v>
      </c>
      <c r="L14" s="4" t="s">
        <v>12</v>
      </c>
      <c r="M14" s="4" t="s">
        <v>39</v>
      </c>
      <c r="V14">
        <f t="shared" si="2"/>
        <v>11</v>
      </c>
      <c r="W14">
        <f t="shared" si="2"/>
        <v>2.5477497496178048</v>
      </c>
      <c r="X14">
        <f t="shared" si="2"/>
        <v>-0.38802039797173193</v>
      </c>
      <c r="Y14">
        <f t="shared" si="3"/>
        <v>2.9357701475895368</v>
      </c>
      <c r="Z14">
        <f t="shared" si="4"/>
        <v>1.0813279628257648</v>
      </c>
      <c r="AA14">
        <f t="shared" si="5"/>
        <v>0.81640628497497181</v>
      </c>
      <c r="AB14">
        <f t="shared" si="6"/>
        <v>5.0551340102041014</v>
      </c>
      <c r="AD14">
        <f t="shared" si="8"/>
        <v>11</v>
      </c>
      <c r="AE14">
        <f t="shared" si="9"/>
        <v>10.122578080182986</v>
      </c>
    </row>
    <row r="15" spans="1:31" x14ac:dyDescent="0.35">
      <c r="A15">
        <f t="shared" si="0"/>
        <v>12</v>
      </c>
      <c r="B15">
        <v>10.173602244452049</v>
      </c>
      <c r="D15">
        <f t="shared" si="7"/>
        <v>12</v>
      </c>
      <c r="E15">
        <f t="shared" si="1"/>
        <v>3.1444331417895066</v>
      </c>
      <c r="F15">
        <f t="shared" si="10"/>
        <v>0.68132339390340491</v>
      </c>
      <c r="I15" t="s">
        <v>40</v>
      </c>
      <c r="J15" s="11">
        <f>SQRT(J8/J18)</f>
        <v>1.0813279628257648</v>
      </c>
      <c r="L15" s="12">
        <v>0</v>
      </c>
      <c r="M15" s="12">
        <f t="array" ref="M15:M19">[2]!PSICoeff(I4:I5,J5)</f>
        <v>1</v>
      </c>
      <c r="P15" t="str">
        <f t="array" ref="P15:Q21">[2]!ARIMA_Stats(B4:B108,Q10:Q13,2,1,1,TRUE,TRUE)</f>
        <v>LL</v>
      </c>
      <c r="Q15" s="22">
        <v>-152.7070982500295</v>
      </c>
      <c r="V15">
        <f t="shared" si="2"/>
        <v>12</v>
      </c>
      <c r="W15">
        <f t="shared" si="2"/>
        <v>3.1444331417895066</v>
      </c>
      <c r="X15">
        <f t="shared" si="2"/>
        <v>0.68132339390340491</v>
      </c>
      <c r="Y15">
        <f t="shared" si="3"/>
        <v>2.4631097478861017</v>
      </c>
      <c r="Z15">
        <f t="shared" si="4"/>
        <v>1.0813279628257648</v>
      </c>
      <c r="AA15">
        <f t="shared" si="5"/>
        <v>0.34374588527153671</v>
      </c>
      <c r="AB15">
        <f t="shared" si="6"/>
        <v>4.5824736105006671</v>
      </c>
      <c r="AD15">
        <f t="shared" si="8"/>
        <v>12</v>
      </c>
      <c r="AE15">
        <f t="shared" si="9"/>
        <v>10.173602244452049</v>
      </c>
    </row>
    <row r="16" spans="1:31" x14ac:dyDescent="0.35">
      <c r="A16">
        <f t="shared" si="0"/>
        <v>13</v>
      </c>
      <c r="B16">
        <v>10.821309800892813</v>
      </c>
      <c r="D16">
        <f t="shared" si="7"/>
        <v>13</v>
      </c>
      <c r="E16">
        <f t="shared" si="1"/>
        <v>1.7594790340298863</v>
      </c>
      <c r="F16">
        <f t="shared" si="10"/>
        <v>-0.29297838588724923</v>
      </c>
      <c r="I16" t="s">
        <v>41</v>
      </c>
      <c r="J16" s="11">
        <f>AVERAGE(E6:E107)</f>
        <v>2.5658235898301256</v>
      </c>
      <c r="L16">
        <f>L15+1</f>
        <v>1</v>
      </c>
      <c r="M16">
        <v>-0.69797642220205625</v>
      </c>
      <c r="P16" t="str">
        <v>SS</v>
      </c>
      <c r="Q16" s="23">
        <v>119.26555664508268</v>
      </c>
      <c r="V16">
        <f t="shared" si="2"/>
        <v>13</v>
      </c>
      <c r="W16">
        <f t="shared" si="2"/>
        <v>1.7594790340298863</v>
      </c>
      <c r="X16">
        <f t="shared" si="2"/>
        <v>-0.29297838588724923</v>
      </c>
      <c r="Y16">
        <f t="shared" si="3"/>
        <v>2.0524574199171353</v>
      </c>
      <c r="Z16">
        <f t="shared" si="4"/>
        <v>1.0813279628257648</v>
      </c>
      <c r="AA16">
        <f t="shared" si="5"/>
        <v>-6.6906442697429735E-2</v>
      </c>
      <c r="AB16">
        <f t="shared" si="6"/>
        <v>4.1718212825317007</v>
      </c>
      <c r="AD16">
        <f t="shared" si="8"/>
        <v>13</v>
      </c>
      <c r="AE16">
        <f t="shared" si="9"/>
        <v>10.821309800892813</v>
      </c>
    </row>
    <row r="17" spans="1:31" x14ac:dyDescent="0.35">
      <c r="A17">
        <f t="shared" si="0"/>
        <v>14</v>
      </c>
      <c r="B17">
        <v>10.084063249573957</v>
      </c>
      <c r="D17">
        <f t="shared" si="7"/>
        <v>14</v>
      </c>
      <c r="E17">
        <f t="shared" si="1"/>
        <v>2.758716391330263</v>
      </c>
      <c r="F17">
        <f t="shared" si="10"/>
        <v>-0.12558535204902899</v>
      </c>
      <c r="I17" t="s">
        <v>42</v>
      </c>
      <c r="J17" s="11">
        <f>STDEV(E6:E107)</f>
        <v>1.2827577882400489</v>
      </c>
      <c r="L17">
        <f>L16+1</f>
        <v>2</v>
      </c>
      <c r="M17">
        <v>0.25006660651637791</v>
      </c>
      <c r="P17" t="str">
        <v>MSE</v>
      </c>
      <c r="Q17" s="23">
        <v>1.1692701631870852</v>
      </c>
      <c r="V17">
        <f t="shared" si="2"/>
        <v>14</v>
      </c>
      <c r="W17">
        <f t="shared" si="2"/>
        <v>2.758716391330263</v>
      </c>
      <c r="X17">
        <f t="shared" si="2"/>
        <v>-0.12558535204902899</v>
      </c>
      <c r="Y17">
        <f t="shared" si="3"/>
        <v>2.8843017433792921</v>
      </c>
      <c r="Z17">
        <f t="shared" si="4"/>
        <v>1.0813279628257648</v>
      </c>
      <c r="AA17">
        <f t="shared" si="5"/>
        <v>0.76493788076472713</v>
      </c>
      <c r="AB17">
        <f t="shared" si="6"/>
        <v>5.0036656059938576</v>
      </c>
      <c r="AD17">
        <f t="shared" si="8"/>
        <v>14</v>
      </c>
      <c r="AE17">
        <f t="shared" si="9"/>
        <v>10.084063249573957</v>
      </c>
    </row>
    <row r="18" spans="1:31" x14ac:dyDescent="0.35">
      <c r="A18">
        <f t="shared" si="0"/>
        <v>15</v>
      </c>
      <c r="B18">
        <v>10.346054055555477</v>
      </c>
      <c r="D18">
        <f t="shared" si="7"/>
        <v>15</v>
      </c>
      <c r="E18">
        <f t="shared" si="1"/>
        <v>1.8428744690958601</v>
      </c>
      <c r="F18">
        <f t="shared" si="10"/>
        <v>-0.51815401365798519</v>
      </c>
      <c r="I18" t="s">
        <v>43</v>
      </c>
      <c r="J18" s="13">
        <f>COUNT(E6:E107)</f>
        <v>102</v>
      </c>
      <c r="L18">
        <f>L17+1</f>
        <v>3</v>
      </c>
      <c r="M18">
        <v>-0.2802468700915125</v>
      </c>
      <c r="P18" t="str">
        <v>AIC</v>
      </c>
      <c r="Q18" s="23">
        <v>25.950735726305744</v>
      </c>
      <c r="V18">
        <f t="shared" si="2"/>
        <v>15</v>
      </c>
      <c r="W18">
        <f t="shared" si="2"/>
        <v>1.8428744690958601</v>
      </c>
      <c r="X18">
        <f t="shared" si="2"/>
        <v>-0.51815401365798519</v>
      </c>
      <c r="Y18">
        <f t="shared" si="3"/>
        <v>2.361028482753845</v>
      </c>
      <c r="Z18">
        <f t="shared" si="4"/>
        <v>1.0813279628257648</v>
      </c>
      <c r="AA18">
        <f t="shared" si="5"/>
        <v>0.24166462013928003</v>
      </c>
      <c r="AB18">
        <f t="shared" si="6"/>
        <v>4.4803923453684096</v>
      </c>
      <c r="AD18">
        <f t="shared" si="8"/>
        <v>15</v>
      </c>
      <c r="AE18">
        <f t="shared" si="9"/>
        <v>10.346054055555477</v>
      </c>
    </row>
    <row r="19" spans="1:31" x14ac:dyDescent="0.35">
      <c r="A19">
        <f t="shared" si="0"/>
        <v>16</v>
      </c>
      <c r="B19">
        <v>9.6922029393025948</v>
      </c>
      <c r="D19">
        <f t="shared" si="7"/>
        <v>16</v>
      </c>
      <c r="E19">
        <f t="shared" si="1"/>
        <v>4.0100974166720151</v>
      </c>
      <c r="F19">
        <f t="shared" si="10"/>
        <v>1.0475402571008776</v>
      </c>
      <c r="L19" s="6">
        <f>L18+1</f>
        <v>4</v>
      </c>
      <c r="M19" s="6">
        <v>1.5407177682382645E-2</v>
      </c>
      <c r="P19" t="str">
        <v>BIC</v>
      </c>
      <c r="Q19" s="23">
        <v>39.075599792727097</v>
      </c>
      <c r="V19">
        <f t="shared" si="2"/>
        <v>16</v>
      </c>
      <c r="W19">
        <f t="shared" si="2"/>
        <v>4.0100974166720151</v>
      </c>
      <c r="X19">
        <f t="shared" si="2"/>
        <v>1.0475402571008776</v>
      </c>
      <c r="Y19">
        <f t="shared" si="3"/>
        <v>2.9625571595711375</v>
      </c>
      <c r="Z19">
        <f t="shared" si="4"/>
        <v>1.0813279628257648</v>
      </c>
      <c r="AA19">
        <f t="shared" si="5"/>
        <v>0.84319329695657252</v>
      </c>
      <c r="AB19">
        <f t="shared" si="6"/>
        <v>5.0819210221857025</v>
      </c>
      <c r="AD19">
        <f t="shared" si="8"/>
        <v>16</v>
      </c>
      <c r="AE19">
        <f t="shared" si="9"/>
        <v>9.6922029393025948</v>
      </c>
    </row>
    <row r="20" spans="1:31" x14ac:dyDescent="0.35">
      <c r="A20">
        <f t="shared" si="0"/>
        <v>17</v>
      </c>
      <c r="B20">
        <v>11.205574770625867</v>
      </c>
      <c r="D20">
        <f t="shared" si="7"/>
        <v>17</v>
      </c>
      <c r="E20">
        <f t="shared" si="1"/>
        <v>3.9432672312377202</v>
      </c>
      <c r="F20">
        <f t="shared" si="10"/>
        <v>2.3193600044253668</v>
      </c>
      <c r="I20" t="s">
        <v>44</v>
      </c>
      <c r="J20" s="25">
        <f>-(J23-2*(J10+J11+2))/2</f>
        <v>-152.70709825010948</v>
      </c>
      <c r="P20" t="str">
        <v>AIC aug</v>
      </c>
      <c r="Q20" s="23">
        <v>315.41419650005901</v>
      </c>
      <c r="V20">
        <f t="shared" si="2"/>
        <v>17</v>
      </c>
      <c r="W20">
        <f t="shared" si="2"/>
        <v>3.9432672312377202</v>
      </c>
      <c r="X20">
        <f t="shared" si="2"/>
        <v>2.3193600044253668</v>
      </c>
      <c r="Y20">
        <f t="shared" si="3"/>
        <v>1.6239072268123533</v>
      </c>
      <c r="Z20">
        <f t="shared" si="4"/>
        <v>1.0813279628257648</v>
      </c>
      <c r="AA20">
        <f t="shared" si="5"/>
        <v>-0.49545663580221166</v>
      </c>
      <c r="AB20">
        <f t="shared" si="6"/>
        <v>3.7432710894269183</v>
      </c>
      <c r="AD20">
        <f t="shared" si="8"/>
        <v>17</v>
      </c>
      <c r="AE20">
        <f t="shared" si="9"/>
        <v>11.205574770625867</v>
      </c>
    </row>
    <row r="21" spans="1:31" x14ac:dyDescent="0.35">
      <c r="A21">
        <f t="shared" si="0"/>
        <v>18</v>
      </c>
      <c r="B21">
        <v>12.652116416514845</v>
      </c>
      <c r="D21">
        <f t="shared" si="7"/>
        <v>18</v>
      </c>
      <c r="E21">
        <f t="shared" si="1"/>
        <v>3.2509383374692957</v>
      </c>
      <c r="F21">
        <f t="shared" si="10"/>
        <v>1.8951991006358928</v>
      </c>
      <c r="I21" t="s">
        <v>45</v>
      </c>
      <c r="J21" s="11">
        <f>J18*LN(J8/J18)+2*(J10+J11+2)</f>
        <v>25.950735726465702</v>
      </c>
      <c r="P21" t="str">
        <v>BIC aug</v>
      </c>
      <c r="Q21" s="24">
        <v>328.53906056648032</v>
      </c>
      <c r="V21">
        <f t="shared" si="2"/>
        <v>18</v>
      </c>
      <c r="W21">
        <f t="shared" si="2"/>
        <v>3.2509383374692957</v>
      </c>
      <c r="X21">
        <f t="shared" si="2"/>
        <v>1.8951991006358928</v>
      </c>
      <c r="Y21">
        <f t="shared" si="3"/>
        <v>1.3557392368334029</v>
      </c>
      <c r="Z21">
        <f t="shared" si="4"/>
        <v>1.0813279628257648</v>
      </c>
      <c r="AA21">
        <f t="shared" si="5"/>
        <v>-0.76362462578116208</v>
      </c>
      <c r="AB21">
        <f t="shared" si="6"/>
        <v>3.4751030994479679</v>
      </c>
      <c r="AD21">
        <f t="shared" si="8"/>
        <v>18</v>
      </c>
      <c r="AE21">
        <f t="shared" si="9"/>
        <v>12.652116416514845</v>
      </c>
    </row>
    <row r="22" spans="1:31" x14ac:dyDescent="0.35">
      <c r="A22">
        <f t="shared" si="0"/>
        <v>19</v>
      </c>
      <c r="B22">
        <v>13.406329168635398</v>
      </c>
      <c r="D22">
        <f t="shared" si="7"/>
        <v>19</v>
      </c>
      <c r="E22">
        <f t="shared" si="1"/>
        <v>1.3216143468973192</v>
      </c>
      <c r="F22">
        <f t="shared" si="10"/>
        <v>-0.17311640435001241</v>
      </c>
      <c r="I22" t="s">
        <v>46</v>
      </c>
      <c r="J22" s="11">
        <f>J18*LN(J8/J18)+LN(J18)*(J10+J11+2)</f>
        <v>39.075599792887054</v>
      </c>
      <c r="V22">
        <f t="shared" si="2"/>
        <v>19</v>
      </c>
      <c r="W22">
        <f t="shared" si="2"/>
        <v>1.3216143468973192</v>
      </c>
      <c r="X22">
        <f t="shared" si="2"/>
        <v>-0.17311640435001241</v>
      </c>
      <c r="Y22">
        <f t="shared" si="3"/>
        <v>1.4947307512473316</v>
      </c>
      <c r="Z22">
        <f t="shared" si="4"/>
        <v>1.0813279628257648</v>
      </c>
      <c r="AA22">
        <f t="shared" si="5"/>
        <v>-0.62463311136723343</v>
      </c>
      <c r="AB22">
        <f t="shared" si="6"/>
        <v>3.6140946138618966</v>
      </c>
      <c r="AD22">
        <f t="shared" si="8"/>
        <v>19</v>
      </c>
      <c r="AE22">
        <f t="shared" si="9"/>
        <v>13.406329168635398</v>
      </c>
    </row>
    <row r="23" spans="1:31" x14ac:dyDescent="0.35">
      <c r="A23">
        <f t="shared" si="0"/>
        <v>20</v>
      </c>
      <c r="B23">
        <v>12.231217930183975</v>
      </c>
      <c r="D23">
        <f t="shared" si="7"/>
        <v>20</v>
      </c>
      <c r="E23">
        <f t="shared" si="1"/>
        <v>2.3824821111240047</v>
      </c>
      <c r="F23">
        <f t="shared" si="10"/>
        <v>-0.22928717802044643</v>
      </c>
      <c r="I23" t="s">
        <v>47</v>
      </c>
      <c r="J23" s="11">
        <f>J18*(1+LN(2*PI()))+J21</f>
        <v>315.41419650021896</v>
      </c>
      <c r="V23">
        <f t="shared" si="2"/>
        <v>20</v>
      </c>
      <c r="W23">
        <f t="shared" si="2"/>
        <v>2.3824821111240047</v>
      </c>
      <c r="X23">
        <f t="shared" si="2"/>
        <v>-0.22928717802044643</v>
      </c>
      <c r="Y23">
        <f t="shared" si="3"/>
        <v>2.6117692891444513</v>
      </c>
      <c r="Z23">
        <f t="shared" si="4"/>
        <v>1.0813279628257648</v>
      </c>
      <c r="AA23">
        <f t="shared" si="5"/>
        <v>0.49240542652988628</v>
      </c>
      <c r="AB23">
        <f t="shared" si="6"/>
        <v>4.7311331517590158</v>
      </c>
      <c r="AD23">
        <f t="shared" si="8"/>
        <v>20</v>
      </c>
      <c r="AE23">
        <f t="shared" si="9"/>
        <v>12.231217930183975</v>
      </c>
    </row>
    <row r="24" spans="1:31" x14ac:dyDescent="0.35">
      <c r="A24">
        <f t="shared" si="0"/>
        <v>21</v>
      </c>
      <c r="B24">
        <v>12.116974455959237</v>
      </c>
      <c r="D24">
        <f t="shared" si="7"/>
        <v>21</v>
      </c>
      <c r="E24">
        <f t="shared" si="1"/>
        <v>0.83964002375041513</v>
      </c>
      <c r="F24">
        <f t="shared" si="10"/>
        <v>-1.2265221017558416</v>
      </c>
      <c r="I24" t="s">
        <v>48</v>
      </c>
      <c r="J24" s="13">
        <f>J18*(1+LN(2*PI()))+J22</f>
        <v>328.53906056664027</v>
      </c>
      <c r="V24">
        <f t="shared" si="2"/>
        <v>21</v>
      </c>
      <c r="W24">
        <f t="shared" si="2"/>
        <v>0.83964002375041513</v>
      </c>
      <c r="X24">
        <f t="shared" si="2"/>
        <v>-1.2265221017558416</v>
      </c>
      <c r="Y24">
        <f t="shared" si="3"/>
        <v>2.0661621255062568</v>
      </c>
      <c r="Z24">
        <f t="shared" si="4"/>
        <v>1.0813279628257648</v>
      </c>
      <c r="AA24">
        <f t="shared" si="5"/>
        <v>-5.3201737108308222E-2</v>
      </c>
      <c r="AB24">
        <f t="shared" si="6"/>
        <v>4.1855259881208218</v>
      </c>
      <c r="AD24">
        <f t="shared" si="8"/>
        <v>21</v>
      </c>
      <c r="AE24">
        <f t="shared" si="9"/>
        <v>12.116974455959237</v>
      </c>
    </row>
    <row r="25" spans="1:31" x14ac:dyDescent="0.35">
      <c r="A25">
        <f t="shared" si="0"/>
        <v>22</v>
      </c>
      <c r="B25">
        <v>10.45988889436091</v>
      </c>
      <c r="D25">
        <f t="shared" si="7"/>
        <v>22</v>
      </c>
      <c r="E25">
        <f t="shared" si="1"/>
        <v>1.4832943620690591</v>
      </c>
      <c r="F25">
        <f t="shared" si="10"/>
        <v>-1.6310717192782775</v>
      </c>
      <c r="V25">
        <f t="shared" si="2"/>
        <v>22</v>
      </c>
      <c r="W25">
        <f t="shared" si="2"/>
        <v>1.4832943620690591</v>
      </c>
      <c r="X25">
        <f t="shared" si="2"/>
        <v>-1.6310717192782775</v>
      </c>
      <c r="Y25">
        <f t="shared" si="3"/>
        <v>3.1143660813473364</v>
      </c>
      <c r="Z25">
        <f t="shared" si="4"/>
        <v>1.0813279628257648</v>
      </c>
      <c r="AA25">
        <f t="shared" si="5"/>
        <v>0.99500221873277139</v>
      </c>
      <c r="AB25">
        <f t="shared" si="6"/>
        <v>5.2337299439619009</v>
      </c>
      <c r="AD25">
        <f t="shared" si="8"/>
        <v>22</v>
      </c>
      <c r="AE25">
        <f t="shared" si="9"/>
        <v>10.45988889436091</v>
      </c>
    </row>
    <row r="26" spans="1:31" x14ac:dyDescent="0.35">
      <c r="A26">
        <f t="shared" si="0"/>
        <v>23</v>
      </c>
      <c r="B26">
        <v>9.4464576710812267</v>
      </c>
      <c r="D26">
        <f t="shared" si="7"/>
        <v>23</v>
      </c>
      <c r="E26">
        <f t="shared" si="1"/>
        <v>4.231298349061837</v>
      </c>
      <c r="F26">
        <f t="shared" si="10"/>
        <v>1.2331582380083292</v>
      </c>
      <c r="V26">
        <f t="shared" si="2"/>
        <v>23</v>
      </c>
      <c r="W26">
        <f t="shared" si="2"/>
        <v>4.231298349061837</v>
      </c>
      <c r="X26">
        <f t="shared" si="2"/>
        <v>1.2331582380083292</v>
      </c>
      <c r="Y26">
        <f t="shared" si="3"/>
        <v>2.998140111053508</v>
      </c>
      <c r="Z26">
        <f t="shared" si="4"/>
        <v>1.0813279628257648</v>
      </c>
      <c r="AA26">
        <f t="shared" si="5"/>
        <v>0.87877624843894298</v>
      </c>
      <c r="AB26">
        <f t="shared" si="6"/>
        <v>5.1175039736680734</v>
      </c>
      <c r="AD26">
        <f t="shared" si="8"/>
        <v>23</v>
      </c>
      <c r="AE26">
        <f t="shared" si="9"/>
        <v>9.4464576710812267</v>
      </c>
    </row>
    <row r="27" spans="1:31" x14ac:dyDescent="0.35">
      <c r="A27">
        <f t="shared" si="0"/>
        <v>24</v>
      </c>
      <c r="B27">
        <v>11.181030434794321</v>
      </c>
      <c r="D27">
        <f t="shared" si="7"/>
        <v>24</v>
      </c>
      <c r="E27">
        <f t="shared" si="1"/>
        <v>-1.0989446330999035</v>
      </c>
      <c r="F27">
        <f t="shared" si="10"/>
        <v>-2.4073479702224247</v>
      </c>
      <c r="V27">
        <f t="shared" si="2"/>
        <v>24</v>
      </c>
      <c r="W27">
        <f t="shared" si="2"/>
        <v>-1.0989446330999035</v>
      </c>
      <c r="X27">
        <f t="shared" si="2"/>
        <v>-2.4073479702224247</v>
      </c>
      <c r="Y27">
        <f t="shared" si="3"/>
        <v>1.3084033371225212</v>
      </c>
      <c r="Z27">
        <f t="shared" si="4"/>
        <v>1.0813279628257648</v>
      </c>
      <c r="AA27">
        <f t="shared" si="5"/>
        <v>-0.81096052549204378</v>
      </c>
      <c r="AB27">
        <f t="shared" si="6"/>
        <v>3.4277671997370862</v>
      </c>
      <c r="AD27">
        <f t="shared" si="8"/>
        <v>24</v>
      </c>
      <c r="AE27">
        <f t="shared" si="9"/>
        <v>11.181030434794321</v>
      </c>
    </row>
    <row r="28" spans="1:31" x14ac:dyDescent="0.35">
      <c r="A28">
        <f t="shared" si="0"/>
        <v>25</v>
      </c>
      <c r="B28">
        <v>7.5853602163456753</v>
      </c>
      <c r="D28">
        <f t="shared" si="7"/>
        <v>25</v>
      </c>
      <c r="E28">
        <f t="shared" si="1"/>
        <v>5.8898972304147348</v>
      </c>
      <c r="F28">
        <f t="shared" si="10"/>
        <v>1.2515389889155801</v>
      </c>
      <c r="V28">
        <f t="shared" si="2"/>
        <v>25</v>
      </c>
      <c r="W28">
        <f t="shared" si="2"/>
        <v>5.8898972304147348</v>
      </c>
      <c r="X28">
        <f t="shared" si="2"/>
        <v>1.2515389889155801</v>
      </c>
      <c r="Y28">
        <f t="shared" si="3"/>
        <v>4.6383582414991551</v>
      </c>
      <c r="Z28">
        <f t="shared" si="4"/>
        <v>1.0813279628257648</v>
      </c>
      <c r="AA28">
        <f t="shared" si="5"/>
        <v>2.5189943788845901</v>
      </c>
      <c r="AB28">
        <f t="shared" si="6"/>
        <v>6.7577221041137197</v>
      </c>
      <c r="AD28">
        <f t="shared" si="8"/>
        <v>25</v>
      </c>
      <c r="AE28">
        <f t="shared" si="9"/>
        <v>7.5853602163456753</v>
      </c>
    </row>
    <row r="29" spans="1:31" x14ac:dyDescent="0.35">
      <c r="A29">
        <f t="shared" si="0"/>
        <v>26</v>
      </c>
      <c r="B29">
        <v>10.978531861411668</v>
      </c>
      <c r="D29">
        <f t="shared" si="7"/>
        <v>26</v>
      </c>
      <c r="E29">
        <f t="shared" si="1"/>
        <v>2.0684189325628113</v>
      </c>
      <c r="F29">
        <f t="shared" si="10"/>
        <v>1.490854946775368</v>
      </c>
      <c r="V29">
        <f t="shared" si="2"/>
        <v>26</v>
      </c>
      <c r="W29">
        <f t="shared" si="2"/>
        <v>2.0684189325628113</v>
      </c>
      <c r="X29">
        <f t="shared" si="2"/>
        <v>1.490854946775368</v>
      </c>
      <c r="Y29">
        <f t="shared" si="3"/>
        <v>0.57756398578744328</v>
      </c>
      <c r="Z29">
        <f t="shared" si="4"/>
        <v>1.0813279628257648</v>
      </c>
      <c r="AA29">
        <f t="shared" si="5"/>
        <v>-1.5417998768271217</v>
      </c>
      <c r="AB29">
        <f t="shared" si="6"/>
        <v>2.6969278484020083</v>
      </c>
      <c r="AD29">
        <f t="shared" si="8"/>
        <v>26</v>
      </c>
      <c r="AE29">
        <f t="shared" si="9"/>
        <v>10.978531861411668</v>
      </c>
    </row>
    <row r="30" spans="1:31" x14ac:dyDescent="0.35">
      <c r="A30">
        <f t="shared" si="0"/>
        <v>27</v>
      </c>
      <c r="B30">
        <v>10.550225208625736</v>
      </c>
      <c r="D30">
        <f t="shared" si="7"/>
        <v>27</v>
      </c>
      <c r="E30">
        <f t="shared" si="1"/>
        <v>3.1739618077680012</v>
      </c>
      <c r="F30">
        <f t="shared" si="10"/>
        <v>0.65140997677719947</v>
      </c>
      <c r="V30">
        <f t="shared" si="2"/>
        <v>27</v>
      </c>
      <c r="W30">
        <f t="shared" si="2"/>
        <v>3.1739618077680012</v>
      </c>
      <c r="X30">
        <f t="shared" si="2"/>
        <v>0.65140997677719947</v>
      </c>
      <c r="Y30">
        <f t="shared" si="3"/>
        <v>2.5225518309908015</v>
      </c>
      <c r="Z30">
        <f t="shared" si="4"/>
        <v>1.0813279628257648</v>
      </c>
      <c r="AA30">
        <f t="shared" si="5"/>
        <v>0.40318796837623649</v>
      </c>
      <c r="AB30">
        <f t="shared" si="6"/>
        <v>4.641915693605366</v>
      </c>
      <c r="AD30">
        <f t="shared" si="8"/>
        <v>27</v>
      </c>
      <c r="AE30">
        <f t="shared" si="9"/>
        <v>10.550225208625736</v>
      </c>
    </row>
    <row r="31" spans="1:31" x14ac:dyDescent="0.35">
      <c r="A31">
        <f t="shared" si="0"/>
        <v>28</v>
      </c>
      <c r="B31">
        <v>11.227461431044995</v>
      </c>
      <c r="D31">
        <f t="shared" si="7"/>
        <v>28</v>
      </c>
      <c r="E31">
        <f t="shared" si="1"/>
        <v>0.34543547983543466</v>
      </c>
      <c r="F31">
        <f t="shared" si="10"/>
        <v>-1.4853819694270953</v>
      </c>
      <c r="V31">
        <f t="shared" si="2"/>
        <v>28</v>
      </c>
      <c r="W31">
        <f t="shared" si="2"/>
        <v>0.34543547983543466</v>
      </c>
      <c r="X31">
        <f t="shared" si="2"/>
        <v>-1.4853819694270953</v>
      </c>
      <c r="Y31">
        <f t="shared" si="3"/>
        <v>1.83081744926253</v>
      </c>
      <c r="Z31">
        <f t="shared" si="4"/>
        <v>1.0813279628257648</v>
      </c>
      <c r="AA31">
        <f t="shared" si="5"/>
        <v>-0.28854641335203501</v>
      </c>
      <c r="AB31">
        <f t="shared" si="6"/>
        <v>3.950181311877095</v>
      </c>
      <c r="AD31">
        <f t="shared" si="8"/>
        <v>28</v>
      </c>
      <c r="AE31">
        <f t="shared" si="9"/>
        <v>11.227461431044995</v>
      </c>
    </row>
    <row r="32" spans="1:31" x14ac:dyDescent="0.35">
      <c r="A32">
        <f t="shared" si="0"/>
        <v>29</v>
      </c>
      <c r="B32">
        <v>9.0761713255316874</v>
      </c>
      <c r="D32">
        <f t="shared" si="7"/>
        <v>29</v>
      </c>
      <c r="E32">
        <f t="shared" si="1"/>
        <v>3.3300499107255925</v>
      </c>
      <c r="F32">
        <f t="shared" si="10"/>
        <v>-0.30428220925362459</v>
      </c>
      <c r="V32">
        <f t="shared" si="2"/>
        <v>29</v>
      </c>
      <c r="W32">
        <f t="shared" si="2"/>
        <v>3.3300499107255925</v>
      </c>
      <c r="X32">
        <f t="shared" si="2"/>
        <v>-0.30428220925362459</v>
      </c>
      <c r="Y32">
        <f t="shared" si="3"/>
        <v>3.6343321199792173</v>
      </c>
      <c r="Z32">
        <f t="shared" si="4"/>
        <v>1.0813279628257648</v>
      </c>
      <c r="AA32">
        <f t="shared" si="5"/>
        <v>1.5149682573646523</v>
      </c>
      <c r="AB32">
        <f t="shared" si="6"/>
        <v>5.7536959825937828</v>
      </c>
      <c r="AD32">
        <f t="shared" si="8"/>
        <v>29</v>
      </c>
      <c r="AE32">
        <f t="shared" si="9"/>
        <v>9.0761713255316874</v>
      </c>
    </row>
    <row r="33" spans="1:31" x14ac:dyDescent="0.35">
      <c r="A33">
        <f t="shared" si="0"/>
        <v>30</v>
      </c>
      <c r="B33">
        <v>9.9094956509085375</v>
      </c>
      <c r="D33">
        <f t="shared" si="7"/>
        <v>30</v>
      </c>
      <c r="E33">
        <f t="shared" si="1"/>
        <v>4.2708655054213436</v>
      </c>
      <c r="F33">
        <f t="shared" si="10"/>
        <v>2.2443482623616426</v>
      </c>
      <c r="V33">
        <f t="shared" si="2"/>
        <v>30</v>
      </c>
      <c r="W33">
        <f t="shared" si="2"/>
        <v>4.2708655054213436</v>
      </c>
      <c r="X33">
        <f t="shared" si="2"/>
        <v>2.2443482623616426</v>
      </c>
      <c r="Y33">
        <f t="shared" si="3"/>
        <v>2.0265172430597009</v>
      </c>
      <c r="Z33">
        <f t="shared" si="4"/>
        <v>1.0813279628257648</v>
      </c>
      <c r="AA33">
        <f t="shared" si="5"/>
        <v>-9.2846619554864063E-2</v>
      </c>
      <c r="AB33">
        <f t="shared" si="6"/>
        <v>4.1458811056742659</v>
      </c>
      <c r="AD33">
        <f t="shared" si="8"/>
        <v>30</v>
      </c>
      <c r="AE33">
        <f t="shared" si="9"/>
        <v>9.9094956509085375</v>
      </c>
    </row>
    <row r="34" spans="1:31" x14ac:dyDescent="0.35">
      <c r="A34">
        <f t="shared" si="0"/>
        <v>31</v>
      </c>
      <c r="B34">
        <v>11.683635570981139</v>
      </c>
      <c r="D34">
        <f t="shared" si="7"/>
        <v>31</v>
      </c>
      <c r="E34">
        <f t="shared" si="1"/>
        <v>0.20220812341325978</v>
      </c>
      <c r="F34">
        <f t="shared" si="10"/>
        <v>-1.0037102185092923</v>
      </c>
      <c r="V34">
        <f t="shared" si="2"/>
        <v>31</v>
      </c>
      <c r="W34">
        <f t="shared" si="2"/>
        <v>0.20220812341325978</v>
      </c>
      <c r="X34">
        <f t="shared" si="2"/>
        <v>-1.0037102185092923</v>
      </c>
      <c r="Y34">
        <f t="shared" si="3"/>
        <v>1.2059183419225521</v>
      </c>
      <c r="Z34">
        <f t="shared" si="4"/>
        <v>1.0813279628257648</v>
      </c>
      <c r="AA34">
        <f t="shared" si="5"/>
        <v>-0.9134455206920129</v>
      </c>
      <c r="AB34">
        <f t="shared" si="6"/>
        <v>3.3252822045371171</v>
      </c>
      <c r="AD34">
        <f t="shared" si="8"/>
        <v>31</v>
      </c>
      <c r="AE34">
        <f t="shared" si="9"/>
        <v>11.683635570981139</v>
      </c>
    </row>
    <row r="35" spans="1:31" x14ac:dyDescent="0.35">
      <c r="A35">
        <f t="shared" si="0"/>
        <v>32</v>
      </c>
      <c r="B35">
        <v>9.3891181090456559</v>
      </c>
      <c r="D35">
        <f t="shared" si="7"/>
        <v>32</v>
      </c>
      <c r="E35">
        <f t="shared" si="1"/>
        <v>4.3885748292666475</v>
      </c>
      <c r="F35">
        <f t="shared" si="10"/>
        <v>0.75340600695856819</v>
      </c>
      <c r="V35">
        <f t="shared" si="2"/>
        <v>32</v>
      </c>
      <c r="W35">
        <f t="shared" si="2"/>
        <v>4.3885748292666475</v>
      </c>
      <c r="X35">
        <f t="shared" si="2"/>
        <v>0.75340600695856819</v>
      </c>
      <c r="Y35">
        <f t="shared" si="3"/>
        <v>3.6351688223080796</v>
      </c>
      <c r="Z35">
        <f t="shared" si="4"/>
        <v>1.0813279628257648</v>
      </c>
      <c r="AA35">
        <f t="shared" si="5"/>
        <v>1.5158049596935146</v>
      </c>
      <c r="AB35">
        <f t="shared" si="6"/>
        <v>5.7545326849226441</v>
      </c>
      <c r="AD35">
        <f t="shared" si="8"/>
        <v>32</v>
      </c>
      <c r="AE35">
        <f t="shared" si="9"/>
        <v>9.3891181090456559</v>
      </c>
    </row>
    <row r="36" spans="1:31" x14ac:dyDescent="0.35">
      <c r="A36">
        <f t="shared" si="0"/>
        <v>33</v>
      </c>
      <c r="B36">
        <v>11.280967352963561</v>
      </c>
      <c r="D36">
        <f t="shared" si="7"/>
        <v>33</v>
      </c>
      <c r="E36">
        <f t="shared" si="1"/>
        <v>0.29345828672254992</v>
      </c>
      <c r="F36">
        <f t="shared" si="10"/>
        <v>-0.9148056890367342</v>
      </c>
      <c r="V36">
        <f t="shared" si="2"/>
        <v>33</v>
      </c>
      <c r="W36">
        <f t="shared" si="2"/>
        <v>0.29345828672254992</v>
      </c>
      <c r="X36">
        <f t="shared" si="2"/>
        <v>-0.9148056890367342</v>
      </c>
      <c r="Y36">
        <f t="shared" si="3"/>
        <v>1.2082639757592841</v>
      </c>
      <c r="Z36">
        <f t="shared" si="4"/>
        <v>1.0813279628257648</v>
      </c>
      <c r="AA36">
        <f t="shared" si="5"/>
        <v>-0.91109988685528087</v>
      </c>
      <c r="AB36">
        <f t="shared" si="6"/>
        <v>3.3276278383738491</v>
      </c>
      <c r="AD36">
        <f t="shared" si="8"/>
        <v>33</v>
      </c>
      <c r="AE36">
        <f t="shared" si="9"/>
        <v>11.280967352963561</v>
      </c>
    </row>
    <row r="37" spans="1:31" x14ac:dyDescent="0.35">
      <c r="A37">
        <f t="shared" si="0"/>
        <v>34</v>
      </c>
      <c r="B37">
        <v>9.0777000543373685</v>
      </c>
      <c r="D37">
        <f t="shared" si="7"/>
        <v>34</v>
      </c>
      <c r="E37">
        <f t="shared" si="1"/>
        <v>2.8408776107215639</v>
      </c>
      <c r="F37">
        <f t="shared" si="10"/>
        <v>-0.79934680251249657</v>
      </c>
      <c r="V37">
        <f t="shared" si="2"/>
        <v>34</v>
      </c>
      <c r="W37">
        <f t="shared" si="2"/>
        <v>2.8408776107215639</v>
      </c>
      <c r="X37">
        <f t="shared" si="2"/>
        <v>-0.79934680251249657</v>
      </c>
      <c r="Y37">
        <f t="shared" si="3"/>
        <v>3.6402244132340602</v>
      </c>
      <c r="Z37">
        <f t="shared" si="4"/>
        <v>1.0813279628257648</v>
      </c>
      <c r="AA37">
        <f t="shared" si="5"/>
        <v>1.5208605506194952</v>
      </c>
      <c r="AB37">
        <f t="shared" si="6"/>
        <v>5.7595882758486248</v>
      </c>
      <c r="AD37">
        <f t="shared" si="8"/>
        <v>34</v>
      </c>
      <c r="AE37">
        <f t="shared" si="9"/>
        <v>9.0777000543373685</v>
      </c>
    </row>
    <row r="38" spans="1:31" x14ac:dyDescent="0.35">
      <c r="A38">
        <f t="shared" si="0"/>
        <v>35</v>
      </c>
      <c r="B38">
        <v>9.4218520797101899</v>
      </c>
      <c r="D38">
        <f t="shared" si="7"/>
        <v>35</v>
      </c>
      <c r="E38">
        <f t="shared" si="1"/>
        <v>3.8435442723647748</v>
      </c>
      <c r="F38">
        <f t="shared" si="10"/>
        <v>1.4980283587163772</v>
      </c>
      <c r="V38">
        <f t="shared" si="2"/>
        <v>35</v>
      </c>
      <c r="W38">
        <f t="shared" si="2"/>
        <v>3.8435442723647748</v>
      </c>
      <c r="X38">
        <f t="shared" si="2"/>
        <v>1.4980283587163772</v>
      </c>
      <c r="Y38">
        <f t="shared" si="3"/>
        <v>2.3455159136483976</v>
      </c>
      <c r="Z38">
        <f t="shared" si="4"/>
        <v>1.0813279628257648</v>
      </c>
      <c r="AA38">
        <f t="shared" si="5"/>
        <v>0.22615205103383262</v>
      </c>
      <c r="AB38">
        <f t="shared" si="6"/>
        <v>4.4648797762629631</v>
      </c>
      <c r="AD38">
        <f t="shared" si="8"/>
        <v>35</v>
      </c>
      <c r="AE38">
        <f t="shared" si="9"/>
        <v>9.4218520797101899</v>
      </c>
    </row>
    <row r="39" spans="1:31" x14ac:dyDescent="0.35">
      <c r="A39">
        <f t="shared" si="0"/>
        <v>36</v>
      </c>
      <c r="B39">
        <v>10.768670766726222</v>
      </c>
      <c r="D39">
        <f t="shared" si="7"/>
        <v>36</v>
      </c>
      <c r="E39">
        <f t="shared" si="1"/>
        <v>1.7727412448431314</v>
      </c>
      <c r="F39">
        <f t="shared" si="10"/>
        <v>0.17823555900400256</v>
      </c>
      <c r="V39">
        <f t="shared" si="2"/>
        <v>36</v>
      </c>
      <c r="W39">
        <f t="shared" si="2"/>
        <v>1.7727412448431314</v>
      </c>
      <c r="X39">
        <f t="shared" si="2"/>
        <v>0.17823555900400256</v>
      </c>
      <c r="Y39">
        <f t="shared" si="3"/>
        <v>1.5945056858391289</v>
      </c>
      <c r="Z39">
        <f t="shared" si="4"/>
        <v>1.0813279628257648</v>
      </c>
      <c r="AA39">
        <f t="shared" si="5"/>
        <v>-0.52485817677543611</v>
      </c>
      <c r="AB39">
        <f t="shared" si="6"/>
        <v>3.7138695484536939</v>
      </c>
      <c r="AD39">
        <f t="shared" si="8"/>
        <v>36</v>
      </c>
      <c r="AE39">
        <f t="shared" si="9"/>
        <v>10.768670766726222</v>
      </c>
    </row>
    <row r="40" spans="1:31" x14ac:dyDescent="0.35">
      <c r="A40">
        <f t="shared" si="0"/>
        <v>37</v>
      </c>
      <c r="B40">
        <v>10.044686426220611</v>
      </c>
      <c r="D40">
        <f t="shared" si="7"/>
        <v>37</v>
      </c>
      <c r="E40">
        <f t="shared" si="1"/>
        <v>1.9546867000002246</v>
      </c>
      <c r="F40">
        <f t="shared" si="10"/>
        <v>-0.78892287381436843</v>
      </c>
      <c r="V40">
        <f t="shared" si="2"/>
        <v>37</v>
      </c>
      <c r="W40">
        <f t="shared" si="2"/>
        <v>1.9546867000002246</v>
      </c>
      <c r="X40">
        <f t="shared" si="2"/>
        <v>-0.78892287381436843</v>
      </c>
      <c r="Y40">
        <f t="shared" si="3"/>
        <v>2.7436095738145929</v>
      </c>
      <c r="Z40">
        <f t="shared" si="4"/>
        <v>1.0813279628257648</v>
      </c>
      <c r="AA40">
        <f t="shared" si="5"/>
        <v>0.62424571120002792</v>
      </c>
      <c r="AB40">
        <f t="shared" si="6"/>
        <v>4.8629734364291579</v>
      </c>
      <c r="AD40">
        <f t="shared" si="8"/>
        <v>37</v>
      </c>
      <c r="AE40">
        <f t="shared" si="9"/>
        <v>10.044686426220611</v>
      </c>
    </row>
    <row r="41" spans="1:31" x14ac:dyDescent="0.35">
      <c r="A41">
        <f t="shared" si="0"/>
        <v>38</v>
      </c>
      <c r="B41">
        <v>9.5026475408720934</v>
      </c>
      <c r="D41">
        <f t="shared" si="7"/>
        <v>38</v>
      </c>
      <c r="E41">
        <f t="shared" si="1"/>
        <v>5.0107131896865384</v>
      </c>
      <c r="F41">
        <f t="shared" si="10"/>
        <v>2.2419710743067522</v>
      </c>
      <c r="V41">
        <f t="shared" si="2"/>
        <v>38</v>
      </c>
      <c r="W41">
        <f t="shared" si="2"/>
        <v>5.0107131896865384</v>
      </c>
      <c r="X41">
        <f t="shared" si="2"/>
        <v>2.2419710743067522</v>
      </c>
      <c r="Y41">
        <f t="shared" si="3"/>
        <v>2.7687421153797862</v>
      </c>
      <c r="Z41">
        <f t="shared" si="4"/>
        <v>1.0813279628257648</v>
      </c>
      <c r="AA41">
        <f t="shared" si="5"/>
        <v>0.64937825276522121</v>
      </c>
      <c r="AB41">
        <f t="shared" si="6"/>
        <v>4.8881059779943516</v>
      </c>
      <c r="AD41">
        <f t="shared" si="8"/>
        <v>38</v>
      </c>
      <c r="AE41">
        <f t="shared" si="9"/>
        <v>9.5026475408720934</v>
      </c>
    </row>
    <row r="42" spans="1:31" x14ac:dyDescent="0.35">
      <c r="A42">
        <f t="shared" si="0"/>
        <v>39</v>
      </c>
      <c r="B42">
        <v>12.016635145209889</v>
      </c>
      <c r="D42">
        <f t="shared" si="7"/>
        <v>39</v>
      </c>
      <c r="E42">
        <f t="shared" si="1"/>
        <v>8.7672864602407863E-2</v>
      </c>
      <c r="F42">
        <f t="shared" si="10"/>
        <v>-0.67889634087646744</v>
      </c>
      <c r="V42">
        <f t="shared" si="2"/>
        <v>39</v>
      </c>
      <c r="W42">
        <f t="shared" si="2"/>
        <v>8.7672864602407863E-2</v>
      </c>
      <c r="X42">
        <f t="shared" si="2"/>
        <v>-0.67889634087646744</v>
      </c>
      <c r="Y42">
        <f t="shared" si="3"/>
        <v>0.7665692054788753</v>
      </c>
      <c r="Z42">
        <f t="shared" si="4"/>
        <v>1.0813279628257648</v>
      </c>
      <c r="AA42">
        <f t="shared" si="5"/>
        <v>-1.3527946571356897</v>
      </c>
      <c r="AB42">
        <f t="shared" si="6"/>
        <v>2.8859330680934403</v>
      </c>
      <c r="AD42">
        <f t="shared" si="8"/>
        <v>39</v>
      </c>
      <c r="AE42">
        <f t="shared" si="9"/>
        <v>12.016635145209889</v>
      </c>
    </row>
    <row r="43" spans="1:31" x14ac:dyDescent="0.35">
      <c r="A43">
        <f t="shared" si="0"/>
        <v>40</v>
      </c>
      <c r="B43">
        <v>9.6075824244635548</v>
      </c>
      <c r="D43">
        <f t="shared" si="7"/>
        <v>40</v>
      </c>
      <c r="E43">
        <f t="shared" si="1"/>
        <v>3.3679418674952073</v>
      </c>
      <c r="F43">
        <f t="shared" si="10"/>
        <v>-0.25987498150872002</v>
      </c>
      <c r="V43">
        <f t="shared" si="2"/>
        <v>40</v>
      </c>
      <c r="W43">
        <f t="shared" si="2"/>
        <v>3.3679418674952073</v>
      </c>
      <c r="X43">
        <f t="shared" si="2"/>
        <v>-0.25987498150872002</v>
      </c>
      <c r="Y43">
        <f t="shared" si="3"/>
        <v>3.6278168490039273</v>
      </c>
      <c r="Z43">
        <f t="shared" si="4"/>
        <v>1.0813279628257648</v>
      </c>
      <c r="AA43">
        <f t="shared" si="5"/>
        <v>1.5084529863893623</v>
      </c>
      <c r="AB43">
        <f t="shared" si="6"/>
        <v>5.7471807116184923</v>
      </c>
      <c r="AD43">
        <f t="shared" si="8"/>
        <v>40</v>
      </c>
      <c r="AE43">
        <f t="shared" si="9"/>
        <v>9.6075824244635548</v>
      </c>
    </row>
    <row r="44" spans="1:31" x14ac:dyDescent="0.35">
      <c r="A44">
        <f t="shared" si="0"/>
        <v>41</v>
      </c>
      <c r="B44">
        <v>10.47879870661002</v>
      </c>
      <c r="D44">
        <f t="shared" si="7"/>
        <v>41</v>
      </c>
      <c r="E44">
        <f t="shared" si="1"/>
        <v>2.1490728748568602</v>
      </c>
      <c r="F44">
        <f t="shared" si="10"/>
        <v>0.30112203949914879</v>
      </c>
      <c r="V44">
        <f t="shared" si="2"/>
        <v>41</v>
      </c>
      <c r="W44">
        <f t="shared" si="2"/>
        <v>2.1490728748568602</v>
      </c>
      <c r="X44">
        <f t="shared" si="2"/>
        <v>0.30112203949914879</v>
      </c>
      <c r="Y44">
        <f t="shared" si="3"/>
        <v>1.8479508353577114</v>
      </c>
      <c r="Z44">
        <f t="shared" si="4"/>
        <v>1.0813279628257648</v>
      </c>
      <c r="AA44">
        <f t="shared" si="5"/>
        <v>-0.27141302725685357</v>
      </c>
      <c r="AB44">
        <f t="shared" si="6"/>
        <v>3.9673146979722764</v>
      </c>
      <c r="AD44">
        <f t="shared" si="8"/>
        <v>41</v>
      </c>
      <c r="AE44">
        <f t="shared" si="9"/>
        <v>10.47879870661002</v>
      </c>
    </row>
    <row r="45" spans="1:31" x14ac:dyDescent="0.35">
      <c r="A45">
        <f t="shared" si="0"/>
        <v>42</v>
      </c>
      <c r="B45">
        <v>10.131145996118137</v>
      </c>
      <c r="D45">
        <f t="shared" si="7"/>
        <v>42</v>
      </c>
      <c r="E45">
        <f t="shared" si="1"/>
        <v>1.6758325823245501</v>
      </c>
      <c r="F45">
        <f t="shared" si="10"/>
        <v>-0.82806956532302345</v>
      </c>
      <c r="V45">
        <f t="shared" si="2"/>
        <v>42</v>
      </c>
      <c r="W45">
        <f t="shared" si="2"/>
        <v>1.6758325823245501</v>
      </c>
      <c r="X45">
        <f t="shared" si="2"/>
        <v>-0.82806956532302345</v>
      </c>
      <c r="Y45">
        <f t="shared" si="3"/>
        <v>2.5039021476475734</v>
      </c>
      <c r="Z45">
        <f t="shared" si="4"/>
        <v>1.0813279628257648</v>
      </c>
      <c r="AA45">
        <f t="shared" si="5"/>
        <v>0.38453828503300835</v>
      </c>
      <c r="AB45">
        <f t="shared" si="6"/>
        <v>4.6232660102621388</v>
      </c>
      <c r="AD45">
        <f t="shared" si="8"/>
        <v>42</v>
      </c>
      <c r="AE45">
        <f t="shared" si="9"/>
        <v>10.131145996118137</v>
      </c>
    </row>
    <row r="46" spans="1:31" x14ac:dyDescent="0.35">
      <c r="A46">
        <f t="shared" si="0"/>
        <v>43</v>
      </c>
      <c r="B46">
        <v>9.3102529930939451</v>
      </c>
      <c r="D46">
        <f t="shared" si="7"/>
        <v>43</v>
      </c>
      <c r="E46">
        <f t="shared" si="1"/>
        <v>3.1397100492347123</v>
      </c>
      <c r="F46">
        <f t="shared" si="10"/>
        <v>0.23929901383537244</v>
      </c>
      <c r="V46">
        <f t="shared" si="2"/>
        <v>43</v>
      </c>
      <c r="W46">
        <f t="shared" si="2"/>
        <v>3.1397100492347123</v>
      </c>
      <c r="X46">
        <f t="shared" si="2"/>
        <v>0.23929901383537244</v>
      </c>
      <c r="Y46">
        <f t="shared" si="3"/>
        <v>2.90041103539934</v>
      </c>
      <c r="Z46">
        <f t="shared" si="4"/>
        <v>1.0813279628257648</v>
      </c>
      <c r="AA46">
        <f t="shared" si="5"/>
        <v>0.78104717278477498</v>
      </c>
      <c r="AB46">
        <f t="shared" si="6"/>
        <v>5.019774898013905</v>
      </c>
      <c r="AD46">
        <f t="shared" si="8"/>
        <v>43</v>
      </c>
      <c r="AE46">
        <f t="shared" si="9"/>
        <v>9.3102529930939451</v>
      </c>
    </row>
    <row r="47" spans="1:31" x14ac:dyDescent="0.35">
      <c r="A47">
        <f t="shared" si="0"/>
        <v>44</v>
      </c>
      <c r="B47">
        <v>9.9532374569799149</v>
      </c>
      <c r="D47">
        <f t="shared" si="7"/>
        <v>44</v>
      </c>
      <c r="E47">
        <f t="shared" si="1"/>
        <v>2.475571102398388</v>
      </c>
      <c r="F47">
        <f t="shared" si="10"/>
        <v>0.40898712804631637</v>
      </c>
      <c r="V47">
        <f t="shared" si="2"/>
        <v>44</v>
      </c>
      <c r="W47">
        <f t="shared" si="2"/>
        <v>2.475571102398388</v>
      </c>
      <c r="X47">
        <f t="shared" si="2"/>
        <v>0.40898712804631637</v>
      </c>
      <c r="Y47">
        <f t="shared" si="3"/>
        <v>2.0665839743520715</v>
      </c>
      <c r="Z47">
        <f t="shared" si="4"/>
        <v>1.0813279628257648</v>
      </c>
      <c r="AA47">
        <f t="shared" si="5"/>
        <v>-5.2779888262493468E-2</v>
      </c>
      <c r="AB47">
        <f t="shared" si="6"/>
        <v>4.185947836966637</v>
      </c>
      <c r="AD47">
        <f t="shared" si="8"/>
        <v>44</v>
      </c>
      <c r="AE47">
        <f t="shared" si="9"/>
        <v>9.9532374569799149</v>
      </c>
    </row>
    <row r="48" spans="1:31" x14ac:dyDescent="0.35">
      <c r="A48">
        <f t="shared" si="0"/>
        <v>45</v>
      </c>
      <c r="B48">
        <v>9.9320829740295604</v>
      </c>
      <c r="D48">
        <f t="shared" si="7"/>
        <v>45</v>
      </c>
      <c r="E48">
        <f t="shared" si="1"/>
        <v>4.1997445908077973</v>
      </c>
      <c r="F48">
        <f t="shared" si="10"/>
        <v>1.801751089774658</v>
      </c>
      <c r="V48">
        <f t="shared" si="2"/>
        <v>45</v>
      </c>
      <c r="W48">
        <f t="shared" si="2"/>
        <v>4.1997445908077973</v>
      </c>
      <c r="X48">
        <f t="shared" si="2"/>
        <v>1.801751089774658</v>
      </c>
      <c r="Y48">
        <f t="shared" si="3"/>
        <v>2.397993501033139</v>
      </c>
      <c r="Z48">
        <f t="shared" si="4"/>
        <v>1.0813279628257648</v>
      </c>
      <c r="AA48">
        <f t="shared" si="5"/>
        <v>0.27862963841857402</v>
      </c>
      <c r="AB48">
        <f t="shared" si="6"/>
        <v>4.5173573636477045</v>
      </c>
      <c r="AD48">
        <f t="shared" si="8"/>
        <v>45</v>
      </c>
      <c r="AE48">
        <f t="shared" si="9"/>
        <v>9.9320829740295604</v>
      </c>
    </row>
    <row r="49" spans="1:31" x14ac:dyDescent="0.35">
      <c r="A49">
        <f t="shared" si="0"/>
        <v>46</v>
      </c>
      <c r="B49">
        <v>11.635101979488615</v>
      </c>
      <c r="D49">
        <f t="shared" si="7"/>
        <v>46</v>
      </c>
      <c r="E49">
        <f t="shared" si="1"/>
        <v>1.2898664282583185</v>
      </c>
      <c r="F49">
        <f t="shared" si="10"/>
        <v>8.8980853751767341E-2</v>
      </c>
      <c r="V49">
        <f t="shared" si="2"/>
        <v>46</v>
      </c>
      <c r="W49">
        <f t="shared" si="2"/>
        <v>1.2898664282583185</v>
      </c>
      <c r="X49">
        <f t="shared" si="2"/>
        <v>8.8980853751767341E-2</v>
      </c>
      <c r="Y49">
        <f t="shared" si="3"/>
        <v>1.2008855745065512</v>
      </c>
      <c r="Z49">
        <f t="shared" si="4"/>
        <v>1.0813279628257648</v>
      </c>
      <c r="AA49">
        <f t="shared" si="5"/>
        <v>-0.9184782881080138</v>
      </c>
      <c r="AB49">
        <f t="shared" si="6"/>
        <v>3.3202494371211162</v>
      </c>
      <c r="AD49">
        <f t="shared" si="8"/>
        <v>46</v>
      </c>
      <c r="AE49">
        <f t="shared" si="9"/>
        <v>11.635101979488615</v>
      </c>
    </row>
    <row r="50" spans="1:31" x14ac:dyDescent="0.35">
      <c r="A50">
        <f t="shared" si="0"/>
        <v>47</v>
      </c>
      <c r="B50">
        <v>10.428242822398191</v>
      </c>
      <c r="D50">
        <f t="shared" si="7"/>
        <v>47</v>
      </c>
      <c r="E50">
        <f t="shared" si="1"/>
        <v>1.7627134487003113</v>
      </c>
      <c r="F50">
        <f t="shared" si="10"/>
        <v>-1.0676231857792473</v>
      </c>
      <c r="V50">
        <f t="shared" si="2"/>
        <v>47</v>
      </c>
      <c r="W50">
        <f t="shared" si="2"/>
        <v>1.7627134487003113</v>
      </c>
      <c r="X50">
        <f t="shared" si="2"/>
        <v>-1.0676231857792473</v>
      </c>
      <c r="Y50">
        <f t="shared" si="3"/>
        <v>2.8303366344795586</v>
      </c>
      <c r="Z50">
        <f t="shared" si="4"/>
        <v>1.0813279628257648</v>
      </c>
      <c r="AA50">
        <f t="shared" si="5"/>
        <v>0.71097277186499364</v>
      </c>
      <c r="AB50">
        <f t="shared" si="6"/>
        <v>4.9497004970941241</v>
      </c>
      <c r="AD50">
        <f t="shared" si="8"/>
        <v>47</v>
      </c>
      <c r="AE50">
        <f t="shared" si="9"/>
        <v>10.428242822398191</v>
      </c>
    </row>
    <row r="51" spans="1:31" x14ac:dyDescent="0.35">
      <c r="A51">
        <f t="shared" si="0"/>
        <v>48</v>
      </c>
      <c r="B51">
        <v>9.6942306857497602</v>
      </c>
      <c r="D51">
        <f t="shared" si="7"/>
        <v>48</v>
      </c>
      <c r="E51">
        <f t="shared" si="1"/>
        <v>2.9715316519757407</v>
      </c>
      <c r="F51">
        <f t="shared" si="10"/>
        <v>0.24060692339930534</v>
      </c>
      <c r="V51">
        <f t="shared" si="2"/>
        <v>48</v>
      </c>
      <c r="W51">
        <f t="shared" si="2"/>
        <v>2.9715316519757407</v>
      </c>
      <c r="X51">
        <f t="shared" si="2"/>
        <v>0.24060692339930534</v>
      </c>
      <c r="Y51">
        <f t="shared" si="3"/>
        <v>2.7309247285764355</v>
      </c>
      <c r="Z51">
        <f t="shared" si="4"/>
        <v>1.0813279628257648</v>
      </c>
      <c r="AA51">
        <f t="shared" si="5"/>
        <v>0.61156086596187054</v>
      </c>
      <c r="AB51">
        <f t="shared" si="6"/>
        <v>4.850288591191001</v>
      </c>
      <c r="AD51">
        <f t="shared" si="8"/>
        <v>48</v>
      </c>
      <c r="AE51">
        <f t="shared" si="9"/>
        <v>9.6942306857497602</v>
      </c>
    </row>
    <row r="52" spans="1:31" x14ac:dyDescent="0.35">
      <c r="A52">
        <f t="shared" si="0"/>
        <v>49</v>
      </c>
      <c r="B52">
        <v>10.169036752376758</v>
      </c>
      <c r="D52">
        <f t="shared" si="7"/>
        <v>49</v>
      </c>
      <c r="E52">
        <f t="shared" si="1"/>
        <v>2.8143445455619984</v>
      </c>
      <c r="F52">
        <f t="shared" si="10"/>
        <v>0.77547312664386281</v>
      </c>
      <c r="V52">
        <f t="shared" si="2"/>
        <v>49</v>
      </c>
      <c r="W52">
        <f t="shared" si="2"/>
        <v>2.8143445455619984</v>
      </c>
      <c r="X52">
        <f t="shared" si="2"/>
        <v>0.77547312664386281</v>
      </c>
      <c r="Y52">
        <f t="shared" si="3"/>
        <v>2.0388714189181356</v>
      </c>
      <c r="Z52">
        <f t="shared" si="4"/>
        <v>1.0813279628257648</v>
      </c>
      <c r="AA52">
        <f t="shared" si="5"/>
        <v>-8.0492443696429383E-2</v>
      </c>
      <c r="AB52">
        <f t="shared" si="6"/>
        <v>4.1582352815327006</v>
      </c>
      <c r="AD52">
        <f t="shared" si="8"/>
        <v>49</v>
      </c>
      <c r="AE52">
        <f t="shared" si="9"/>
        <v>10.169036752376758</v>
      </c>
    </row>
    <row r="53" spans="1:31" x14ac:dyDescent="0.35">
      <c r="A53">
        <f t="shared" si="0"/>
        <v>50</v>
      </c>
      <c r="B53">
        <v>10.486655712590014</v>
      </c>
      <c r="D53">
        <f t="shared" si="7"/>
        <v>50</v>
      </c>
      <c r="E53">
        <f t="shared" si="1"/>
        <v>2.6662195128115451</v>
      </c>
      <c r="F53">
        <f t="shared" si="10"/>
        <v>0.63076781088053979</v>
      </c>
      <c r="V53">
        <f t="shared" si="2"/>
        <v>50</v>
      </c>
      <c r="W53">
        <f t="shared" si="2"/>
        <v>2.6662195128115451</v>
      </c>
      <c r="X53">
        <f t="shared" si="2"/>
        <v>0.63076781088053979</v>
      </c>
      <c r="Y53">
        <f t="shared" si="3"/>
        <v>2.0354517019310054</v>
      </c>
      <c r="Z53">
        <f t="shared" si="4"/>
        <v>1.0813279628257648</v>
      </c>
      <c r="AA53">
        <f t="shared" si="5"/>
        <v>-8.3912160683559556E-2</v>
      </c>
      <c r="AB53">
        <f t="shared" si="6"/>
        <v>4.1548155645455704</v>
      </c>
      <c r="AD53">
        <f t="shared" si="8"/>
        <v>50</v>
      </c>
      <c r="AE53">
        <f t="shared" si="9"/>
        <v>10.486655712590014</v>
      </c>
    </row>
    <row r="54" spans="1:31" x14ac:dyDescent="0.35">
      <c r="A54">
        <f t="shared" si="0"/>
        <v>51</v>
      </c>
      <c r="B54">
        <v>10.656149640052817</v>
      </c>
      <c r="D54">
        <f t="shared" si="7"/>
        <v>51</v>
      </c>
      <c r="E54">
        <f t="shared" si="1"/>
        <v>1.9698935119119367</v>
      </c>
      <c r="F54">
        <f t="shared" si="10"/>
        <v>-7.6814891863010493E-2</v>
      </c>
      <c r="V54">
        <f t="shared" si="2"/>
        <v>51</v>
      </c>
      <c r="W54">
        <f t="shared" si="2"/>
        <v>1.9698935119119367</v>
      </c>
      <c r="X54">
        <f t="shared" si="2"/>
        <v>-7.6814891863010493E-2</v>
      </c>
      <c r="Y54">
        <f t="shared" si="3"/>
        <v>2.0467084037749474</v>
      </c>
      <c r="Z54">
        <f t="shared" si="4"/>
        <v>1.0813279628257648</v>
      </c>
      <c r="AA54">
        <f t="shared" si="5"/>
        <v>-7.2655458839617548E-2</v>
      </c>
      <c r="AB54">
        <f t="shared" si="6"/>
        <v>4.1660722663895129</v>
      </c>
      <c r="AD54">
        <f t="shared" si="8"/>
        <v>51</v>
      </c>
      <c r="AE54">
        <f t="shared" si="9"/>
        <v>10.656149640052817</v>
      </c>
    </row>
    <row r="55" spans="1:31" x14ac:dyDescent="0.35">
      <c r="A55">
        <f t="shared" si="0"/>
        <v>52</v>
      </c>
      <c r="B55">
        <v>10.129317566616011</v>
      </c>
      <c r="D55">
        <f t="shared" si="7"/>
        <v>52</v>
      </c>
      <c r="E55">
        <f t="shared" si="1"/>
        <v>1.3337137711509373</v>
      </c>
      <c r="F55">
        <f t="shared" si="10"/>
        <v>-1.1287555359464125</v>
      </c>
      <c r="V55">
        <f t="shared" si="2"/>
        <v>52</v>
      </c>
      <c r="W55">
        <f t="shared" si="2"/>
        <v>1.3337137711509373</v>
      </c>
      <c r="X55">
        <f t="shared" si="2"/>
        <v>-1.1287555359464125</v>
      </c>
      <c r="Y55">
        <f t="shared" si="3"/>
        <v>2.4624693070973498</v>
      </c>
      <c r="Z55">
        <f t="shared" si="4"/>
        <v>1.0813279628257648</v>
      </c>
      <c r="AA55">
        <f t="shared" si="5"/>
        <v>0.34310544448278479</v>
      </c>
      <c r="AB55">
        <f t="shared" si="6"/>
        <v>4.5818331697119152</v>
      </c>
      <c r="AD55">
        <f t="shared" si="8"/>
        <v>52</v>
      </c>
      <c r="AE55">
        <f t="shared" si="9"/>
        <v>10.129317566616011</v>
      </c>
    </row>
    <row r="56" spans="1:31" x14ac:dyDescent="0.35">
      <c r="A56">
        <f t="shared" si="0"/>
        <v>53</v>
      </c>
      <c r="B56">
        <v>8.9663057524182062</v>
      </c>
      <c r="D56">
        <f t="shared" si="7"/>
        <v>53</v>
      </c>
      <c r="E56">
        <f t="shared" si="1"/>
        <v>1.6371712719230187</v>
      </c>
      <c r="F56">
        <f t="shared" si="10"/>
        <v>-1.354077293842455</v>
      </c>
      <c r="V56">
        <f t="shared" si="2"/>
        <v>53</v>
      </c>
      <c r="W56">
        <f t="shared" si="2"/>
        <v>1.6371712719230187</v>
      </c>
      <c r="X56">
        <f t="shared" si="2"/>
        <v>-1.354077293842455</v>
      </c>
      <c r="Y56">
        <f t="shared" si="3"/>
        <v>2.9912485657654737</v>
      </c>
      <c r="Z56">
        <f t="shared" si="4"/>
        <v>1.0813279628257648</v>
      </c>
      <c r="AA56">
        <f t="shared" si="5"/>
        <v>0.87188470315090871</v>
      </c>
      <c r="AB56">
        <f t="shared" si="6"/>
        <v>5.1106124283800387</v>
      </c>
      <c r="AD56">
        <f t="shared" si="8"/>
        <v>53</v>
      </c>
      <c r="AE56">
        <f t="shared" si="9"/>
        <v>8.9663057524182062</v>
      </c>
    </row>
    <row r="57" spans="1:31" x14ac:dyDescent="0.35">
      <c r="A57">
        <f t="shared" si="0"/>
        <v>54</v>
      </c>
      <c r="B57">
        <v>8.1067514389924824</v>
      </c>
      <c r="D57">
        <f t="shared" si="7"/>
        <v>54</v>
      </c>
      <c r="E57">
        <f t="shared" si="1"/>
        <v>3.0638729042077637</v>
      </c>
      <c r="F57">
        <f t="shared" si="10"/>
        <v>3.6663102627427113E-2</v>
      </c>
      <c r="V57">
        <f t="shared" si="2"/>
        <v>54</v>
      </c>
      <c r="W57">
        <f t="shared" si="2"/>
        <v>3.0638729042077637</v>
      </c>
      <c r="X57">
        <f t="shared" si="2"/>
        <v>3.6663102627427113E-2</v>
      </c>
      <c r="Y57">
        <f t="shared" si="3"/>
        <v>3.0272098015803364</v>
      </c>
      <c r="Z57">
        <f t="shared" si="4"/>
        <v>1.0813279628257648</v>
      </c>
      <c r="AA57">
        <f t="shared" si="5"/>
        <v>0.90784593896577137</v>
      </c>
      <c r="AB57">
        <f t="shared" si="6"/>
        <v>5.1465736641949018</v>
      </c>
      <c r="AD57">
        <f t="shared" si="8"/>
        <v>54</v>
      </c>
      <c r="AE57">
        <f t="shared" si="9"/>
        <v>8.1067514389924824</v>
      </c>
    </row>
    <row r="58" spans="1:31" x14ac:dyDescent="0.35">
      <c r="A58">
        <f t="shared" si="0"/>
        <v>55</v>
      </c>
      <c r="B58">
        <v>8.6738987578515037</v>
      </c>
      <c r="D58">
        <f t="shared" si="7"/>
        <v>55</v>
      </c>
      <c r="E58">
        <f t="shared" si="1"/>
        <v>2.5626889512565034</v>
      </c>
      <c r="F58">
        <f t="shared" si="10"/>
        <v>0.31983852701450366</v>
      </c>
      <c r="V58">
        <f t="shared" si="2"/>
        <v>55</v>
      </c>
      <c r="W58">
        <f t="shared" si="2"/>
        <v>2.5626889512565034</v>
      </c>
      <c r="X58">
        <f t="shared" si="2"/>
        <v>0.31983852701450366</v>
      </c>
      <c r="Y58">
        <f t="shared" si="3"/>
        <v>2.2428504242419995</v>
      </c>
      <c r="Z58">
        <f t="shared" si="4"/>
        <v>1.0813279628257648</v>
      </c>
      <c r="AA58">
        <f t="shared" si="5"/>
        <v>0.12348656162743454</v>
      </c>
      <c r="AB58">
        <f t="shared" si="6"/>
        <v>4.362214286856565</v>
      </c>
      <c r="AD58">
        <f t="shared" si="8"/>
        <v>55</v>
      </c>
      <c r="AE58">
        <f t="shared" si="9"/>
        <v>8.6738987578515037</v>
      </c>
    </row>
    <row r="59" spans="1:31" x14ac:dyDescent="0.35">
      <c r="A59">
        <f t="shared" si="0"/>
        <v>56</v>
      </c>
      <c r="B59">
        <v>8.7398621237592646</v>
      </c>
      <c r="D59">
        <f t="shared" si="7"/>
        <v>56</v>
      </c>
      <c r="E59">
        <f t="shared" si="1"/>
        <v>2.5208395591175359</v>
      </c>
      <c r="F59">
        <f t="shared" si="10"/>
        <v>2.4601864868060264E-2</v>
      </c>
      <c r="V59">
        <f t="shared" si="2"/>
        <v>56</v>
      </c>
      <c r="W59">
        <f t="shared" si="2"/>
        <v>2.5208395591175359</v>
      </c>
      <c r="X59">
        <f t="shared" si="2"/>
        <v>2.4601864868060264E-2</v>
      </c>
      <c r="Y59">
        <f t="shared" si="3"/>
        <v>2.4962376942494755</v>
      </c>
      <c r="Z59">
        <f t="shared" si="4"/>
        <v>1.0813279628257648</v>
      </c>
      <c r="AA59">
        <f t="shared" si="5"/>
        <v>0.37687383163491051</v>
      </c>
      <c r="AB59">
        <f t="shared" si="6"/>
        <v>4.6156015568640409</v>
      </c>
      <c r="AD59">
        <f t="shared" si="8"/>
        <v>56</v>
      </c>
      <c r="AE59">
        <f t="shared" si="9"/>
        <v>8.7398621237592646</v>
      </c>
    </row>
    <row r="60" spans="1:31" x14ac:dyDescent="0.35">
      <c r="A60">
        <f t="shared" si="0"/>
        <v>57</v>
      </c>
      <c r="B60">
        <v>8.7639760975280581</v>
      </c>
      <c r="D60">
        <f t="shared" si="7"/>
        <v>57</v>
      </c>
      <c r="E60">
        <f t="shared" si="1"/>
        <v>4.3403817580715929</v>
      </c>
      <c r="F60">
        <f t="shared" si="10"/>
        <v>1.8063945740916292</v>
      </c>
      <c r="V60">
        <f t="shared" si="2"/>
        <v>57</v>
      </c>
      <c r="W60">
        <f t="shared" si="2"/>
        <v>4.3403817580715929</v>
      </c>
      <c r="X60">
        <f t="shared" si="2"/>
        <v>1.8063945740916292</v>
      </c>
      <c r="Y60">
        <f t="shared" si="3"/>
        <v>2.5339871839799635</v>
      </c>
      <c r="Z60">
        <f t="shared" si="4"/>
        <v>1.0813279628257648</v>
      </c>
      <c r="AA60">
        <f t="shared" si="5"/>
        <v>0.41462332136539848</v>
      </c>
      <c r="AB60">
        <f t="shared" si="6"/>
        <v>4.653351046594528</v>
      </c>
      <c r="AD60">
        <f t="shared" si="8"/>
        <v>57</v>
      </c>
      <c r="AE60">
        <f t="shared" si="9"/>
        <v>8.7639760975280581</v>
      </c>
    </row>
    <row r="61" spans="1:31" x14ac:dyDescent="0.35">
      <c r="A61">
        <f t="shared" si="0"/>
        <v>58</v>
      </c>
      <c r="B61">
        <v>10.607632270250908</v>
      </c>
      <c r="D61">
        <f t="shared" si="7"/>
        <v>58</v>
      </c>
      <c r="E61">
        <f t="shared" si="1"/>
        <v>0.73537768120962443</v>
      </c>
      <c r="F61">
        <f t="shared" si="10"/>
        <v>-0.54830220461550105</v>
      </c>
      <c r="V61">
        <f t="shared" si="2"/>
        <v>58</v>
      </c>
      <c r="W61">
        <f t="shared" si="2"/>
        <v>0.73537768120962443</v>
      </c>
      <c r="X61">
        <f t="shared" si="2"/>
        <v>-0.54830220461550105</v>
      </c>
      <c r="Y61">
        <f t="shared" si="3"/>
        <v>1.2836798858251255</v>
      </c>
      <c r="Z61">
        <f t="shared" si="4"/>
        <v>1.0813279628257648</v>
      </c>
      <c r="AA61">
        <f t="shared" si="5"/>
        <v>-0.83568397678943951</v>
      </c>
      <c r="AB61">
        <f t="shared" si="6"/>
        <v>3.4030437484396905</v>
      </c>
      <c r="AD61">
        <f t="shared" si="8"/>
        <v>58</v>
      </c>
      <c r="AE61">
        <f t="shared" si="9"/>
        <v>10.607632270250908</v>
      </c>
    </row>
    <row r="62" spans="1:31" x14ac:dyDescent="0.35">
      <c r="A62">
        <f t="shared" si="0"/>
        <v>59</v>
      </c>
      <c r="B62">
        <v>8.8462843661117905</v>
      </c>
      <c r="D62">
        <f t="shared" si="7"/>
        <v>59</v>
      </c>
      <c r="E62">
        <f t="shared" si="1"/>
        <v>1.847871691315766</v>
      </c>
      <c r="F62">
        <f t="shared" si="10"/>
        <v>-1.5431161100231341</v>
      </c>
      <c r="V62">
        <f t="shared" si="2"/>
        <v>59</v>
      </c>
      <c r="W62">
        <f t="shared" si="2"/>
        <v>1.847871691315766</v>
      </c>
      <c r="X62">
        <f t="shared" si="2"/>
        <v>-1.5431161100231341</v>
      </c>
      <c r="Y62">
        <f t="shared" si="3"/>
        <v>3.3909878013389001</v>
      </c>
      <c r="Z62">
        <f t="shared" si="4"/>
        <v>1.0813279628257648</v>
      </c>
      <c r="AA62">
        <f t="shared" si="5"/>
        <v>1.2716239387243351</v>
      </c>
      <c r="AB62">
        <f t="shared" si="6"/>
        <v>5.5103516639534647</v>
      </c>
      <c r="AD62">
        <f t="shared" si="8"/>
        <v>59</v>
      </c>
      <c r="AE62">
        <f t="shared" si="9"/>
        <v>8.8462843661117905</v>
      </c>
    </row>
    <row r="63" spans="1:31" x14ac:dyDescent="0.35">
      <c r="A63">
        <f t="shared" si="0"/>
        <v>60</v>
      </c>
      <c r="B63">
        <v>8.197430472078814</v>
      </c>
      <c r="D63">
        <f t="shared" si="7"/>
        <v>60</v>
      </c>
      <c r="E63">
        <f t="shared" si="1"/>
        <v>3.9997629240633268</v>
      </c>
      <c r="F63">
        <f t="shared" si="10"/>
        <v>0.99820598946563921</v>
      </c>
      <c r="V63">
        <f t="shared" si="2"/>
        <v>60</v>
      </c>
      <c r="W63">
        <f t="shared" si="2"/>
        <v>3.9997629240633268</v>
      </c>
      <c r="X63">
        <f t="shared" si="2"/>
        <v>0.99820598946563921</v>
      </c>
      <c r="Y63">
        <f t="shared" si="3"/>
        <v>3.0015569345976876</v>
      </c>
      <c r="Z63">
        <f t="shared" si="4"/>
        <v>1.0813279628257648</v>
      </c>
      <c r="AA63">
        <f t="shared" si="5"/>
        <v>0.88219307198312258</v>
      </c>
      <c r="AB63">
        <f t="shared" si="6"/>
        <v>5.1209207972122526</v>
      </c>
      <c r="AD63">
        <f t="shared" si="8"/>
        <v>60</v>
      </c>
      <c r="AE63">
        <f t="shared" si="9"/>
        <v>8.197430472078814</v>
      </c>
    </row>
    <row r="64" spans="1:31" x14ac:dyDescent="0.35">
      <c r="A64">
        <f t="shared" si="0"/>
        <v>61</v>
      </c>
      <c r="B64">
        <v>9.7004678107933984</v>
      </c>
      <c r="D64">
        <f t="shared" si="7"/>
        <v>61</v>
      </c>
      <c r="E64">
        <f t="shared" si="1"/>
        <v>2.2950662375815893</v>
      </c>
      <c r="F64">
        <f t="shared" si="10"/>
        <v>0.61653327842574934</v>
      </c>
      <c r="V64">
        <f t="shared" si="2"/>
        <v>61</v>
      </c>
      <c r="W64">
        <f t="shared" si="2"/>
        <v>2.2950662375815893</v>
      </c>
      <c r="X64">
        <f t="shared" si="2"/>
        <v>0.61653327842574934</v>
      </c>
      <c r="Y64">
        <f t="shared" si="3"/>
        <v>1.67853295915584</v>
      </c>
      <c r="Z64">
        <f t="shared" si="4"/>
        <v>1.0813279628257648</v>
      </c>
      <c r="AA64">
        <f t="shared" si="5"/>
        <v>-0.440830903458725</v>
      </c>
      <c r="AB64">
        <f t="shared" si="6"/>
        <v>3.7978968217704052</v>
      </c>
      <c r="AD64">
        <f t="shared" si="8"/>
        <v>61</v>
      </c>
      <c r="AE64">
        <f t="shared" si="9"/>
        <v>9.7004678107933984</v>
      </c>
    </row>
    <row r="65" spans="1:31" x14ac:dyDescent="0.35">
      <c r="A65">
        <f t="shared" si="0"/>
        <v>62</v>
      </c>
      <c r="B65">
        <v>9.4988084630262453</v>
      </c>
      <c r="D65">
        <f t="shared" si="7"/>
        <v>62</v>
      </c>
      <c r="E65">
        <f t="shared" si="1"/>
        <v>2.698302901261088</v>
      </c>
      <c r="F65">
        <f t="shared" si="10"/>
        <v>0.13547755812082651</v>
      </c>
      <c r="V65">
        <f t="shared" si="2"/>
        <v>62</v>
      </c>
      <c r="W65">
        <f t="shared" si="2"/>
        <v>2.698302901261088</v>
      </c>
      <c r="X65">
        <f t="shared" si="2"/>
        <v>0.13547755812082651</v>
      </c>
      <c r="Y65">
        <f t="shared" si="3"/>
        <v>2.5628253431402612</v>
      </c>
      <c r="Z65">
        <f t="shared" si="4"/>
        <v>1.0813279628257648</v>
      </c>
      <c r="AA65">
        <f t="shared" si="5"/>
        <v>0.44346148052569623</v>
      </c>
      <c r="AB65">
        <f t="shared" si="6"/>
        <v>4.6821892057548258</v>
      </c>
      <c r="AD65">
        <f t="shared" si="8"/>
        <v>62</v>
      </c>
      <c r="AE65">
        <f t="shared" si="9"/>
        <v>9.4988084630262453</v>
      </c>
    </row>
    <row r="66" spans="1:31" x14ac:dyDescent="0.35">
      <c r="A66">
        <f t="shared" si="0"/>
        <v>63</v>
      </c>
      <c r="B66">
        <v>9.7003857789385908</v>
      </c>
      <c r="D66">
        <f t="shared" si="7"/>
        <v>63</v>
      </c>
      <c r="E66">
        <f t="shared" si="1"/>
        <v>2.6159678003485842</v>
      </c>
      <c r="F66">
        <f t="shared" si="10"/>
        <v>0.27988346914164475</v>
      </c>
      <c r="V66">
        <f t="shared" si="2"/>
        <v>63</v>
      </c>
      <c r="W66">
        <f t="shared" si="2"/>
        <v>2.6159678003485842</v>
      </c>
      <c r="X66">
        <f t="shared" si="2"/>
        <v>0.27988346914164475</v>
      </c>
      <c r="Y66">
        <f t="shared" si="3"/>
        <v>2.3360843312069397</v>
      </c>
      <c r="Z66">
        <f t="shared" si="4"/>
        <v>1.0813279628257648</v>
      </c>
      <c r="AA66">
        <f t="shared" si="5"/>
        <v>0.2167204685923747</v>
      </c>
      <c r="AB66">
        <f t="shared" si="6"/>
        <v>4.4554481938215051</v>
      </c>
      <c r="AD66">
        <f t="shared" si="8"/>
        <v>63</v>
      </c>
      <c r="AE66">
        <f t="shared" si="9"/>
        <v>9.7003857789385908</v>
      </c>
    </row>
    <row r="67" spans="1:31" x14ac:dyDescent="0.35">
      <c r="A67">
        <f t="shared" si="0"/>
        <v>64</v>
      </c>
      <c r="B67">
        <v>9.8196279939384326</v>
      </c>
      <c r="D67">
        <f t="shared" si="7"/>
        <v>64</v>
      </c>
      <c r="E67">
        <f t="shared" si="1"/>
        <v>5.0341431766450144</v>
      </c>
      <c r="F67">
        <f t="shared" si="10"/>
        <v>2.6736244402666243</v>
      </c>
      <c r="V67">
        <f t="shared" si="2"/>
        <v>64</v>
      </c>
      <c r="W67">
        <f t="shared" si="2"/>
        <v>5.0341431766450144</v>
      </c>
      <c r="X67">
        <f t="shared" si="2"/>
        <v>2.6736244402666243</v>
      </c>
      <c r="Y67">
        <f t="shared" si="3"/>
        <v>2.3605187363783902</v>
      </c>
      <c r="Z67">
        <f t="shared" si="4"/>
        <v>1.0813279628257648</v>
      </c>
      <c r="AA67">
        <f t="shared" si="5"/>
        <v>0.24115487376382516</v>
      </c>
      <c r="AB67">
        <f t="shared" si="6"/>
        <v>4.4798825989929547</v>
      </c>
      <c r="AD67">
        <f t="shared" si="8"/>
        <v>64</v>
      </c>
      <c r="AE67">
        <f t="shared" si="9"/>
        <v>9.8196279939384326</v>
      </c>
    </row>
    <row r="68" spans="1:31" x14ac:dyDescent="0.35">
      <c r="A68">
        <f t="shared" si="0"/>
        <v>65</v>
      </c>
      <c r="B68">
        <v>12.357045585234705</v>
      </c>
      <c r="D68">
        <f t="shared" si="7"/>
        <v>65</v>
      </c>
      <c r="E68">
        <f t="shared" si="1"/>
        <v>1.0632844142150786</v>
      </c>
      <c r="F68">
        <f t="shared" si="10"/>
        <v>0.40885676442319019</v>
      </c>
      <c r="V68">
        <f t="shared" si="2"/>
        <v>65</v>
      </c>
      <c r="W68">
        <f t="shared" si="2"/>
        <v>1.0632844142150786</v>
      </c>
      <c r="X68">
        <f t="shared" si="2"/>
        <v>0.40885676442319019</v>
      </c>
      <c r="Y68">
        <f t="shared" si="3"/>
        <v>0.65442764979188839</v>
      </c>
      <c r="Z68">
        <f t="shared" si="4"/>
        <v>1.0813279628257648</v>
      </c>
      <c r="AA68">
        <f t="shared" si="5"/>
        <v>-1.4649362128226766</v>
      </c>
      <c r="AB68">
        <f t="shared" si="6"/>
        <v>2.7737915124064534</v>
      </c>
      <c r="AD68">
        <f t="shared" si="8"/>
        <v>65</v>
      </c>
      <c r="AE68">
        <f t="shared" si="9"/>
        <v>12.357045585234705</v>
      </c>
    </row>
    <row r="69" spans="1:31" x14ac:dyDescent="0.35">
      <c r="A69">
        <f t="shared" ref="A69:A108" si="11">A68+1</f>
        <v>66</v>
      </c>
      <c r="B69">
        <v>10.923604414101041</v>
      </c>
      <c r="D69">
        <f t="shared" si="7"/>
        <v>66</v>
      </c>
      <c r="E69">
        <f t="shared" ref="E69:E107" si="12">B70-B69-J$6</f>
        <v>1.2738870178542809</v>
      </c>
      <c r="F69">
        <f t="shared" si="10"/>
        <v>-1.5578585280833692</v>
      </c>
      <c r="V69">
        <f t="shared" ref="V69:X107" si="13">D69</f>
        <v>66</v>
      </c>
      <c r="W69">
        <f t="shared" si="13"/>
        <v>1.2738870178542809</v>
      </c>
      <c r="X69">
        <f t="shared" si="13"/>
        <v>-1.5578585280833692</v>
      </c>
      <c r="Y69">
        <f t="shared" ref="Y69:Y107" si="14">W69-X69</f>
        <v>2.8317455459376504</v>
      </c>
      <c r="Z69">
        <f t="shared" ref="Z69:Z107" si="15">J$15</f>
        <v>1.0813279628257648</v>
      </c>
      <c r="AA69">
        <f t="shared" ref="AA69:AA107" si="16">Y69-NORMSINV(1-Z$2/2)*Z69</f>
        <v>0.71238168332308538</v>
      </c>
      <c r="AB69">
        <f t="shared" ref="AB69:AB107" si="17">Y69+NORMSINV(1-Z$2/2)*Z69</f>
        <v>4.9511094085522149</v>
      </c>
      <c r="AD69">
        <f t="shared" si="8"/>
        <v>66</v>
      </c>
      <c r="AE69">
        <f t="shared" si="9"/>
        <v>10.923604414101041</v>
      </c>
    </row>
    <row r="70" spans="1:31" x14ac:dyDescent="0.35">
      <c r="A70">
        <f t="shared" si="11"/>
        <v>67</v>
      </c>
      <c r="B70">
        <v>9.7007658466065791</v>
      </c>
      <c r="D70">
        <f t="shared" ref="D70:D107" si="18">D69+1</f>
        <v>67</v>
      </c>
      <c r="E70">
        <f t="shared" si="12"/>
        <v>3.0701208034562475</v>
      </c>
      <c r="F70">
        <f t="shared" si="10"/>
        <v>0.12356201838801728</v>
      </c>
      <c r="V70">
        <f t="shared" si="13"/>
        <v>67</v>
      </c>
      <c r="W70">
        <f t="shared" si="13"/>
        <v>3.0701208034562475</v>
      </c>
      <c r="X70">
        <f t="shared" si="13"/>
        <v>0.12356201838801728</v>
      </c>
      <c r="Y70">
        <f t="shared" si="14"/>
        <v>2.9465587850682304</v>
      </c>
      <c r="Z70">
        <f t="shared" si="15"/>
        <v>1.0813279628257648</v>
      </c>
      <c r="AA70">
        <f t="shared" si="16"/>
        <v>0.82719492245366544</v>
      </c>
      <c r="AB70">
        <f t="shared" si="17"/>
        <v>5.065922647682795</v>
      </c>
      <c r="AD70">
        <f t="shared" ref="AD70:AD113" si="19">AD69+1</f>
        <v>67</v>
      </c>
      <c r="AE70">
        <f t="shared" ref="AE70:AE108" si="20">B70</f>
        <v>9.7007658466065791</v>
      </c>
    </row>
    <row r="71" spans="1:31" x14ac:dyDescent="0.35">
      <c r="A71">
        <f t="shared" si="11"/>
        <v>68</v>
      </c>
      <c r="B71">
        <v>10.274161064714084</v>
      </c>
      <c r="D71">
        <f t="shared" si="18"/>
        <v>68</v>
      </c>
      <c r="E71">
        <f t="shared" si="12"/>
        <v>1.9786453941906599</v>
      </c>
      <c r="F71">
        <f t="shared" ref="F71:F107" si="21">E71-SUMPRODUCT(E69:E70,I$4:I$5)-SUMPRODUCT(F70,J$5)</f>
        <v>3.6293795390347772E-2</v>
      </c>
      <c r="V71">
        <f t="shared" si="13"/>
        <v>68</v>
      </c>
      <c r="W71">
        <f t="shared" si="13"/>
        <v>1.9786453941906599</v>
      </c>
      <c r="X71">
        <f t="shared" si="13"/>
        <v>3.6293795390347772E-2</v>
      </c>
      <c r="Y71">
        <f t="shared" si="14"/>
        <v>1.9423515988003122</v>
      </c>
      <c r="Z71">
        <f t="shared" si="15"/>
        <v>1.0813279628257648</v>
      </c>
      <c r="AA71">
        <f t="shared" si="16"/>
        <v>-0.17701226381425283</v>
      </c>
      <c r="AB71">
        <f t="shared" si="17"/>
        <v>4.0617154614148774</v>
      </c>
      <c r="AD71">
        <f t="shared" si="19"/>
        <v>68</v>
      </c>
      <c r="AE71">
        <f t="shared" si="20"/>
        <v>10.274161064714084</v>
      </c>
    </row>
    <row r="72" spans="1:31" x14ac:dyDescent="0.35">
      <c r="A72">
        <f t="shared" si="11"/>
        <v>69</v>
      </c>
      <c r="B72">
        <v>9.7560808735560016</v>
      </c>
      <c r="D72">
        <f t="shared" si="18"/>
        <v>69</v>
      </c>
      <c r="E72">
        <f t="shared" si="12"/>
        <v>2.0283765538443168</v>
      </c>
      <c r="F72">
        <f t="shared" si="21"/>
        <v>-0.53530640836830912</v>
      </c>
      <c r="V72">
        <f t="shared" si="13"/>
        <v>69</v>
      </c>
      <c r="W72">
        <f t="shared" si="13"/>
        <v>2.0283765538443168</v>
      </c>
      <c r="X72">
        <f t="shared" si="13"/>
        <v>-0.53530640836830912</v>
      </c>
      <c r="Y72">
        <f t="shared" si="14"/>
        <v>2.563682962212626</v>
      </c>
      <c r="Z72">
        <f t="shared" si="15"/>
        <v>1.0813279628257648</v>
      </c>
      <c r="AA72">
        <f t="shared" si="16"/>
        <v>0.44431909959806104</v>
      </c>
      <c r="AB72">
        <f t="shared" si="17"/>
        <v>4.6830468248271906</v>
      </c>
      <c r="AD72">
        <f t="shared" si="19"/>
        <v>69</v>
      </c>
      <c r="AE72">
        <f t="shared" si="20"/>
        <v>9.7560808735560016</v>
      </c>
    </row>
    <row r="73" spans="1:31" x14ac:dyDescent="0.35">
      <c r="A73">
        <f t="shared" si="11"/>
        <v>70</v>
      </c>
      <c r="B73">
        <v>9.287731842051576</v>
      </c>
      <c r="D73">
        <f t="shared" si="18"/>
        <v>70</v>
      </c>
      <c r="E73">
        <f t="shared" si="12"/>
        <v>2.0038014402029409</v>
      </c>
      <c r="F73">
        <f t="shared" si="21"/>
        <v>-0.62326875237108337</v>
      </c>
      <c r="V73">
        <f t="shared" si="13"/>
        <v>70</v>
      </c>
      <c r="W73">
        <f t="shared" si="13"/>
        <v>2.0038014402029409</v>
      </c>
      <c r="X73">
        <f t="shared" si="13"/>
        <v>-0.62326875237108337</v>
      </c>
      <c r="Y73">
        <f t="shared" si="14"/>
        <v>2.6270701925740241</v>
      </c>
      <c r="Z73">
        <f t="shared" si="15"/>
        <v>1.0813279628257648</v>
      </c>
      <c r="AA73">
        <f t="shared" si="16"/>
        <v>0.50770632995945908</v>
      </c>
      <c r="AB73">
        <f t="shared" si="17"/>
        <v>4.7464340551885886</v>
      </c>
      <c r="AD73">
        <f t="shared" si="19"/>
        <v>70</v>
      </c>
      <c r="AE73">
        <f t="shared" si="20"/>
        <v>9.287731842051576</v>
      </c>
    </row>
    <row r="74" spans="1:31" x14ac:dyDescent="0.35">
      <c r="A74">
        <f t="shared" si="11"/>
        <v>71</v>
      </c>
      <c r="B74">
        <v>8.7948076969057745</v>
      </c>
      <c r="D74">
        <f t="shared" si="18"/>
        <v>71</v>
      </c>
      <c r="E74">
        <f t="shared" si="12"/>
        <v>3.6540838337006187</v>
      </c>
      <c r="F74">
        <f t="shared" si="21"/>
        <v>0.90944751753597008</v>
      </c>
      <c r="V74">
        <f t="shared" si="13"/>
        <v>71</v>
      </c>
      <c r="W74">
        <f t="shared" si="13"/>
        <v>3.6540838337006187</v>
      </c>
      <c r="X74">
        <f t="shared" si="13"/>
        <v>0.90944751753597008</v>
      </c>
      <c r="Y74">
        <f t="shared" si="14"/>
        <v>2.7446363161646485</v>
      </c>
      <c r="Z74">
        <f t="shared" si="15"/>
        <v>1.0813279628257648</v>
      </c>
      <c r="AA74">
        <f t="shared" si="16"/>
        <v>0.62527245355008354</v>
      </c>
      <c r="AB74">
        <f t="shared" si="17"/>
        <v>4.8640001787792135</v>
      </c>
      <c r="AD74">
        <f t="shared" si="19"/>
        <v>71</v>
      </c>
      <c r="AE74">
        <f t="shared" si="20"/>
        <v>8.7948076969057745</v>
      </c>
    </row>
    <row r="75" spans="1:31" x14ac:dyDescent="0.35">
      <c r="A75">
        <f t="shared" si="11"/>
        <v>72</v>
      </c>
      <c r="B75">
        <v>9.9521659452576507</v>
      </c>
      <c r="D75">
        <f t="shared" si="18"/>
        <v>72</v>
      </c>
      <c r="E75">
        <f t="shared" si="12"/>
        <v>1.6910774333746348</v>
      </c>
      <c r="F75">
        <f t="shared" si="21"/>
        <v>-2.2380045531498416E-2</v>
      </c>
      <c r="V75">
        <f t="shared" si="13"/>
        <v>72</v>
      </c>
      <c r="W75">
        <f t="shared" si="13"/>
        <v>1.6910774333746348</v>
      </c>
      <c r="X75">
        <f t="shared" si="13"/>
        <v>-2.2380045531498416E-2</v>
      </c>
      <c r="Y75">
        <f t="shared" si="14"/>
        <v>1.7134574789061332</v>
      </c>
      <c r="Z75">
        <f t="shared" si="15"/>
        <v>1.0813279628257648</v>
      </c>
      <c r="AA75">
        <f t="shared" si="16"/>
        <v>-0.40590638370843179</v>
      </c>
      <c r="AB75">
        <f t="shared" si="17"/>
        <v>3.832821341520698</v>
      </c>
      <c r="AD75">
        <f t="shared" si="19"/>
        <v>72</v>
      </c>
      <c r="AE75">
        <f t="shared" si="20"/>
        <v>9.9521659452576507</v>
      </c>
    </row>
    <row r="76" spans="1:31" x14ac:dyDescent="0.35">
      <c r="A76">
        <f t="shared" si="11"/>
        <v>73</v>
      </c>
      <c r="B76">
        <v>9.1465177932835431</v>
      </c>
      <c r="D76">
        <f t="shared" si="18"/>
        <v>73</v>
      </c>
      <c r="E76">
        <f t="shared" si="12"/>
        <v>1.7622806148746735</v>
      </c>
      <c r="F76">
        <f t="shared" si="21"/>
        <v>-1.0680525053898458</v>
      </c>
      <c r="V76">
        <f t="shared" si="13"/>
        <v>73</v>
      </c>
      <c r="W76">
        <f t="shared" si="13"/>
        <v>1.7622806148746735</v>
      </c>
      <c r="X76">
        <f t="shared" si="13"/>
        <v>-1.0680525053898458</v>
      </c>
      <c r="Y76">
        <f t="shared" si="14"/>
        <v>2.8303331202645192</v>
      </c>
      <c r="Z76">
        <f t="shared" si="15"/>
        <v>1.0813279628257648</v>
      </c>
      <c r="AA76">
        <f t="shared" si="16"/>
        <v>0.71096925764995422</v>
      </c>
      <c r="AB76">
        <f t="shared" si="17"/>
        <v>4.9496969828790842</v>
      </c>
      <c r="AD76">
        <f t="shared" si="19"/>
        <v>73</v>
      </c>
      <c r="AE76">
        <f t="shared" si="20"/>
        <v>9.1465177932835431</v>
      </c>
    </row>
    <row r="77" spans="1:31" x14ac:dyDescent="0.35">
      <c r="A77">
        <f t="shared" si="11"/>
        <v>74</v>
      </c>
      <c r="B77">
        <v>8.4120728228094741</v>
      </c>
      <c r="D77">
        <f t="shared" si="18"/>
        <v>74</v>
      </c>
      <c r="E77">
        <f t="shared" si="12"/>
        <v>3.8085001031640173</v>
      </c>
      <c r="F77">
        <f t="shared" si="21"/>
        <v>0.85210182151451241</v>
      </c>
      <c r="V77">
        <f t="shared" si="13"/>
        <v>74</v>
      </c>
      <c r="W77">
        <f t="shared" si="13"/>
        <v>3.8085001031640173</v>
      </c>
      <c r="X77">
        <f t="shared" si="13"/>
        <v>0.85210182151451241</v>
      </c>
      <c r="Y77">
        <f t="shared" si="14"/>
        <v>2.9563982816495047</v>
      </c>
      <c r="Z77">
        <f t="shared" si="15"/>
        <v>1.0813279628257648</v>
      </c>
      <c r="AA77">
        <f t="shared" si="16"/>
        <v>0.83703441903493969</v>
      </c>
      <c r="AB77">
        <f t="shared" si="17"/>
        <v>5.0757621442640701</v>
      </c>
      <c r="AD77">
        <f t="shared" si="19"/>
        <v>74</v>
      </c>
      <c r="AE77">
        <f t="shared" si="20"/>
        <v>8.4120728228094741</v>
      </c>
    </row>
    <row r="78" spans="1:31" x14ac:dyDescent="0.35">
      <c r="A78">
        <f t="shared" si="11"/>
        <v>75</v>
      </c>
      <c r="B78">
        <v>9.723847340624749</v>
      </c>
      <c r="D78">
        <f t="shared" si="18"/>
        <v>75</v>
      </c>
      <c r="E78">
        <f t="shared" si="12"/>
        <v>1.2216669980845873</v>
      </c>
      <c r="F78">
        <f t="shared" si="21"/>
        <v>-0.49067343393379481</v>
      </c>
      <c r="V78">
        <f t="shared" si="13"/>
        <v>75</v>
      </c>
      <c r="W78">
        <f t="shared" si="13"/>
        <v>1.2216669980845873</v>
      </c>
      <c r="X78">
        <f t="shared" si="13"/>
        <v>-0.49067343393379481</v>
      </c>
      <c r="Y78">
        <f t="shared" si="14"/>
        <v>1.7123404320183822</v>
      </c>
      <c r="Z78">
        <f t="shared" si="15"/>
        <v>1.0813279628257648</v>
      </c>
      <c r="AA78">
        <f t="shared" si="16"/>
        <v>-0.40702343059618284</v>
      </c>
      <c r="AB78">
        <f t="shared" si="17"/>
        <v>3.8317042946329471</v>
      </c>
      <c r="AD78">
        <f t="shared" si="19"/>
        <v>75</v>
      </c>
      <c r="AE78">
        <f t="shared" si="20"/>
        <v>9.723847340624749</v>
      </c>
    </row>
    <row r="79" spans="1:31" x14ac:dyDescent="0.35">
      <c r="A79">
        <f t="shared" si="11"/>
        <v>76</v>
      </c>
      <c r="B79">
        <v>8.4487887533605939</v>
      </c>
      <c r="D79">
        <f t="shared" si="18"/>
        <v>76</v>
      </c>
      <c r="E79">
        <f t="shared" si="12"/>
        <v>3.3571064599740437</v>
      </c>
      <c r="F79">
        <f t="shared" si="21"/>
        <v>0.11374908923382998</v>
      </c>
      <c r="V79">
        <f t="shared" si="13"/>
        <v>76</v>
      </c>
      <c r="W79">
        <f t="shared" si="13"/>
        <v>3.3571064599740437</v>
      </c>
      <c r="X79">
        <f t="shared" si="13"/>
        <v>0.11374908923382998</v>
      </c>
      <c r="Y79">
        <f t="shared" si="14"/>
        <v>3.2433573707402137</v>
      </c>
      <c r="Z79">
        <f t="shared" si="15"/>
        <v>1.0813279628257648</v>
      </c>
      <c r="AA79">
        <f t="shared" si="16"/>
        <v>1.1239935081256487</v>
      </c>
      <c r="AB79">
        <f t="shared" si="17"/>
        <v>5.3627212333547787</v>
      </c>
      <c r="AD79">
        <f t="shared" si="19"/>
        <v>76</v>
      </c>
      <c r="AE79">
        <f t="shared" si="20"/>
        <v>8.4487887533605939</v>
      </c>
    </row>
    <row r="80" spans="1:31" x14ac:dyDescent="0.35">
      <c r="A80">
        <f t="shared" si="11"/>
        <v>77</v>
      </c>
      <c r="B80">
        <v>9.3091696279858951</v>
      </c>
      <c r="D80">
        <f t="shared" si="18"/>
        <v>77</v>
      </c>
      <c r="E80">
        <f t="shared" si="12"/>
        <v>2.8166510295952252</v>
      </c>
      <c r="F80">
        <f t="shared" si="21"/>
        <v>0.76443898474823357</v>
      </c>
      <c r="V80">
        <f t="shared" si="13"/>
        <v>77</v>
      </c>
      <c r="W80">
        <f t="shared" si="13"/>
        <v>2.8166510295952252</v>
      </c>
      <c r="X80">
        <f t="shared" si="13"/>
        <v>0.76443898474823357</v>
      </c>
      <c r="Y80">
        <f t="shared" si="14"/>
        <v>2.0522120448469918</v>
      </c>
      <c r="Z80">
        <f t="shared" si="15"/>
        <v>1.0813279628257648</v>
      </c>
      <c r="AA80">
        <f t="shared" si="16"/>
        <v>-6.7151817767573174E-2</v>
      </c>
      <c r="AB80">
        <f t="shared" si="17"/>
        <v>4.1715759074615573</v>
      </c>
      <c r="AD80">
        <f t="shared" si="19"/>
        <v>77</v>
      </c>
      <c r="AE80">
        <f t="shared" si="20"/>
        <v>9.3091696279858951</v>
      </c>
    </row>
    <row r="81" spans="1:31" x14ac:dyDescent="0.35">
      <c r="A81">
        <f t="shared" si="11"/>
        <v>78</v>
      </c>
      <c r="B81">
        <v>9.6290950722323778</v>
      </c>
      <c r="D81">
        <f t="shared" si="18"/>
        <v>78</v>
      </c>
      <c r="E81">
        <f t="shared" si="12"/>
        <v>3.3663848552379134</v>
      </c>
      <c r="F81">
        <f t="shared" si="21"/>
        <v>1.1008842312253206</v>
      </c>
      <c r="V81">
        <f t="shared" si="13"/>
        <v>78</v>
      </c>
      <c r="W81">
        <f t="shared" si="13"/>
        <v>3.3663848552379134</v>
      </c>
      <c r="X81">
        <f t="shared" si="13"/>
        <v>1.1008842312253206</v>
      </c>
      <c r="Y81">
        <f t="shared" si="14"/>
        <v>2.265500624012593</v>
      </c>
      <c r="Z81">
        <f t="shared" si="15"/>
        <v>1.0813279628257648</v>
      </c>
      <c r="AA81">
        <f t="shared" si="16"/>
        <v>0.146136761398028</v>
      </c>
      <c r="AB81">
        <f t="shared" si="17"/>
        <v>4.3848644866271584</v>
      </c>
      <c r="AD81">
        <f t="shared" si="19"/>
        <v>78</v>
      </c>
      <c r="AE81">
        <f t="shared" si="20"/>
        <v>9.6290950722323778</v>
      </c>
    </row>
    <row r="82" spans="1:31" x14ac:dyDescent="0.35">
      <c r="A82">
        <f t="shared" si="11"/>
        <v>79</v>
      </c>
      <c r="B82">
        <v>10.498754342121549</v>
      </c>
      <c r="D82">
        <f t="shared" si="18"/>
        <v>79</v>
      </c>
      <c r="E82">
        <f t="shared" si="12"/>
        <v>0.13252727785295537</v>
      </c>
      <c r="F82">
        <f t="shared" si="21"/>
        <v>-1.6899061943805771</v>
      </c>
      <c r="V82">
        <f t="shared" si="13"/>
        <v>79</v>
      </c>
      <c r="W82">
        <f t="shared" si="13"/>
        <v>0.13252727785295537</v>
      </c>
      <c r="X82">
        <f t="shared" si="13"/>
        <v>-1.6899061943805771</v>
      </c>
      <c r="Y82">
        <f t="shared" si="14"/>
        <v>1.8224334722335325</v>
      </c>
      <c r="Z82">
        <f t="shared" si="15"/>
        <v>1.0813279628257648</v>
      </c>
      <c r="AA82">
        <f t="shared" si="16"/>
        <v>-0.29693039038103253</v>
      </c>
      <c r="AB82">
        <f t="shared" si="17"/>
        <v>3.9417973348480975</v>
      </c>
      <c r="AD82">
        <f t="shared" si="19"/>
        <v>79</v>
      </c>
      <c r="AE82">
        <f t="shared" si="20"/>
        <v>10.498754342121549</v>
      </c>
    </row>
    <row r="83" spans="1:31" x14ac:dyDescent="0.35">
      <c r="A83">
        <f t="shared" si="11"/>
        <v>80</v>
      </c>
      <c r="B83">
        <v>8.1345560346257617</v>
      </c>
      <c r="D83">
        <f t="shared" si="18"/>
        <v>80</v>
      </c>
      <c r="E83">
        <f t="shared" si="12"/>
        <v>3.5173531130862168</v>
      </c>
      <c r="F83">
        <f t="shared" si="21"/>
        <v>-0.36398975185044824</v>
      </c>
      <c r="V83">
        <f t="shared" si="13"/>
        <v>80</v>
      </c>
      <c r="W83">
        <f t="shared" si="13"/>
        <v>3.5173531130862168</v>
      </c>
      <c r="X83">
        <f t="shared" si="13"/>
        <v>-0.36398975185044824</v>
      </c>
      <c r="Y83">
        <f t="shared" si="14"/>
        <v>3.881342864936665</v>
      </c>
      <c r="Z83">
        <f t="shared" si="15"/>
        <v>1.0813279628257648</v>
      </c>
      <c r="AA83">
        <f t="shared" si="16"/>
        <v>1.7619790023221</v>
      </c>
      <c r="AB83">
        <f t="shared" si="17"/>
        <v>6.00070672755123</v>
      </c>
      <c r="AD83">
        <f t="shared" si="19"/>
        <v>80</v>
      </c>
      <c r="AE83">
        <f t="shared" si="20"/>
        <v>8.1345560346257617</v>
      </c>
    </row>
    <row r="84" spans="1:31" x14ac:dyDescent="0.35">
      <c r="A84">
        <f t="shared" si="11"/>
        <v>81</v>
      </c>
      <c r="B84">
        <v>9.155183562363236</v>
      </c>
      <c r="D84">
        <f t="shared" si="18"/>
        <v>81</v>
      </c>
      <c r="E84">
        <f t="shared" si="12"/>
        <v>1.3336274630593561</v>
      </c>
      <c r="F84">
        <f t="shared" si="21"/>
        <v>-0.72519444457081883</v>
      </c>
      <c r="V84">
        <f t="shared" si="13"/>
        <v>81</v>
      </c>
      <c r="W84">
        <f t="shared" si="13"/>
        <v>1.3336274630593561</v>
      </c>
      <c r="X84">
        <f t="shared" si="13"/>
        <v>-0.72519444457081883</v>
      </c>
      <c r="Y84">
        <f t="shared" si="14"/>
        <v>2.058821907630175</v>
      </c>
      <c r="Z84">
        <f t="shared" si="15"/>
        <v>1.0813279628257648</v>
      </c>
      <c r="AA84">
        <f t="shared" si="16"/>
        <v>-6.0541954984389967E-2</v>
      </c>
      <c r="AB84">
        <f t="shared" si="17"/>
        <v>4.17818577024474</v>
      </c>
      <c r="AD84">
        <f t="shared" si="19"/>
        <v>81</v>
      </c>
      <c r="AE84">
        <f t="shared" si="20"/>
        <v>9.155183562363236</v>
      </c>
    </row>
    <row r="85" spans="1:31" x14ac:dyDescent="0.35">
      <c r="A85">
        <f t="shared" si="11"/>
        <v>82</v>
      </c>
      <c r="B85">
        <v>7.9920854400738497</v>
      </c>
      <c r="D85">
        <f t="shared" si="18"/>
        <v>82</v>
      </c>
      <c r="E85">
        <f t="shared" si="12"/>
        <v>4.9441671419442521</v>
      </c>
      <c r="F85">
        <f t="shared" si="21"/>
        <v>1.5460539357654215</v>
      </c>
      <c r="V85">
        <f t="shared" si="13"/>
        <v>82</v>
      </c>
      <c r="W85">
        <f t="shared" si="13"/>
        <v>4.9441671419442521</v>
      </c>
      <c r="X85">
        <f t="shared" si="13"/>
        <v>1.5460539357654215</v>
      </c>
      <c r="Y85">
        <f t="shared" si="14"/>
        <v>3.3981132061788308</v>
      </c>
      <c r="Z85">
        <f t="shared" si="15"/>
        <v>1.0813279628257648</v>
      </c>
      <c r="AA85">
        <f t="shared" si="16"/>
        <v>1.2787493435642658</v>
      </c>
      <c r="AB85">
        <f t="shared" si="17"/>
        <v>5.5174770687933954</v>
      </c>
      <c r="AD85">
        <f t="shared" si="19"/>
        <v>82</v>
      </c>
      <c r="AE85">
        <f t="shared" si="20"/>
        <v>7.9920854400738497</v>
      </c>
    </row>
    <row r="86" spans="1:31" x14ac:dyDescent="0.35">
      <c r="A86">
        <f t="shared" si="11"/>
        <v>83</v>
      </c>
      <c r="B86">
        <v>10.439526996669359</v>
      </c>
      <c r="D86">
        <f t="shared" si="18"/>
        <v>83</v>
      </c>
      <c r="E86">
        <f t="shared" si="12"/>
        <v>3.232451317101309</v>
      </c>
      <c r="F86">
        <f t="shared" si="21"/>
        <v>2.0481241701572581</v>
      </c>
      <c r="V86">
        <f t="shared" si="13"/>
        <v>83</v>
      </c>
      <c r="W86">
        <f t="shared" si="13"/>
        <v>3.232451317101309</v>
      </c>
      <c r="X86">
        <f t="shared" si="13"/>
        <v>2.0481241701572581</v>
      </c>
      <c r="Y86">
        <f t="shared" si="14"/>
        <v>1.1843271469440508</v>
      </c>
      <c r="Z86">
        <f t="shared" si="15"/>
        <v>1.0813279628257648</v>
      </c>
      <c r="AA86">
        <f t="shared" si="16"/>
        <v>-0.93503671567051416</v>
      </c>
      <c r="AB86">
        <f t="shared" si="17"/>
        <v>3.3036910095586158</v>
      </c>
      <c r="AD86">
        <f t="shared" si="19"/>
        <v>83</v>
      </c>
      <c r="AE86">
        <f t="shared" si="20"/>
        <v>10.439526996669359</v>
      </c>
    </row>
    <row r="87" spans="1:31" x14ac:dyDescent="0.35">
      <c r="A87">
        <f t="shared" si="11"/>
        <v>84</v>
      </c>
      <c r="B87">
        <v>11.175252728421926</v>
      </c>
      <c r="D87">
        <f t="shared" si="18"/>
        <v>84</v>
      </c>
      <c r="E87">
        <f t="shared" si="12"/>
        <v>1.2429763459902885</v>
      </c>
      <c r="F87">
        <f t="shared" si="21"/>
        <v>-0.63034168498827192</v>
      </c>
      <c r="V87">
        <f t="shared" si="13"/>
        <v>84</v>
      </c>
      <c r="W87">
        <f t="shared" si="13"/>
        <v>1.2429763459902885</v>
      </c>
      <c r="X87">
        <f t="shared" si="13"/>
        <v>-0.63034168498827192</v>
      </c>
      <c r="Y87">
        <f t="shared" si="14"/>
        <v>1.8733180309785604</v>
      </c>
      <c r="Z87">
        <f t="shared" si="15"/>
        <v>1.0813279628257648</v>
      </c>
      <c r="AA87">
        <f t="shared" si="16"/>
        <v>-0.24604583163600457</v>
      </c>
      <c r="AB87">
        <f t="shared" si="17"/>
        <v>3.9926818935931254</v>
      </c>
      <c r="AD87">
        <f t="shared" si="19"/>
        <v>84</v>
      </c>
      <c r="AE87">
        <f t="shared" si="20"/>
        <v>11.175252728421926</v>
      </c>
    </row>
    <row r="88" spans="1:31" x14ac:dyDescent="0.35">
      <c r="A88">
        <f t="shared" si="11"/>
        <v>85</v>
      </c>
      <c r="B88">
        <v>9.9215034890634719</v>
      </c>
      <c r="D88">
        <f t="shared" si="18"/>
        <v>85</v>
      </c>
      <c r="E88">
        <f t="shared" si="12"/>
        <v>3.2282409602104094</v>
      </c>
      <c r="F88">
        <f t="shared" si="21"/>
        <v>0.13893250258894141</v>
      </c>
      <c r="V88">
        <f t="shared" si="13"/>
        <v>85</v>
      </c>
      <c r="W88">
        <f t="shared" si="13"/>
        <v>3.2282409602104094</v>
      </c>
      <c r="X88">
        <f t="shared" si="13"/>
        <v>0.13893250258894141</v>
      </c>
      <c r="Y88">
        <f t="shared" si="14"/>
        <v>3.0893084576214678</v>
      </c>
      <c r="Z88">
        <f t="shared" si="15"/>
        <v>1.0813279628257648</v>
      </c>
      <c r="AA88">
        <f t="shared" si="16"/>
        <v>0.96994459500690278</v>
      </c>
      <c r="AB88">
        <f t="shared" si="17"/>
        <v>5.2086723202360332</v>
      </c>
      <c r="AD88">
        <f t="shared" si="19"/>
        <v>85</v>
      </c>
      <c r="AE88">
        <f t="shared" si="20"/>
        <v>9.9215034890634719</v>
      </c>
    </row>
    <row r="89" spans="1:31" x14ac:dyDescent="0.35">
      <c r="A89">
        <f t="shared" si="11"/>
        <v>86</v>
      </c>
      <c r="B89">
        <v>10.653018863925139</v>
      </c>
      <c r="D89">
        <f t="shared" si="18"/>
        <v>86</v>
      </c>
      <c r="E89">
        <f t="shared" si="12"/>
        <v>2.1446717573833487</v>
      </c>
      <c r="F89">
        <f t="shared" si="21"/>
        <v>0.16675581105165047</v>
      </c>
      <c r="V89">
        <f t="shared" si="13"/>
        <v>86</v>
      </c>
      <c r="W89">
        <f t="shared" si="13"/>
        <v>2.1446717573833487</v>
      </c>
      <c r="X89">
        <f t="shared" si="13"/>
        <v>0.16675581105165047</v>
      </c>
      <c r="Y89">
        <f t="shared" si="14"/>
        <v>1.9779159463316982</v>
      </c>
      <c r="Z89">
        <f t="shared" si="15"/>
        <v>1.0813279628257648</v>
      </c>
      <c r="AA89">
        <f t="shared" si="16"/>
        <v>-0.14144791628286679</v>
      </c>
      <c r="AB89">
        <f t="shared" si="17"/>
        <v>4.0972798089462632</v>
      </c>
      <c r="AD89">
        <f t="shared" si="19"/>
        <v>86</v>
      </c>
      <c r="AE89">
        <f t="shared" si="20"/>
        <v>10.653018863925139</v>
      </c>
    </row>
    <row r="90" spans="1:31" x14ac:dyDescent="0.35">
      <c r="A90">
        <f t="shared" si="11"/>
        <v>87</v>
      </c>
      <c r="B90">
        <v>10.300965035959745</v>
      </c>
      <c r="D90">
        <f t="shared" si="18"/>
        <v>87</v>
      </c>
      <c r="E90">
        <f t="shared" si="12"/>
        <v>1.5184721914294483</v>
      </c>
      <c r="F90">
        <f t="shared" si="21"/>
        <v>-1.0587499887111873</v>
      </c>
      <c r="V90">
        <f t="shared" si="13"/>
        <v>87</v>
      </c>
      <c r="W90">
        <f t="shared" si="13"/>
        <v>1.5184721914294483</v>
      </c>
      <c r="X90">
        <f t="shared" si="13"/>
        <v>-1.0587499887111873</v>
      </c>
      <c r="Y90">
        <f t="shared" si="14"/>
        <v>2.5772221801406356</v>
      </c>
      <c r="Z90">
        <f t="shared" si="15"/>
        <v>1.0813279628257648</v>
      </c>
      <c r="AA90">
        <f t="shared" si="16"/>
        <v>0.45785831752607065</v>
      </c>
      <c r="AB90">
        <f t="shared" si="17"/>
        <v>4.6965860427552002</v>
      </c>
      <c r="AD90">
        <f t="shared" si="19"/>
        <v>87</v>
      </c>
      <c r="AE90">
        <f t="shared" si="20"/>
        <v>10.300965035959745</v>
      </c>
    </row>
    <row r="91" spans="1:31" x14ac:dyDescent="0.35">
      <c r="A91">
        <f t="shared" si="11"/>
        <v>88</v>
      </c>
      <c r="B91">
        <v>9.322711642040451</v>
      </c>
      <c r="D91">
        <f t="shared" si="18"/>
        <v>88</v>
      </c>
      <c r="E91">
        <f t="shared" si="12"/>
        <v>4.3825108412902916</v>
      </c>
      <c r="F91">
        <f t="shared" si="21"/>
        <v>1.2908727433902762</v>
      </c>
      <c r="V91">
        <f t="shared" si="13"/>
        <v>88</v>
      </c>
      <c r="W91">
        <f t="shared" si="13"/>
        <v>4.3825108412902916</v>
      </c>
      <c r="X91">
        <f t="shared" si="13"/>
        <v>1.2908727433902762</v>
      </c>
      <c r="Y91">
        <f t="shared" si="14"/>
        <v>3.0916380979000153</v>
      </c>
      <c r="Z91">
        <f t="shared" si="15"/>
        <v>1.0813279628257648</v>
      </c>
      <c r="AA91">
        <f t="shared" si="16"/>
        <v>0.97227423528545032</v>
      </c>
      <c r="AB91">
        <f t="shared" si="17"/>
        <v>5.2110019605145803</v>
      </c>
      <c r="AD91">
        <f t="shared" si="19"/>
        <v>88</v>
      </c>
      <c r="AE91">
        <f t="shared" si="20"/>
        <v>9.322711642040451</v>
      </c>
    </row>
    <row r="92" spans="1:31" x14ac:dyDescent="0.35">
      <c r="A92">
        <f t="shared" si="11"/>
        <v>89</v>
      </c>
      <c r="B92">
        <v>11.208496897982</v>
      </c>
      <c r="D92">
        <f t="shared" si="18"/>
        <v>89</v>
      </c>
      <c r="E92">
        <f t="shared" si="12"/>
        <v>1.1219409385818002</v>
      </c>
      <c r="F92">
        <f t="shared" si="21"/>
        <v>-0.20760563478299532</v>
      </c>
      <c r="V92">
        <f t="shared" si="13"/>
        <v>89</v>
      </c>
      <c r="W92">
        <f t="shared" si="13"/>
        <v>1.1219409385818002</v>
      </c>
      <c r="X92">
        <f t="shared" si="13"/>
        <v>-0.20760563478299532</v>
      </c>
      <c r="Y92">
        <f t="shared" si="14"/>
        <v>1.3295465733647955</v>
      </c>
      <c r="Z92">
        <f t="shared" si="15"/>
        <v>1.0813279628257648</v>
      </c>
      <c r="AA92">
        <f t="shared" si="16"/>
        <v>-0.78981728924976946</v>
      </c>
      <c r="AB92">
        <f t="shared" si="17"/>
        <v>3.4489104359793608</v>
      </c>
      <c r="AD92">
        <f t="shared" si="19"/>
        <v>89</v>
      </c>
      <c r="AE92">
        <f t="shared" si="20"/>
        <v>11.208496897982</v>
      </c>
    </row>
    <row r="93" spans="1:31" x14ac:dyDescent="0.35">
      <c r="A93">
        <f t="shared" si="11"/>
        <v>90</v>
      </c>
      <c r="B93">
        <v>9.8337122512150579</v>
      </c>
      <c r="D93">
        <f t="shared" si="18"/>
        <v>90</v>
      </c>
      <c r="E93">
        <f t="shared" si="12"/>
        <v>3.6722422385008082</v>
      </c>
      <c r="F93">
        <f t="shared" si="21"/>
        <v>0.47495974887757908</v>
      </c>
      <c r="V93">
        <f t="shared" si="13"/>
        <v>90</v>
      </c>
      <c r="W93">
        <f t="shared" si="13"/>
        <v>3.6722422385008082</v>
      </c>
      <c r="X93">
        <f t="shared" si="13"/>
        <v>0.47495974887757908</v>
      </c>
      <c r="Y93">
        <f t="shared" si="14"/>
        <v>3.197282489623229</v>
      </c>
      <c r="Z93">
        <f t="shared" si="15"/>
        <v>1.0813279628257648</v>
      </c>
      <c r="AA93">
        <f t="shared" si="16"/>
        <v>1.077918627008664</v>
      </c>
      <c r="AB93">
        <f t="shared" si="17"/>
        <v>5.316646352237794</v>
      </c>
      <c r="AD93">
        <f t="shared" si="19"/>
        <v>90</v>
      </c>
      <c r="AE93">
        <f t="shared" si="20"/>
        <v>9.8337122512150579</v>
      </c>
    </row>
    <row r="94" spans="1:31" x14ac:dyDescent="0.35">
      <c r="A94">
        <f t="shared" si="11"/>
        <v>91</v>
      </c>
      <c r="B94">
        <v>11.009228904367124</v>
      </c>
      <c r="D94">
        <f t="shared" si="18"/>
        <v>91</v>
      </c>
      <c r="E94">
        <f t="shared" si="12"/>
        <v>1.1597083452407828</v>
      </c>
      <c r="F94">
        <f t="shared" si="21"/>
        <v>-0.56387579909888697</v>
      </c>
      <c r="V94">
        <f t="shared" si="13"/>
        <v>91</v>
      </c>
      <c r="W94">
        <f t="shared" si="13"/>
        <v>1.1597083452407828</v>
      </c>
      <c r="X94">
        <f t="shared" si="13"/>
        <v>-0.56387579909888697</v>
      </c>
      <c r="Y94">
        <f t="shared" si="14"/>
        <v>1.7235841443396698</v>
      </c>
      <c r="Z94">
        <f t="shared" si="15"/>
        <v>1.0813279628257648</v>
      </c>
      <c r="AA94">
        <f t="shared" si="16"/>
        <v>-0.39577971827489522</v>
      </c>
      <c r="AB94">
        <f t="shared" si="17"/>
        <v>3.8429480069542348</v>
      </c>
      <c r="AD94">
        <f t="shared" si="19"/>
        <v>91</v>
      </c>
      <c r="AE94">
        <f t="shared" si="20"/>
        <v>11.009228904367124</v>
      </c>
    </row>
    <row r="95" spans="1:31" x14ac:dyDescent="0.35">
      <c r="A95">
        <f t="shared" si="11"/>
        <v>92</v>
      </c>
      <c r="B95">
        <v>9.672211664259164</v>
      </c>
      <c r="D95">
        <f t="shared" si="18"/>
        <v>92</v>
      </c>
      <c r="E95">
        <f t="shared" si="12"/>
        <v>0.84656908651584484</v>
      </c>
      <c r="F95">
        <f t="shared" si="21"/>
        <v>-2.3764212017106821</v>
      </c>
      <c r="V95">
        <f t="shared" si="13"/>
        <v>92</v>
      </c>
      <c r="W95">
        <f t="shared" si="13"/>
        <v>0.84656908651584484</v>
      </c>
      <c r="X95">
        <f t="shared" si="13"/>
        <v>-2.3764212017106821</v>
      </c>
      <c r="Y95">
        <f t="shared" si="14"/>
        <v>3.2229902882265269</v>
      </c>
      <c r="Z95">
        <f t="shared" si="15"/>
        <v>1.0813279628257648</v>
      </c>
      <c r="AA95">
        <f t="shared" si="16"/>
        <v>1.1036264256119619</v>
      </c>
      <c r="AB95">
        <f t="shared" si="17"/>
        <v>5.3423541508410919</v>
      </c>
      <c r="AD95">
        <f t="shared" si="19"/>
        <v>92</v>
      </c>
      <c r="AE95">
        <f t="shared" si="20"/>
        <v>9.672211664259164</v>
      </c>
    </row>
    <row r="96" spans="1:31" x14ac:dyDescent="0.35">
      <c r="A96">
        <f t="shared" si="11"/>
        <v>93</v>
      </c>
      <c r="B96">
        <v>8.0220551654262664</v>
      </c>
      <c r="D96">
        <f t="shared" si="18"/>
        <v>93</v>
      </c>
      <c r="E96">
        <f t="shared" si="12"/>
        <v>3.5748309066307558</v>
      </c>
      <c r="F96">
        <f t="shared" si="21"/>
        <v>-0.17160756179547887</v>
      </c>
      <c r="V96">
        <f t="shared" si="13"/>
        <v>93</v>
      </c>
      <c r="W96">
        <f t="shared" si="13"/>
        <v>3.5748309066307558</v>
      </c>
      <c r="X96">
        <f t="shared" si="13"/>
        <v>-0.17160756179547887</v>
      </c>
      <c r="Y96">
        <f t="shared" si="14"/>
        <v>3.7464384684262346</v>
      </c>
      <c r="Z96">
        <f t="shared" si="15"/>
        <v>1.0813279628257648</v>
      </c>
      <c r="AA96">
        <f t="shared" si="16"/>
        <v>1.6270746058116696</v>
      </c>
      <c r="AB96">
        <f t="shared" si="17"/>
        <v>5.8658023310407996</v>
      </c>
      <c r="AD96">
        <f t="shared" si="19"/>
        <v>93</v>
      </c>
      <c r="AE96">
        <f t="shared" si="20"/>
        <v>8.0220551654262664</v>
      </c>
    </row>
    <row r="97" spans="1:31" x14ac:dyDescent="0.35">
      <c r="A97">
        <f t="shared" si="11"/>
        <v>94</v>
      </c>
      <c r="B97">
        <v>9.1001604867082797</v>
      </c>
      <c r="D97">
        <f t="shared" si="18"/>
        <v>94</v>
      </c>
      <c r="E97">
        <f t="shared" si="12"/>
        <v>3.6901286684724086</v>
      </c>
      <c r="F97">
        <f t="shared" si="21"/>
        <v>1.4249798047099598</v>
      </c>
      <c r="V97">
        <f t="shared" si="13"/>
        <v>94</v>
      </c>
      <c r="W97">
        <f t="shared" si="13"/>
        <v>3.6901286684724086</v>
      </c>
      <c r="X97">
        <f t="shared" si="13"/>
        <v>1.4249798047099598</v>
      </c>
      <c r="Y97">
        <f t="shared" si="14"/>
        <v>2.2651488637624491</v>
      </c>
      <c r="Z97">
        <f t="shared" si="15"/>
        <v>1.0813279628257648</v>
      </c>
      <c r="AA97">
        <f t="shared" si="16"/>
        <v>0.14578500114788406</v>
      </c>
      <c r="AB97">
        <f t="shared" si="17"/>
        <v>4.3845127263770145</v>
      </c>
      <c r="AD97">
        <f t="shared" si="19"/>
        <v>94</v>
      </c>
      <c r="AE97">
        <f t="shared" si="20"/>
        <v>9.1001604867082797</v>
      </c>
    </row>
    <row r="98" spans="1:31" x14ac:dyDescent="0.35">
      <c r="A98">
        <f t="shared" si="11"/>
        <v>95</v>
      </c>
      <c r="B98">
        <v>10.293563569831946</v>
      </c>
      <c r="D98">
        <f t="shared" si="18"/>
        <v>95</v>
      </c>
      <c r="E98">
        <f t="shared" si="12"/>
        <v>3.077299907873253</v>
      </c>
      <c r="F98">
        <f t="shared" si="21"/>
        <v>1.055713829929984</v>
      </c>
      <c r="V98">
        <f t="shared" si="13"/>
        <v>95</v>
      </c>
      <c r="W98">
        <f t="shared" si="13"/>
        <v>3.077299907873253</v>
      </c>
      <c r="X98">
        <f t="shared" si="13"/>
        <v>1.055713829929984</v>
      </c>
      <c r="Y98">
        <f t="shared" si="14"/>
        <v>2.0215860779432688</v>
      </c>
      <c r="Z98">
        <f t="shared" si="15"/>
        <v>1.0813279628257648</v>
      </c>
      <c r="AA98">
        <f t="shared" si="16"/>
        <v>-9.7777784671296164E-2</v>
      </c>
      <c r="AB98">
        <f t="shared" si="17"/>
        <v>4.1409499405578334</v>
      </c>
      <c r="AD98">
        <f t="shared" si="19"/>
        <v>95</v>
      </c>
      <c r="AE98">
        <f t="shared" si="20"/>
        <v>10.293563569831946</v>
      </c>
    </row>
    <row r="99" spans="1:31" x14ac:dyDescent="0.35">
      <c r="A99">
        <f t="shared" si="11"/>
        <v>96</v>
      </c>
      <c r="B99">
        <v>10.874137892356456</v>
      </c>
      <c r="D99">
        <f t="shared" si="18"/>
        <v>96</v>
      </c>
      <c r="E99">
        <f t="shared" si="12"/>
        <v>2.6711766233743566</v>
      </c>
      <c r="F99">
        <f t="shared" si="21"/>
        <v>0.43572746964903653</v>
      </c>
      <c r="V99">
        <f t="shared" si="13"/>
        <v>96</v>
      </c>
      <c r="W99">
        <f t="shared" si="13"/>
        <v>2.6711766233743566</v>
      </c>
      <c r="X99">
        <f t="shared" si="13"/>
        <v>0.43572746964903653</v>
      </c>
      <c r="Y99">
        <f t="shared" si="14"/>
        <v>2.23544915372532</v>
      </c>
      <c r="Z99">
        <f t="shared" si="15"/>
        <v>1.0813279628257648</v>
      </c>
      <c r="AA99">
        <f t="shared" si="16"/>
        <v>0.11608529111075505</v>
      </c>
      <c r="AB99">
        <f t="shared" si="17"/>
        <v>4.354813016339885</v>
      </c>
      <c r="AD99">
        <f t="shared" si="19"/>
        <v>96</v>
      </c>
      <c r="AE99">
        <f t="shared" si="20"/>
        <v>10.874137892356456</v>
      </c>
    </row>
    <row r="100" spans="1:31" x14ac:dyDescent="0.35">
      <c r="A100">
        <f t="shared" si="11"/>
        <v>97</v>
      </c>
      <c r="B100">
        <v>11.048588930382071</v>
      </c>
      <c r="D100">
        <f t="shared" si="18"/>
        <v>97</v>
      </c>
      <c r="E100">
        <f t="shared" si="12"/>
        <v>1.8252402633725184</v>
      </c>
      <c r="F100">
        <f t="shared" si="21"/>
        <v>-0.59434580065211862</v>
      </c>
      <c r="V100">
        <f t="shared" si="13"/>
        <v>97</v>
      </c>
      <c r="W100">
        <f t="shared" si="13"/>
        <v>1.8252402633725184</v>
      </c>
      <c r="X100">
        <f t="shared" si="13"/>
        <v>-0.59434580065211862</v>
      </c>
      <c r="Y100">
        <f t="shared" si="14"/>
        <v>2.4195860640246369</v>
      </c>
      <c r="Z100">
        <f t="shared" si="15"/>
        <v>1.0813279628257648</v>
      </c>
      <c r="AA100">
        <f t="shared" si="16"/>
        <v>0.30022220141007194</v>
      </c>
      <c r="AB100">
        <f t="shared" si="17"/>
        <v>4.5389499266392015</v>
      </c>
      <c r="AD100">
        <f t="shared" si="19"/>
        <v>97</v>
      </c>
      <c r="AE100">
        <f t="shared" si="20"/>
        <v>11.048588930382071</v>
      </c>
    </row>
    <row r="101" spans="1:31" x14ac:dyDescent="0.35">
      <c r="A101">
        <f t="shared" si="11"/>
        <v>98</v>
      </c>
      <c r="B101">
        <v>10.377103608405847</v>
      </c>
      <c r="D101">
        <f t="shared" si="18"/>
        <v>98</v>
      </c>
      <c r="E101">
        <f t="shared" si="12"/>
        <v>3.2203553834183056</v>
      </c>
      <c r="F101">
        <f t="shared" si="21"/>
        <v>0.22764270001736275</v>
      </c>
      <c r="V101">
        <f t="shared" si="13"/>
        <v>98</v>
      </c>
      <c r="W101">
        <f t="shared" si="13"/>
        <v>3.2203553834183056</v>
      </c>
      <c r="X101">
        <f t="shared" si="13"/>
        <v>0.22764270001736275</v>
      </c>
      <c r="Y101">
        <f t="shared" si="14"/>
        <v>2.992712683400943</v>
      </c>
      <c r="Z101">
        <f t="shared" si="15"/>
        <v>1.0813279628257648</v>
      </c>
      <c r="AA101">
        <f t="shared" si="16"/>
        <v>0.87334882078637799</v>
      </c>
      <c r="AB101">
        <f t="shared" si="17"/>
        <v>5.1120765460155084</v>
      </c>
      <c r="AD101">
        <f t="shared" si="19"/>
        <v>98</v>
      </c>
      <c r="AE101">
        <f t="shared" si="20"/>
        <v>10.377103608405847</v>
      </c>
    </row>
    <row r="102" spans="1:31" x14ac:dyDescent="0.35">
      <c r="A102">
        <f t="shared" si="11"/>
        <v>99</v>
      </c>
      <c r="B102">
        <v>11.10073340647541</v>
      </c>
      <c r="D102">
        <f t="shared" si="18"/>
        <v>99</v>
      </c>
      <c r="E102">
        <f t="shared" si="12"/>
        <v>0.95244886864477518</v>
      </c>
      <c r="F102">
        <f t="shared" si="21"/>
        <v>-1.2472744896676258</v>
      </c>
      <c r="V102">
        <f t="shared" si="13"/>
        <v>99</v>
      </c>
      <c r="W102">
        <f t="shared" si="13"/>
        <v>0.95244886864477518</v>
      </c>
      <c r="X102">
        <f t="shared" si="13"/>
        <v>-1.2472744896676258</v>
      </c>
      <c r="Y102">
        <f t="shared" si="14"/>
        <v>2.1997233583124007</v>
      </c>
      <c r="Z102">
        <f t="shared" si="15"/>
        <v>1.0813279628257648</v>
      </c>
      <c r="AA102">
        <f t="shared" si="16"/>
        <v>8.0359495697835737E-2</v>
      </c>
      <c r="AB102">
        <f t="shared" si="17"/>
        <v>4.3190872209269653</v>
      </c>
      <c r="AD102">
        <f t="shared" si="19"/>
        <v>99</v>
      </c>
      <c r="AE102">
        <f t="shared" si="20"/>
        <v>11.10073340647541</v>
      </c>
    </row>
    <row r="103" spans="1:31" x14ac:dyDescent="0.35">
      <c r="A103">
        <f t="shared" si="11"/>
        <v>100</v>
      </c>
      <c r="B103">
        <v>9.5564566897714425</v>
      </c>
      <c r="D103">
        <f t="shared" si="18"/>
        <v>100</v>
      </c>
      <c r="E103">
        <f t="shared" si="12"/>
        <v>3.0668809077752135</v>
      </c>
      <c r="F103">
        <f t="shared" si="21"/>
        <v>-0.59176189855283701</v>
      </c>
      <c r="V103">
        <f t="shared" si="13"/>
        <v>100</v>
      </c>
      <c r="W103">
        <f t="shared" si="13"/>
        <v>3.0668809077752135</v>
      </c>
      <c r="X103">
        <f t="shared" si="13"/>
        <v>-0.59176189855283701</v>
      </c>
      <c r="Y103">
        <f t="shared" si="14"/>
        <v>3.6586428063280505</v>
      </c>
      <c r="Z103">
        <f t="shared" si="15"/>
        <v>1.0813279628257648</v>
      </c>
      <c r="AA103">
        <f t="shared" si="16"/>
        <v>1.5392789437134855</v>
      </c>
      <c r="AB103">
        <f t="shared" si="17"/>
        <v>5.7780066689426155</v>
      </c>
      <c r="AD103">
        <f t="shared" si="19"/>
        <v>100</v>
      </c>
      <c r="AE103">
        <f t="shared" si="20"/>
        <v>9.5564566897714425</v>
      </c>
    </row>
    <row r="104" spans="1:31" x14ac:dyDescent="0.35">
      <c r="A104">
        <f t="shared" si="11"/>
        <v>101</v>
      </c>
      <c r="B104">
        <v>10.126612012197914</v>
      </c>
      <c r="D104">
        <f t="shared" si="18"/>
        <v>101</v>
      </c>
      <c r="E104">
        <f t="shared" si="12"/>
        <v>2.9887703728695838</v>
      </c>
      <c r="F104">
        <f t="shared" si="21"/>
        <v>0.41008096594287169</v>
      </c>
      <c r="V104">
        <f t="shared" si="13"/>
        <v>101</v>
      </c>
      <c r="W104">
        <f t="shared" si="13"/>
        <v>2.9887703728695838</v>
      </c>
      <c r="X104">
        <f t="shared" si="13"/>
        <v>0.41008096594287169</v>
      </c>
      <c r="Y104">
        <f t="shared" si="14"/>
        <v>2.5786894069267121</v>
      </c>
      <c r="Z104">
        <f t="shared" si="15"/>
        <v>1.0813279628257648</v>
      </c>
      <c r="AA104">
        <f t="shared" si="16"/>
        <v>0.45932554431214712</v>
      </c>
      <c r="AB104">
        <f t="shared" si="17"/>
        <v>4.6980532695412771</v>
      </c>
      <c r="AD104">
        <f t="shared" si="19"/>
        <v>101</v>
      </c>
      <c r="AE104">
        <f t="shared" si="20"/>
        <v>10.126612012197914</v>
      </c>
    </row>
    <row r="105" spans="1:31" x14ac:dyDescent="0.35">
      <c r="A105">
        <f t="shared" si="11"/>
        <v>102</v>
      </c>
      <c r="B105">
        <v>10.618656799718755</v>
      </c>
      <c r="D105">
        <f t="shared" si="18"/>
        <v>102</v>
      </c>
      <c r="E105">
        <f t="shared" si="12"/>
        <v>3.2474464331436623</v>
      </c>
      <c r="F105">
        <f t="shared" si="21"/>
        <v>0.66278338398350989</v>
      </c>
      <c r="V105">
        <f t="shared" si="13"/>
        <v>102</v>
      </c>
      <c r="W105">
        <f t="shared" si="13"/>
        <v>3.2474464331436623</v>
      </c>
      <c r="X105">
        <f t="shared" si="13"/>
        <v>0.66278338398350989</v>
      </c>
      <c r="Y105">
        <f t="shared" si="14"/>
        <v>2.5846630491601523</v>
      </c>
      <c r="Z105">
        <f t="shared" si="15"/>
        <v>1.0813279628257648</v>
      </c>
      <c r="AA105">
        <f t="shared" si="16"/>
        <v>0.46529918654558733</v>
      </c>
      <c r="AB105">
        <f t="shared" si="17"/>
        <v>4.7040269117747169</v>
      </c>
      <c r="AD105">
        <f t="shared" si="19"/>
        <v>102</v>
      </c>
      <c r="AE105">
        <f t="shared" si="20"/>
        <v>10.618656799718755</v>
      </c>
    </row>
    <row r="106" spans="1:31" x14ac:dyDescent="0.35">
      <c r="A106">
        <f t="shared" si="11"/>
        <v>103</v>
      </c>
      <c r="B106">
        <v>11.369377647513675</v>
      </c>
      <c r="D106">
        <f t="shared" si="18"/>
        <v>103</v>
      </c>
      <c r="E106">
        <f t="shared" si="12"/>
        <v>1.8887901580704431</v>
      </c>
      <c r="F106">
        <f t="shared" si="21"/>
        <v>-0.47831702187392056</v>
      </c>
      <c r="V106">
        <f t="shared" si="13"/>
        <v>103</v>
      </c>
      <c r="W106">
        <f t="shared" si="13"/>
        <v>1.8887901580704431</v>
      </c>
      <c r="X106">
        <f t="shared" si="13"/>
        <v>-0.47831702187392056</v>
      </c>
      <c r="Y106">
        <f t="shared" si="14"/>
        <v>2.3671071799443637</v>
      </c>
      <c r="Z106">
        <f t="shared" si="15"/>
        <v>1.0813279628257648</v>
      </c>
      <c r="AA106">
        <f t="shared" si="16"/>
        <v>0.24774331732979871</v>
      </c>
      <c r="AB106">
        <f t="shared" si="17"/>
        <v>4.4864710425589287</v>
      </c>
      <c r="AD106">
        <f t="shared" si="19"/>
        <v>103</v>
      </c>
      <c r="AE106">
        <f t="shared" si="20"/>
        <v>11.369377647513675</v>
      </c>
    </row>
    <row r="107" spans="1:31" x14ac:dyDescent="0.35">
      <c r="A107">
        <f t="shared" si="11"/>
        <v>104</v>
      </c>
      <c r="B107">
        <v>10.761442220235375</v>
      </c>
      <c r="D107" s="6">
        <f t="shared" si="18"/>
        <v>104</v>
      </c>
      <c r="E107" s="6">
        <f t="shared" si="12"/>
        <v>3.6900484205963258</v>
      </c>
      <c r="F107" s="6">
        <f t="shared" si="21"/>
        <v>0.47829192270459708</v>
      </c>
      <c r="V107">
        <f t="shared" si="13"/>
        <v>104</v>
      </c>
      <c r="W107">
        <f t="shared" si="13"/>
        <v>3.6900484205963258</v>
      </c>
      <c r="X107">
        <f t="shared" si="13"/>
        <v>0.47829192270459708</v>
      </c>
      <c r="Y107">
        <f t="shared" si="14"/>
        <v>3.2117564978917286</v>
      </c>
      <c r="Z107">
        <f t="shared" si="15"/>
        <v>1.0813279628257648</v>
      </c>
      <c r="AA107">
        <f t="shared" si="16"/>
        <v>1.0923926352771636</v>
      </c>
      <c r="AB107">
        <f t="shared" si="17"/>
        <v>5.3311203605062936</v>
      </c>
      <c r="AD107">
        <f t="shared" si="19"/>
        <v>104</v>
      </c>
      <c r="AE107">
        <f t="shared" si="20"/>
        <v>10.761442220235375</v>
      </c>
    </row>
    <row r="108" spans="1:31" x14ac:dyDescent="0.35">
      <c r="A108">
        <f t="shared" si="11"/>
        <v>105</v>
      </c>
      <c r="B108" s="6">
        <v>11.954765055482959</v>
      </c>
      <c r="V108">
        <f>V107+1</f>
        <v>105</v>
      </c>
      <c r="Y108">
        <f>SUMPRODUCT(W106:W107,I$4:I$5)+SUMPRODUCT(X107,J$5)</f>
        <v>2.1580972639242235</v>
      </c>
      <c r="Z108">
        <f>J$15*SQRT(SUMSQ(M$15:M15))</f>
        <v>1.0813279628257648</v>
      </c>
      <c r="AA108">
        <f>Y108-NORMSINV(1-Z$2/2)*Z108</f>
        <v>3.8733401309658522E-2</v>
      </c>
      <c r="AB108">
        <f>Y108+NORMSINV(1-Z$2/2)*Z108</f>
        <v>4.277461126538789</v>
      </c>
      <c r="AD108" s="6">
        <f t="shared" si="19"/>
        <v>105</v>
      </c>
      <c r="AE108" s="6">
        <f t="shared" si="20"/>
        <v>11.954765055482959</v>
      </c>
    </row>
    <row r="109" spans="1:31" x14ac:dyDescent="0.35">
      <c r="V109">
        <f>V108+1</f>
        <v>106</v>
      </c>
      <c r="Y109">
        <f>SUMPRODUCT(W107,I4)+SUMPRODUCT(Y108,I5)</f>
        <v>3.0331270990809056</v>
      </c>
      <c r="Z109">
        <f>J$15*SQRT(SUMSQ(M$15:M16))</f>
        <v>1.3186753877882829</v>
      </c>
      <c r="AA109">
        <f>Y109-NORMSINV(1-Z$2/2)*Z109</f>
        <v>0.44857083171648249</v>
      </c>
      <c r="AB109">
        <f>Y109+NORMSINV(1-Z$2/2)*Z109</f>
        <v>5.6176833664453287</v>
      </c>
      <c r="AD109">
        <f t="shared" si="19"/>
        <v>106</v>
      </c>
      <c r="AE109">
        <f>Y108+AE108+J$6</f>
        <v>11.61613673405844</v>
      </c>
    </row>
    <row r="110" spans="1:31" x14ac:dyDescent="0.35">
      <c r="V110">
        <f>V109+1</f>
        <v>107</v>
      </c>
      <c r="Y110">
        <f>SUMPRODUCT(Y108:Y109,I4:I5)</f>
        <v>2.5634427083648812</v>
      </c>
      <c r="Z110">
        <f>J$15*SQRT(SUMSQ(M$15:M17))</f>
        <v>1.3461140773542954</v>
      </c>
      <c r="AA110">
        <f>Y110-NORMSINV(1-Z$2/2)*Z110</f>
        <v>-7.4892402331901753E-2</v>
      </c>
      <c r="AB110">
        <f>Y110+NORMSINV(1-Z$2/2)*Z110</f>
        <v>5.2017778190616646</v>
      </c>
      <c r="AD110">
        <f t="shared" si="19"/>
        <v>107</v>
      </c>
      <c r="AE110">
        <f>Y109+AE109+J$6</f>
        <v>12.152538247790602</v>
      </c>
    </row>
    <row r="111" spans="1:31" x14ac:dyDescent="0.35">
      <c r="V111">
        <f>V110+1</f>
        <v>108</v>
      </c>
      <c r="Y111">
        <f>SUMPRODUCT(Y109:Y110,I4:I5)</f>
        <v>2.8451486177621823</v>
      </c>
      <c r="Z111">
        <f>J$15*SQRT(SUMSQ(M$15:M18))</f>
        <v>1.3798027430369997</v>
      </c>
      <c r="AA111">
        <f>Y111-NORMSINV(1-Z$2/2)*Z111</f>
        <v>0.14078493564008854</v>
      </c>
      <c r="AB111">
        <f>Y111+NORMSINV(1-Z$2/2)*Z111</f>
        <v>5.5495122998842756</v>
      </c>
      <c r="AD111">
        <f t="shared" si="19"/>
        <v>108</v>
      </c>
      <c r="AE111">
        <f>Y110+AE110+J$6</f>
        <v>12.219255370806742</v>
      </c>
    </row>
    <row r="112" spans="1:31" x14ac:dyDescent="0.35">
      <c r="V112" s="6">
        <f>V111+1</f>
        <v>109</v>
      </c>
      <c r="W112" s="6"/>
      <c r="X112" s="6"/>
      <c r="Y112" s="6">
        <f>SUMPRODUCT(Y110:Y111,I4:I5)</f>
        <v>2.7071337352766007</v>
      </c>
      <c r="Z112" s="6">
        <f>J$15*SQRT(SUMSQ(M$15:M19))</f>
        <v>1.379903319931576</v>
      </c>
      <c r="AA112" s="6">
        <f>Y112-NORMSINV(1-Z$2/2)*Z112</f>
        <v>2.5729260634608231E-3</v>
      </c>
      <c r="AB112" s="6">
        <f>Y112+NORMSINV(1-Z$2/2)*Z112</f>
        <v>5.4116945444897411</v>
      </c>
      <c r="AD112">
        <f t="shared" si="19"/>
        <v>109</v>
      </c>
      <c r="AE112">
        <f>Y111+AE111+J$6</f>
        <v>12.567678403220182</v>
      </c>
    </row>
    <row r="113" spans="30:31" x14ac:dyDescent="0.35">
      <c r="AD113" s="6">
        <f t="shared" si="19"/>
        <v>110</v>
      </c>
      <c r="AE113" s="6">
        <f>Y112+AE112+J$6</f>
        <v>12.778086553148039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13916-6E0C-4C7A-AB13-D6D1D51B21CB}">
  <sheetPr codeName="Sheet24"/>
  <dimension ref="A1:AE113"/>
  <sheetViews>
    <sheetView workbookViewId="0"/>
  </sheetViews>
  <sheetFormatPr defaultRowHeight="14.5" x14ac:dyDescent="0.35"/>
  <cols>
    <col min="1" max="1" width="4.81640625" customWidth="1"/>
  </cols>
  <sheetData>
    <row r="1" spans="1:31" x14ac:dyDescent="0.35">
      <c r="A1" s="1" t="s">
        <v>0</v>
      </c>
      <c r="D1" t="s">
        <v>1</v>
      </c>
      <c r="H1" t="s">
        <v>49</v>
      </c>
      <c r="L1" t="s">
        <v>3</v>
      </c>
      <c r="P1" t="s">
        <v>50</v>
      </c>
      <c r="V1" t="s">
        <v>5</v>
      </c>
      <c r="AD1" t="s">
        <v>6</v>
      </c>
    </row>
    <row r="2" spans="1:31" ht="15" thickBot="1" x14ac:dyDescent="0.4">
      <c r="A2" s="2"/>
      <c r="B2" s="2"/>
      <c r="Y2" t="s">
        <v>7</v>
      </c>
      <c r="Z2">
        <v>0.05</v>
      </c>
    </row>
    <row r="3" spans="1:31" ht="15" thickTop="1" x14ac:dyDescent="0.35">
      <c r="B3" s="3" t="s">
        <v>8</v>
      </c>
      <c r="D3" s="4" t="s">
        <v>9</v>
      </c>
      <c r="E3" s="4" t="s">
        <v>10</v>
      </c>
      <c r="F3" s="4" t="s">
        <v>11</v>
      </c>
      <c r="H3" s="4" t="s">
        <v>12</v>
      </c>
      <c r="I3" s="4" t="s">
        <v>13</v>
      </c>
      <c r="J3" s="4" t="s">
        <v>14</v>
      </c>
      <c r="L3" s="4" t="s">
        <v>15</v>
      </c>
      <c r="M3" s="4" t="s">
        <v>16</v>
      </c>
      <c r="N3" s="4" t="s">
        <v>17</v>
      </c>
      <c r="P3" s="4" t="s">
        <v>18</v>
      </c>
      <c r="Q3" s="4" t="s">
        <v>51</v>
      </c>
      <c r="R3" s="4" t="s">
        <v>20</v>
      </c>
      <c r="S3" s="4" t="s">
        <v>21</v>
      </c>
      <c r="T3" s="4" t="s">
        <v>22</v>
      </c>
      <c r="V3" s="4" t="s">
        <v>9</v>
      </c>
      <c r="W3" s="4" t="s">
        <v>10</v>
      </c>
      <c r="X3" s="4" t="s">
        <v>11</v>
      </c>
      <c r="Y3" s="4" t="s">
        <v>23</v>
      </c>
      <c r="Z3" s="4" t="s">
        <v>20</v>
      </c>
      <c r="AA3" s="4" t="s">
        <v>24</v>
      </c>
      <c r="AB3" s="4" t="s">
        <v>25</v>
      </c>
      <c r="AD3" s="4" t="s">
        <v>9</v>
      </c>
      <c r="AE3" s="4" t="s">
        <v>26</v>
      </c>
    </row>
    <row r="4" spans="1:31" x14ac:dyDescent="0.35">
      <c r="A4">
        <v>1</v>
      </c>
      <c r="B4">
        <v>3.1176756475655343</v>
      </c>
      <c r="D4">
        <v>1</v>
      </c>
      <c r="E4">
        <f>B5-B4-J$6</f>
        <v>2.6446262435648684</v>
      </c>
      <c r="F4">
        <v>0</v>
      </c>
      <c r="H4" s="5">
        <v>2</v>
      </c>
      <c r="I4">
        <v>0.55785501990874697</v>
      </c>
      <c r="J4">
        <v>0</v>
      </c>
      <c r="L4">
        <f t="array" ref="L4:N5">[2]!ARRoots(I4:I5)</f>
        <v>-1.7332399969993588</v>
      </c>
      <c r="M4">
        <v>0</v>
      </c>
      <c r="N4">
        <v>1.7332399969993588</v>
      </c>
      <c r="P4" s="14" t="s">
        <v>52</v>
      </c>
      <c r="Q4" s="14">
        <f>J16</f>
        <v>2.3148809812859827E-2</v>
      </c>
      <c r="R4" s="14">
        <f>J17/SQRT(J18)</f>
        <v>0.12701194722600762</v>
      </c>
      <c r="S4" s="14">
        <f>Q4/R4</f>
        <v>0.18225694762137903</v>
      </c>
      <c r="T4" s="14">
        <f>TDIST(ABS(S4),J$18-1,2)</f>
        <v>0.85574639588864854</v>
      </c>
      <c r="V4">
        <f>D4</f>
        <v>1</v>
      </c>
      <c r="W4">
        <f>E4</f>
        <v>2.6446262435648684</v>
      </c>
      <c r="X4">
        <f>F4</f>
        <v>0</v>
      </c>
      <c r="Y4">
        <f>W4-X4</f>
        <v>2.6446262435648684</v>
      </c>
      <c r="Z4">
        <f>J$15</f>
        <v>1.1062504015179921</v>
      </c>
      <c r="AA4">
        <f>Y4-NORMSINV(1-Z$2/2)*Z4</f>
        <v>0.47641529870663035</v>
      </c>
      <c r="AB4">
        <f>Y4+NORMSINV(1-Z$2/2)*Z4</f>
        <v>4.8128371884231065</v>
      </c>
      <c r="AD4">
        <v>1</v>
      </c>
      <c r="AE4">
        <f>B4</f>
        <v>3.1176756475655343</v>
      </c>
    </row>
    <row r="5" spans="1:31" x14ac:dyDescent="0.35">
      <c r="A5">
        <f t="shared" ref="A5:A68" si="0">A4+1</f>
        <v>2</v>
      </c>
      <c r="B5">
        <v>5.8082510857989273</v>
      </c>
      <c r="D5">
        <f>D4+1</f>
        <v>2</v>
      </c>
      <c r="E5">
        <f t="shared" ref="E5:E68" si="1">B6-B5-J$6</f>
        <v>-0.94743168208567607</v>
      </c>
      <c r="F5">
        <v>0</v>
      </c>
      <c r="H5" s="5">
        <f>H4-1</f>
        <v>1</v>
      </c>
      <c r="I5">
        <v>0.38994248834921208</v>
      </c>
      <c r="J5">
        <v>-1.0668948731108738</v>
      </c>
      <c r="L5" s="6">
        <v>1.0342367175935405</v>
      </c>
      <c r="M5" s="6">
        <v>0</v>
      </c>
      <c r="N5" s="6">
        <v>1.0342367175935405</v>
      </c>
      <c r="V5">
        <f t="shared" ref="V5:X68" si="2">D5</f>
        <v>2</v>
      </c>
      <c r="W5">
        <f t="shared" si="2"/>
        <v>-0.94743168208567607</v>
      </c>
      <c r="X5">
        <f t="shared" si="2"/>
        <v>0</v>
      </c>
      <c r="Y5">
        <f t="shared" ref="Y5:Y68" si="3">W5-X5</f>
        <v>-0.94743168208567607</v>
      </c>
      <c r="Z5">
        <f t="shared" ref="Z5:Z68" si="4">J$15</f>
        <v>1.1062504015179921</v>
      </c>
      <c r="AA5">
        <f t="shared" ref="AA5:AA68" si="5">Y5-NORMSINV(1-Z$2/2)*Z5</f>
        <v>-3.1156426269439139</v>
      </c>
      <c r="AB5">
        <f t="shared" ref="AB5:AB68" si="6">Y5+NORMSINV(1-Z$2/2)*Z5</f>
        <v>1.220779262772562</v>
      </c>
      <c r="AD5">
        <f>AD4+1</f>
        <v>2</v>
      </c>
      <c r="AE5">
        <f>B5</f>
        <v>5.8082510857989273</v>
      </c>
    </row>
    <row r="6" spans="1:31" x14ac:dyDescent="0.35">
      <c r="A6">
        <f t="shared" si="0"/>
        <v>3</v>
      </c>
      <c r="B6">
        <v>4.9067685983817757</v>
      </c>
      <c r="D6">
        <f t="shared" ref="D6:D69" si="7">D5+1</f>
        <v>3</v>
      </c>
      <c r="E6">
        <f t="shared" si="1"/>
        <v>1.1667566892099426</v>
      </c>
      <c r="F6">
        <f>E6-SUMPRODUCT(E4:E5,I$4:I$5)-SUMPRODUCT(F5,J$5)</f>
        <v>6.088253110823616E-2</v>
      </c>
      <c r="H6" s="7" t="s">
        <v>27</v>
      </c>
      <c r="I6" s="6">
        <f>J6*(1-SUM(I4:I5))</f>
        <v>2.3986624552370783E-3</v>
      </c>
      <c r="J6" s="6">
        <v>4.5949194668524429E-2</v>
      </c>
      <c r="V6">
        <f t="shared" si="2"/>
        <v>3</v>
      </c>
      <c r="W6">
        <f t="shared" si="2"/>
        <v>1.1667566892099426</v>
      </c>
      <c r="X6">
        <f t="shared" si="2"/>
        <v>6.088253110823616E-2</v>
      </c>
      <c r="Y6">
        <f t="shared" si="3"/>
        <v>1.1058741581017064</v>
      </c>
      <c r="Z6">
        <f t="shared" si="4"/>
        <v>1.1062504015179921</v>
      </c>
      <c r="AA6">
        <f t="shared" si="5"/>
        <v>-1.0623367867565316</v>
      </c>
      <c r="AB6">
        <f t="shared" si="6"/>
        <v>3.2740851029599445</v>
      </c>
      <c r="AD6">
        <f t="shared" ref="AD6:AD69" si="8">AD5+1</f>
        <v>3</v>
      </c>
      <c r="AE6">
        <f t="shared" ref="AE6:AE69" si="9">B6</f>
        <v>4.9067685983817757</v>
      </c>
    </row>
    <row r="7" spans="1:31" x14ac:dyDescent="0.35">
      <c r="A7">
        <f t="shared" si="0"/>
        <v>4</v>
      </c>
      <c r="B7">
        <v>6.1194744822602427</v>
      </c>
      <c r="D7">
        <f t="shared" si="7"/>
        <v>4</v>
      </c>
      <c r="E7">
        <f t="shared" si="1"/>
        <v>1.9699026348369404</v>
      </c>
      <c r="F7">
        <f t="shared" ref="F7:F70" si="10">E7-SUMPRODUCT(E5:E6,I$4:I$5)-SUMPRODUCT(F6,J$5)</f>
        <v>2.1084194083218</v>
      </c>
      <c r="L7" t="s">
        <v>30</v>
      </c>
      <c r="V7">
        <f t="shared" si="2"/>
        <v>4</v>
      </c>
      <c r="W7">
        <f t="shared" si="2"/>
        <v>1.9699026348369404</v>
      </c>
      <c r="X7">
        <f t="shared" si="2"/>
        <v>2.1084194083218</v>
      </c>
      <c r="Y7">
        <f t="shared" si="3"/>
        <v>-0.13851677348485958</v>
      </c>
      <c r="Z7">
        <f t="shared" si="4"/>
        <v>1.1062504015179921</v>
      </c>
      <c r="AA7">
        <f t="shared" si="5"/>
        <v>-2.3067277183430974</v>
      </c>
      <c r="AB7">
        <f t="shared" si="6"/>
        <v>2.0296941713733787</v>
      </c>
      <c r="AD7">
        <f t="shared" si="8"/>
        <v>4</v>
      </c>
      <c r="AE7">
        <f t="shared" si="9"/>
        <v>6.1194744822602427</v>
      </c>
    </row>
    <row r="8" spans="1:31" ht="15" thickBot="1" x14ac:dyDescent="0.4">
      <c r="A8">
        <f t="shared" si="0"/>
        <v>5</v>
      </c>
      <c r="B8">
        <v>8.1353263117657075</v>
      </c>
      <c r="D8">
        <f t="shared" si="7"/>
        <v>5</v>
      </c>
      <c r="E8">
        <f t="shared" si="1"/>
        <v>1.1635919202117424</v>
      </c>
      <c r="F8">
        <f t="shared" si="10"/>
        <v>1.9940239659958705</v>
      </c>
      <c r="I8" t="s">
        <v>32</v>
      </c>
      <c r="J8" s="26">
        <f>SUMSQ(F6:F107)</f>
        <v>124.82657498758931</v>
      </c>
      <c r="V8">
        <f t="shared" si="2"/>
        <v>5</v>
      </c>
      <c r="W8">
        <f t="shared" si="2"/>
        <v>1.1635919202117424</v>
      </c>
      <c r="X8">
        <f t="shared" si="2"/>
        <v>1.9940239659958705</v>
      </c>
      <c r="Y8">
        <f t="shared" si="3"/>
        <v>-0.8304320457841281</v>
      </c>
      <c r="Z8">
        <f t="shared" si="4"/>
        <v>1.1062504015179921</v>
      </c>
      <c r="AA8">
        <f t="shared" si="5"/>
        <v>-2.9986429906423662</v>
      </c>
      <c r="AB8">
        <f t="shared" si="6"/>
        <v>1.33777889907411</v>
      </c>
      <c r="AD8">
        <f t="shared" si="8"/>
        <v>5</v>
      </c>
      <c r="AE8">
        <f t="shared" si="9"/>
        <v>8.1353263117657075</v>
      </c>
    </row>
    <row r="9" spans="1:31" ht="15" thickTop="1" x14ac:dyDescent="0.35">
      <c r="A9">
        <f t="shared" si="0"/>
        <v>6</v>
      </c>
      <c r="B9">
        <v>9.3448674266459744</v>
      </c>
      <c r="D9">
        <f t="shared" si="7"/>
        <v>6</v>
      </c>
      <c r="E9">
        <f t="shared" si="1"/>
        <v>-0.24316593742733983</v>
      </c>
      <c r="F9">
        <f t="shared" si="10"/>
        <v>0.33159400638820657</v>
      </c>
      <c r="L9" s="4" t="s">
        <v>15</v>
      </c>
      <c r="M9" s="4" t="s">
        <v>16</v>
      </c>
      <c r="N9" s="4" t="s">
        <v>17</v>
      </c>
      <c r="V9">
        <f t="shared" si="2"/>
        <v>6</v>
      </c>
      <c r="W9">
        <f t="shared" si="2"/>
        <v>-0.24316593742733983</v>
      </c>
      <c r="X9">
        <f t="shared" si="2"/>
        <v>0.33159400638820657</v>
      </c>
      <c r="Y9">
        <f t="shared" si="3"/>
        <v>-0.5747599438155464</v>
      </c>
      <c r="Z9">
        <f t="shared" si="4"/>
        <v>1.1062504015179921</v>
      </c>
      <c r="AA9">
        <f t="shared" si="5"/>
        <v>-2.7429708886737845</v>
      </c>
      <c r="AB9">
        <f t="shared" si="6"/>
        <v>1.5934510010426917</v>
      </c>
      <c r="AD9">
        <f t="shared" si="8"/>
        <v>6</v>
      </c>
      <c r="AE9">
        <f t="shared" si="9"/>
        <v>9.3448674266459744</v>
      </c>
    </row>
    <row r="10" spans="1:31" x14ac:dyDescent="0.35">
      <c r="A10">
        <f t="shared" si="0"/>
        <v>7</v>
      </c>
      <c r="B10">
        <v>9.147650683887159</v>
      </c>
      <c r="D10">
        <f t="shared" si="7"/>
        <v>7</v>
      </c>
      <c r="E10">
        <f t="shared" si="1"/>
        <v>-1.0921065972527046</v>
      </c>
      <c r="F10">
        <f t="shared" si="10"/>
        <v>-1.2926255149760257</v>
      </c>
      <c r="I10" t="s">
        <v>33</v>
      </c>
      <c r="J10" s="25">
        <v>2</v>
      </c>
      <c r="L10" s="27">
        <f t="array" ref="L10:N10">[2]!MARoots(J5)</f>
        <v>0.93729947083181642</v>
      </c>
      <c r="M10" s="27">
        <v>0</v>
      </c>
      <c r="N10" s="27">
        <v>0.93729947083181642</v>
      </c>
      <c r="V10">
        <f t="shared" si="2"/>
        <v>7</v>
      </c>
      <c r="W10">
        <f t="shared" si="2"/>
        <v>-1.0921065972527046</v>
      </c>
      <c r="X10">
        <f t="shared" si="2"/>
        <v>-1.2926255149760257</v>
      </c>
      <c r="Y10">
        <f t="shared" si="3"/>
        <v>0.20051891772332109</v>
      </c>
      <c r="Z10">
        <f t="shared" si="4"/>
        <v>1.1062504015179921</v>
      </c>
      <c r="AA10">
        <f t="shared" si="5"/>
        <v>-1.967692027134917</v>
      </c>
      <c r="AB10">
        <f t="shared" si="6"/>
        <v>2.3687298625815592</v>
      </c>
      <c r="AD10">
        <f t="shared" si="8"/>
        <v>7</v>
      </c>
      <c r="AE10">
        <f t="shared" si="9"/>
        <v>9.147650683887159</v>
      </c>
    </row>
    <row r="11" spans="1:31" x14ac:dyDescent="0.35">
      <c r="A11">
        <f t="shared" si="0"/>
        <v>8</v>
      </c>
      <c r="B11">
        <v>8.1014932813029787</v>
      </c>
      <c r="D11">
        <f t="shared" si="7"/>
        <v>8</v>
      </c>
      <c r="E11">
        <f t="shared" si="1"/>
        <v>1.9989765532014256</v>
      </c>
      <c r="F11">
        <f t="shared" si="10"/>
        <v>1.1813911213611688</v>
      </c>
      <c r="I11" t="s">
        <v>34</v>
      </c>
      <c r="J11" s="11">
        <v>1</v>
      </c>
      <c r="V11">
        <f t="shared" si="2"/>
        <v>8</v>
      </c>
      <c r="W11">
        <f t="shared" si="2"/>
        <v>1.9989765532014256</v>
      </c>
      <c r="X11">
        <f t="shared" si="2"/>
        <v>1.1813911213611688</v>
      </c>
      <c r="Y11">
        <f t="shared" si="3"/>
        <v>0.81758543184025689</v>
      </c>
      <c r="Z11">
        <f t="shared" si="4"/>
        <v>1.1062504015179921</v>
      </c>
      <c r="AA11">
        <f t="shared" si="5"/>
        <v>-1.3506255130179812</v>
      </c>
      <c r="AB11">
        <f t="shared" si="6"/>
        <v>2.9857963766984952</v>
      </c>
      <c r="AD11">
        <f t="shared" si="8"/>
        <v>8</v>
      </c>
      <c r="AE11">
        <f t="shared" si="9"/>
        <v>8.1014932813029787</v>
      </c>
    </row>
    <row r="12" spans="1:31" x14ac:dyDescent="0.35">
      <c r="A12">
        <f t="shared" si="0"/>
        <v>9</v>
      </c>
      <c r="B12">
        <v>10.146419029172929</v>
      </c>
      <c r="D12">
        <f t="shared" si="7"/>
        <v>9</v>
      </c>
      <c r="E12">
        <f t="shared" si="1"/>
        <v>0.85282812516272588</v>
      </c>
      <c r="F12">
        <f t="shared" si="10"/>
        <v>1.9429995119274495</v>
      </c>
      <c r="I12" t="s">
        <v>35</v>
      </c>
      <c r="J12" s="11">
        <v>1</v>
      </c>
      <c r="L12" t="s">
        <v>36</v>
      </c>
      <c r="V12">
        <f t="shared" si="2"/>
        <v>9</v>
      </c>
      <c r="W12">
        <f t="shared" si="2"/>
        <v>0.85282812516272588</v>
      </c>
      <c r="X12">
        <f t="shared" si="2"/>
        <v>1.9429995119274495</v>
      </c>
      <c r="Y12">
        <f t="shared" si="3"/>
        <v>-1.0901713867647236</v>
      </c>
      <c r="Z12">
        <f t="shared" si="4"/>
        <v>1.1062504015179921</v>
      </c>
      <c r="AA12">
        <f t="shared" si="5"/>
        <v>-3.2583823316229616</v>
      </c>
      <c r="AB12">
        <f t="shared" si="6"/>
        <v>1.0780395580935145</v>
      </c>
      <c r="AD12">
        <f t="shared" si="8"/>
        <v>9</v>
      </c>
      <c r="AE12">
        <f t="shared" si="9"/>
        <v>10.146419029172929</v>
      </c>
    </row>
    <row r="13" spans="1:31" ht="15" thickBot="1" x14ac:dyDescent="0.4">
      <c r="A13">
        <f t="shared" si="0"/>
        <v>10</v>
      </c>
      <c r="B13">
        <v>11.045196349004179</v>
      </c>
      <c r="D13">
        <f t="shared" si="7"/>
        <v>10</v>
      </c>
      <c r="E13">
        <f t="shared" si="1"/>
        <v>-0.96856746348971723</v>
      </c>
      <c r="F13">
        <f t="shared" si="10"/>
        <v>-0.34328427190083755</v>
      </c>
      <c r="I13" t="s">
        <v>37</v>
      </c>
      <c r="J13" s="11">
        <f>AVERAGE(F6:F107)</f>
        <v>8.5549926755875985E-2</v>
      </c>
      <c r="V13">
        <f t="shared" si="2"/>
        <v>10</v>
      </c>
      <c r="W13">
        <f t="shared" si="2"/>
        <v>-0.96856746348971723</v>
      </c>
      <c r="X13">
        <f t="shared" si="2"/>
        <v>-0.34328427190083755</v>
      </c>
      <c r="Y13">
        <f t="shared" si="3"/>
        <v>-0.62528319158887968</v>
      </c>
      <c r="Z13">
        <f t="shared" si="4"/>
        <v>1.1062504015179921</v>
      </c>
      <c r="AA13">
        <f t="shared" si="5"/>
        <v>-2.7934941364471175</v>
      </c>
      <c r="AB13">
        <f t="shared" si="6"/>
        <v>1.5429277532693584</v>
      </c>
      <c r="AD13">
        <f t="shared" si="8"/>
        <v>10</v>
      </c>
      <c r="AE13">
        <f t="shared" si="9"/>
        <v>11.045196349004179</v>
      </c>
    </row>
    <row r="14" spans="1:31" ht="15" thickTop="1" x14ac:dyDescent="0.35">
      <c r="A14">
        <f t="shared" si="0"/>
        <v>11</v>
      </c>
      <c r="B14">
        <v>10.122578080182986</v>
      </c>
      <c r="D14">
        <f t="shared" si="7"/>
        <v>11</v>
      </c>
      <c r="E14">
        <f t="shared" si="1"/>
        <v>5.0749696005378819E-3</v>
      </c>
      <c r="F14">
        <f t="shared" si="10"/>
        <v>-0.45924210400419174</v>
      </c>
      <c r="I14" t="s">
        <v>38</v>
      </c>
      <c r="J14" s="11">
        <f>STDEV(F6:F107)</f>
        <v>1.1083841526341369</v>
      </c>
      <c r="L14" s="4" t="s">
        <v>12</v>
      </c>
      <c r="M14" s="4" t="s">
        <v>39</v>
      </c>
      <c r="V14">
        <f t="shared" si="2"/>
        <v>11</v>
      </c>
      <c r="W14">
        <f t="shared" si="2"/>
        <v>5.0749696005378819E-3</v>
      </c>
      <c r="X14">
        <f t="shared" si="2"/>
        <v>-0.45924210400419174</v>
      </c>
      <c r="Y14">
        <f t="shared" si="3"/>
        <v>0.46431707360472962</v>
      </c>
      <c r="Z14">
        <f t="shared" si="4"/>
        <v>1.1062504015179921</v>
      </c>
      <c r="AA14">
        <f t="shared" si="5"/>
        <v>-1.7038938712535083</v>
      </c>
      <c r="AB14">
        <f t="shared" si="6"/>
        <v>2.6325280184629678</v>
      </c>
      <c r="AD14">
        <f t="shared" si="8"/>
        <v>11</v>
      </c>
      <c r="AE14">
        <f t="shared" si="9"/>
        <v>10.122578080182986</v>
      </c>
    </row>
    <row r="15" spans="1:31" x14ac:dyDescent="0.35">
      <c r="A15">
        <f t="shared" si="0"/>
        <v>12</v>
      </c>
      <c r="B15">
        <v>10.173602244452049</v>
      </c>
      <c r="D15">
        <f t="shared" si="7"/>
        <v>12</v>
      </c>
      <c r="E15">
        <f t="shared" si="1"/>
        <v>0.60175836177223974</v>
      </c>
      <c r="F15">
        <f t="shared" si="10"/>
        <v>0.6501365908472071</v>
      </c>
      <c r="I15" t="s">
        <v>40</v>
      </c>
      <c r="J15" s="11">
        <f>SQRT(J8/J18)</f>
        <v>1.1062504015179921</v>
      </c>
      <c r="L15" s="12">
        <v>0</v>
      </c>
      <c r="M15" s="12">
        <f t="array" ref="M15:M19">[2]!PSICoeff(I4:I5,J5)</f>
        <v>1</v>
      </c>
      <c r="V15">
        <f t="shared" si="2"/>
        <v>12</v>
      </c>
      <c r="W15">
        <f t="shared" si="2"/>
        <v>0.60175836177223974</v>
      </c>
      <c r="X15">
        <f t="shared" si="2"/>
        <v>0.6501365908472071</v>
      </c>
      <c r="Y15">
        <f t="shared" si="3"/>
        <v>-4.837822907496736E-2</v>
      </c>
      <c r="Z15">
        <f t="shared" si="4"/>
        <v>1.1062504015179921</v>
      </c>
      <c r="AA15">
        <f t="shared" si="5"/>
        <v>-2.2165891739332055</v>
      </c>
      <c r="AB15">
        <f t="shared" si="6"/>
        <v>2.1198327157832706</v>
      </c>
      <c r="AD15">
        <f t="shared" si="8"/>
        <v>12</v>
      </c>
      <c r="AE15">
        <f t="shared" si="9"/>
        <v>10.173602244452049</v>
      </c>
    </row>
    <row r="16" spans="1:31" x14ac:dyDescent="0.35">
      <c r="A16">
        <f t="shared" si="0"/>
        <v>13</v>
      </c>
      <c r="B16">
        <v>10.821309800892813</v>
      </c>
      <c r="D16">
        <f t="shared" si="7"/>
        <v>13</v>
      </c>
      <c r="E16">
        <f t="shared" si="1"/>
        <v>-0.78319574598738062</v>
      </c>
      <c r="F16">
        <f t="shared" si="10"/>
        <v>-0.32705060063267044</v>
      </c>
      <c r="I16" t="s">
        <v>41</v>
      </c>
      <c r="J16" s="11">
        <f>AVERAGE(E6:E107)</f>
        <v>2.3148809812859827E-2</v>
      </c>
      <c r="L16">
        <f>L15+1</f>
        <v>1</v>
      </c>
      <c r="M16">
        <v>-0.67695238476166175</v>
      </c>
      <c r="V16">
        <f t="shared" si="2"/>
        <v>13</v>
      </c>
      <c r="W16">
        <f t="shared" si="2"/>
        <v>-0.78319574598738062</v>
      </c>
      <c r="X16">
        <f t="shared" si="2"/>
        <v>-0.32705060063267044</v>
      </c>
      <c r="Y16">
        <f t="shared" si="3"/>
        <v>-0.45614514535471018</v>
      </c>
      <c r="Z16">
        <f t="shared" si="4"/>
        <v>1.1062504015179921</v>
      </c>
      <c r="AA16">
        <f t="shared" si="5"/>
        <v>-2.6243560902129484</v>
      </c>
      <c r="AB16">
        <f t="shared" si="6"/>
        <v>1.7120657995035278</v>
      </c>
      <c r="AD16">
        <f t="shared" si="8"/>
        <v>13</v>
      </c>
      <c r="AE16">
        <f t="shared" si="9"/>
        <v>10.821309800892813</v>
      </c>
    </row>
    <row r="17" spans="1:31" x14ac:dyDescent="0.35">
      <c r="A17">
        <f t="shared" si="0"/>
        <v>14</v>
      </c>
      <c r="B17">
        <v>10.084063249573957</v>
      </c>
      <c r="D17">
        <f t="shared" si="7"/>
        <v>14</v>
      </c>
      <c r="E17">
        <f t="shared" si="1"/>
        <v>0.21604161131299615</v>
      </c>
      <c r="F17">
        <f t="shared" si="10"/>
        <v>-0.16317962258170299</v>
      </c>
      <c r="I17" t="s">
        <v>42</v>
      </c>
      <c r="J17" s="11">
        <f>STDEV(E6:E107)</f>
        <v>1.2827577882400476</v>
      </c>
      <c r="L17">
        <f>L16+1</f>
        <v>2</v>
      </c>
      <c r="M17">
        <v>0.2938825225008514</v>
      </c>
      <c r="V17">
        <f t="shared" si="2"/>
        <v>14</v>
      </c>
      <c r="W17">
        <f t="shared" si="2"/>
        <v>0.21604161131299615</v>
      </c>
      <c r="X17">
        <f t="shared" si="2"/>
        <v>-0.16317962258170299</v>
      </c>
      <c r="Y17">
        <f t="shared" si="3"/>
        <v>0.37922123389469914</v>
      </c>
      <c r="Z17">
        <f t="shared" si="4"/>
        <v>1.1062504015179921</v>
      </c>
      <c r="AA17">
        <f t="shared" si="5"/>
        <v>-1.7889897109635389</v>
      </c>
      <c r="AB17">
        <f t="shared" si="6"/>
        <v>2.547432178752937</v>
      </c>
      <c r="AD17">
        <f t="shared" si="8"/>
        <v>14</v>
      </c>
      <c r="AE17">
        <f t="shared" si="9"/>
        <v>10.084063249573957</v>
      </c>
    </row>
    <row r="18" spans="1:31" x14ac:dyDescent="0.35">
      <c r="A18">
        <f t="shared" si="0"/>
        <v>15</v>
      </c>
      <c r="B18">
        <v>10.346054055555477</v>
      </c>
      <c r="D18">
        <f t="shared" si="7"/>
        <v>15</v>
      </c>
      <c r="E18">
        <f t="shared" si="1"/>
        <v>-0.69980031092140682</v>
      </c>
      <c r="F18">
        <f t="shared" si="10"/>
        <v>-0.52122993868211998</v>
      </c>
      <c r="I18" t="s">
        <v>43</v>
      </c>
      <c r="J18" s="13">
        <f>COUNT(E6:E107)</f>
        <v>102</v>
      </c>
      <c r="L18">
        <f>L17+1</f>
        <v>3</v>
      </c>
      <c r="M18">
        <v>-0.26304400397216532</v>
      </c>
      <c r="V18">
        <f t="shared" si="2"/>
        <v>15</v>
      </c>
      <c r="W18">
        <f t="shared" si="2"/>
        <v>-0.69980031092140682</v>
      </c>
      <c r="X18">
        <f t="shared" si="2"/>
        <v>-0.52122993868211998</v>
      </c>
      <c r="Y18">
        <f t="shared" si="3"/>
        <v>-0.17857037223928685</v>
      </c>
      <c r="Z18">
        <f t="shared" si="4"/>
        <v>1.1062504015179921</v>
      </c>
      <c r="AA18">
        <f t="shared" si="5"/>
        <v>-2.3467813170975251</v>
      </c>
      <c r="AB18">
        <f t="shared" si="6"/>
        <v>1.9896405726189512</v>
      </c>
      <c r="AD18">
        <f t="shared" si="8"/>
        <v>15</v>
      </c>
      <c r="AE18">
        <f t="shared" si="9"/>
        <v>10.346054055555477</v>
      </c>
    </row>
    <row r="19" spans="1:31" x14ac:dyDescent="0.35">
      <c r="A19">
        <f t="shared" si="0"/>
        <v>16</v>
      </c>
      <c r="B19">
        <v>9.6922029393025948</v>
      </c>
      <c r="D19">
        <f t="shared" si="7"/>
        <v>16</v>
      </c>
      <c r="E19">
        <f t="shared" si="1"/>
        <v>1.4674226366547483</v>
      </c>
      <c r="F19">
        <f t="shared" si="10"/>
        <v>1.0636870645710157</v>
      </c>
      <c r="L19" s="6">
        <f>L18+1</f>
        <v>4</v>
      </c>
      <c r="M19" s="6">
        <v>6.1371806986299071E-2</v>
      </c>
      <c r="V19">
        <f t="shared" si="2"/>
        <v>16</v>
      </c>
      <c r="W19">
        <f t="shared" si="2"/>
        <v>1.4674226366547483</v>
      </c>
      <c r="X19">
        <f t="shared" si="2"/>
        <v>1.0636870645710157</v>
      </c>
      <c r="Y19">
        <f t="shared" si="3"/>
        <v>0.40373557208373256</v>
      </c>
      <c r="Z19">
        <f t="shared" si="4"/>
        <v>1.1062504015179921</v>
      </c>
      <c r="AA19">
        <f t="shared" si="5"/>
        <v>-1.7644753727745055</v>
      </c>
      <c r="AB19">
        <f t="shared" si="6"/>
        <v>2.5719465169419706</v>
      </c>
      <c r="AD19">
        <f t="shared" si="8"/>
        <v>16</v>
      </c>
      <c r="AE19">
        <f t="shared" si="9"/>
        <v>9.6922029393025948</v>
      </c>
    </row>
    <row r="20" spans="1:31" x14ac:dyDescent="0.35">
      <c r="A20">
        <f t="shared" si="0"/>
        <v>17</v>
      </c>
      <c r="B20">
        <v>11.205574770625867</v>
      </c>
      <c r="D20">
        <f t="shared" si="7"/>
        <v>17</v>
      </c>
      <c r="E20">
        <f t="shared" si="1"/>
        <v>1.4005924512204533</v>
      </c>
      <c r="F20">
        <f t="shared" si="10"/>
        <v>2.3536114089897193</v>
      </c>
      <c r="I20" t="s">
        <v>44</v>
      </c>
      <c r="J20" s="25">
        <f>-(J23-2*(J10+J11+2))/2</f>
        <v>-155.03131097687009</v>
      </c>
      <c r="V20">
        <f t="shared" si="2"/>
        <v>17</v>
      </c>
      <c r="W20">
        <f t="shared" si="2"/>
        <v>1.4005924512204533</v>
      </c>
      <c r="X20">
        <f t="shared" si="2"/>
        <v>2.3536114089897193</v>
      </c>
      <c r="Y20">
        <f t="shared" si="3"/>
        <v>-0.95301895776926604</v>
      </c>
      <c r="Z20">
        <f t="shared" si="4"/>
        <v>1.1062504015179921</v>
      </c>
      <c r="AA20">
        <f t="shared" si="5"/>
        <v>-3.1212299026275039</v>
      </c>
      <c r="AB20">
        <f t="shared" si="6"/>
        <v>1.215191987088972</v>
      </c>
      <c r="AD20">
        <f t="shared" si="8"/>
        <v>17</v>
      </c>
      <c r="AE20">
        <f t="shared" si="9"/>
        <v>11.205574770625867</v>
      </c>
    </row>
    <row r="21" spans="1:31" x14ac:dyDescent="0.35">
      <c r="A21">
        <f t="shared" si="0"/>
        <v>18</v>
      </c>
      <c r="B21">
        <v>12.652116416514845</v>
      </c>
      <c r="D21">
        <f t="shared" si="7"/>
        <v>18</v>
      </c>
      <c r="E21">
        <f t="shared" si="1"/>
        <v>0.70826355745202885</v>
      </c>
      <c r="F21">
        <f t="shared" si="10"/>
        <v>1.8545599132208139</v>
      </c>
      <c r="I21" t="s">
        <v>45</v>
      </c>
      <c r="J21" s="11">
        <f>J18*LN(J8/J18)+2*(J10+J11+2)</f>
        <v>30.599161179986908</v>
      </c>
      <c r="V21">
        <f t="shared" si="2"/>
        <v>18</v>
      </c>
      <c r="W21">
        <f t="shared" si="2"/>
        <v>0.70826355745202885</v>
      </c>
      <c r="X21">
        <f t="shared" si="2"/>
        <v>1.8545599132208139</v>
      </c>
      <c r="Y21">
        <f t="shared" si="3"/>
        <v>-1.1462963557687851</v>
      </c>
      <c r="Z21">
        <f t="shared" si="4"/>
        <v>1.1062504015179921</v>
      </c>
      <c r="AA21">
        <f t="shared" si="5"/>
        <v>-3.3145073006270231</v>
      </c>
      <c r="AB21">
        <f t="shared" si="6"/>
        <v>1.021914589089453</v>
      </c>
      <c r="AD21">
        <f t="shared" si="8"/>
        <v>18</v>
      </c>
      <c r="AE21">
        <f t="shared" si="9"/>
        <v>12.652116416514845</v>
      </c>
    </row>
    <row r="22" spans="1:31" x14ac:dyDescent="0.35">
      <c r="A22">
        <f t="shared" si="0"/>
        <v>19</v>
      </c>
      <c r="B22">
        <v>13.406329168635398</v>
      </c>
      <c r="D22">
        <f t="shared" si="7"/>
        <v>19</v>
      </c>
      <c r="E22">
        <f t="shared" si="1"/>
        <v>-1.2210604331199477</v>
      </c>
      <c r="F22">
        <f t="shared" si="10"/>
        <v>-0.29994955358725028</v>
      </c>
      <c r="I22" t="s">
        <v>46</v>
      </c>
      <c r="J22" s="11">
        <f>J18*LN(J8/J18)+LN(J18)*(J10+J11+2)</f>
        <v>43.72402524640826</v>
      </c>
      <c r="V22">
        <f t="shared" si="2"/>
        <v>19</v>
      </c>
      <c r="W22">
        <f t="shared" si="2"/>
        <v>-1.2210604331199477</v>
      </c>
      <c r="X22">
        <f t="shared" si="2"/>
        <v>-0.29994955358725028</v>
      </c>
      <c r="Y22">
        <f t="shared" si="3"/>
        <v>-0.92111087953269744</v>
      </c>
      <c r="Z22">
        <f t="shared" si="4"/>
        <v>1.1062504015179921</v>
      </c>
      <c r="AA22">
        <f t="shared" si="5"/>
        <v>-3.0893218243909355</v>
      </c>
      <c r="AB22">
        <f t="shared" si="6"/>
        <v>1.2471000653255406</v>
      </c>
      <c r="AD22">
        <f t="shared" si="8"/>
        <v>19</v>
      </c>
      <c r="AE22">
        <f t="shared" si="9"/>
        <v>13.406329168635398</v>
      </c>
    </row>
    <row r="23" spans="1:31" x14ac:dyDescent="0.35">
      <c r="A23">
        <f t="shared" si="0"/>
        <v>20</v>
      </c>
      <c r="B23">
        <v>12.231217930183975</v>
      </c>
      <c r="D23">
        <f t="shared" si="7"/>
        <v>20</v>
      </c>
      <c r="E23">
        <f t="shared" si="1"/>
        <v>-0.16019266889326222</v>
      </c>
      <c r="F23">
        <f t="shared" si="10"/>
        <v>-0.39917234703487731</v>
      </c>
      <c r="I23" t="s">
        <v>47</v>
      </c>
      <c r="J23" s="11">
        <f>J18*(1+LN(2*PI()))+J21</f>
        <v>320.06262195374018</v>
      </c>
      <c r="V23">
        <f t="shared" si="2"/>
        <v>20</v>
      </c>
      <c r="W23">
        <f t="shared" si="2"/>
        <v>-0.16019266889326222</v>
      </c>
      <c r="X23">
        <f t="shared" si="2"/>
        <v>-0.39917234703487731</v>
      </c>
      <c r="Y23">
        <f t="shared" si="3"/>
        <v>0.23897967814161508</v>
      </c>
      <c r="Z23">
        <f t="shared" si="4"/>
        <v>1.1062504015179921</v>
      </c>
      <c r="AA23">
        <f t="shared" si="5"/>
        <v>-1.9292312667166229</v>
      </c>
      <c r="AB23">
        <f t="shared" si="6"/>
        <v>2.407190622999853</v>
      </c>
      <c r="AD23">
        <f t="shared" si="8"/>
        <v>20</v>
      </c>
      <c r="AE23">
        <f t="shared" si="9"/>
        <v>12.231217930183975</v>
      </c>
    </row>
    <row r="24" spans="1:31" x14ac:dyDescent="0.35">
      <c r="A24">
        <f t="shared" si="0"/>
        <v>21</v>
      </c>
      <c r="B24">
        <v>12.116974455959237</v>
      </c>
      <c r="D24">
        <f t="shared" si="7"/>
        <v>21</v>
      </c>
      <c r="E24">
        <f t="shared" si="1"/>
        <v>-1.7030347562668517</v>
      </c>
      <c r="F24">
        <f t="shared" si="10"/>
        <v>-1.3852690666545451</v>
      </c>
      <c r="I24" t="s">
        <v>48</v>
      </c>
      <c r="J24" s="13">
        <f>J18*(1+LN(2*PI()))+J22</f>
        <v>333.18748602016149</v>
      </c>
      <c r="V24">
        <f t="shared" si="2"/>
        <v>21</v>
      </c>
      <c r="W24">
        <f t="shared" si="2"/>
        <v>-1.7030347562668517</v>
      </c>
      <c r="X24">
        <f t="shared" si="2"/>
        <v>-1.3852690666545451</v>
      </c>
      <c r="Y24">
        <f t="shared" si="3"/>
        <v>-0.31776568961230667</v>
      </c>
      <c r="Z24">
        <f t="shared" si="4"/>
        <v>1.1062504015179921</v>
      </c>
      <c r="AA24">
        <f t="shared" si="5"/>
        <v>-2.4859766344705445</v>
      </c>
      <c r="AB24">
        <f t="shared" si="6"/>
        <v>1.8504452552459314</v>
      </c>
      <c r="AD24">
        <f t="shared" si="8"/>
        <v>21</v>
      </c>
      <c r="AE24">
        <f t="shared" si="9"/>
        <v>12.116974455959237</v>
      </c>
    </row>
    <row r="25" spans="1:31" x14ac:dyDescent="0.35">
      <c r="A25">
        <f t="shared" si="0"/>
        <v>22</v>
      </c>
      <c r="B25">
        <v>10.45988889436091</v>
      </c>
      <c r="D25">
        <f t="shared" si="7"/>
        <v>22</v>
      </c>
      <c r="E25">
        <f t="shared" si="1"/>
        <v>-1.0593804179482078</v>
      </c>
      <c r="F25">
        <f t="shared" si="10"/>
        <v>-1.7838669879424511</v>
      </c>
      <c r="V25">
        <f t="shared" si="2"/>
        <v>22</v>
      </c>
      <c r="W25">
        <f t="shared" si="2"/>
        <v>-1.0593804179482078</v>
      </c>
      <c r="X25">
        <f t="shared" si="2"/>
        <v>-1.7838669879424511</v>
      </c>
      <c r="Y25">
        <f t="shared" si="3"/>
        <v>0.72448656999424332</v>
      </c>
      <c r="Z25">
        <f t="shared" si="4"/>
        <v>1.1062504015179921</v>
      </c>
      <c r="AA25">
        <f t="shared" si="5"/>
        <v>-1.4437243748639947</v>
      </c>
      <c r="AB25">
        <f t="shared" si="6"/>
        <v>2.8926975148524816</v>
      </c>
      <c r="AD25">
        <f t="shared" si="8"/>
        <v>22</v>
      </c>
      <c r="AE25">
        <f t="shared" si="9"/>
        <v>10.45988889436091</v>
      </c>
    </row>
    <row r="26" spans="1:31" x14ac:dyDescent="0.35">
      <c r="A26">
        <f t="shared" si="0"/>
        <v>23</v>
      </c>
      <c r="B26">
        <v>9.4464576710812267</v>
      </c>
      <c r="D26">
        <f t="shared" si="7"/>
        <v>23</v>
      </c>
      <c r="E26">
        <f t="shared" si="1"/>
        <v>1.6886235690445701</v>
      </c>
      <c r="F26">
        <f t="shared" si="10"/>
        <v>1.1485689494427171</v>
      </c>
      <c r="I26" t="s">
        <v>53</v>
      </c>
      <c r="J26" s="28" t="s">
        <v>54</v>
      </c>
      <c r="V26">
        <f t="shared" si="2"/>
        <v>23</v>
      </c>
      <c r="W26">
        <f t="shared" si="2"/>
        <v>1.6886235690445701</v>
      </c>
      <c r="X26">
        <f t="shared" si="2"/>
        <v>1.1485689494427171</v>
      </c>
      <c r="Y26">
        <f t="shared" si="3"/>
        <v>0.54005461960185297</v>
      </c>
      <c r="Z26">
        <f t="shared" si="4"/>
        <v>1.1062504015179921</v>
      </c>
      <c r="AA26">
        <f t="shared" si="5"/>
        <v>-1.6281563252563851</v>
      </c>
      <c r="AB26">
        <f t="shared" si="6"/>
        <v>2.708265564460091</v>
      </c>
      <c r="AD26">
        <f t="shared" si="8"/>
        <v>23</v>
      </c>
      <c r="AE26">
        <f t="shared" si="9"/>
        <v>9.4464576710812267</v>
      </c>
    </row>
    <row r="27" spans="1:31" x14ac:dyDescent="0.35">
      <c r="A27">
        <f t="shared" si="0"/>
        <v>24</v>
      </c>
      <c r="B27">
        <v>11.181030434794321</v>
      </c>
      <c r="D27">
        <f t="shared" si="7"/>
        <v>24</v>
      </c>
      <c r="E27">
        <f t="shared" si="1"/>
        <v>-3.6416194131171702</v>
      </c>
      <c r="F27">
        <f t="shared" si="10"/>
        <v>-2.4837024817953255</v>
      </c>
      <c r="V27">
        <f t="shared" si="2"/>
        <v>24</v>
      </c>
      <c r="W27">
        <f t="shared" si="2"/>
        <v>-3.6416194131171702</v>
      </c>
      <c r="X27">
        <f t="shared" si="2"/>
        <v>-2.4837024817953255</v>
      </c>
      <c r="Y27">
        <f t="shared" si="3"/>
        <v>-1.1579169313218447</v>
      </c>
      <c r="Z27">
        <f t="shared" si="4"/>
        <v>1.1062504015179921</v>
      </c>
      <c r="AA27">
        <f t="shared" si="5"/>
        <v>-3.3261278761800828</v>
      </c>
      <c r="AB27">
        <f t="shared" si="6"/>
        <v>1.0102940135363934</v>
      </c>
      <c r="AD27">
        <f t="shared" si="8"/>
        <v>24</v>
      </c>
      <c r="AE27">
        <f t="shared" si="9"/>
        <v>11.181030434794321</v>
      </c>
    </row>
    <row r="28" spans="1:31" x14ac:dyDescent="0.35">
      <c r="A28">
        <f t="shared" si="0"/>
        <v>25</v>
      </c>
      <c r="B28">
        <v>7.5853602163456753</v>
      </c>
      <c r="D28">
        <f t="shared" si="7"/>
        <v>25</v>
      </c>
      <c r="E28">
        <f t="shared" si="1"/>
        <v>3.3472224503974681</v>
      </c>
      <c r="F28">
        <f t="shared" si="10"/>
        <v>1.1753880070812506</v>
      </c>
      <c r="V28">
        <f t="shared" si="2"/>
        <v>25</v>
      </c>
      <c r="W28">
        <f t="shared" si="2"/>
        <v>3.3472224503974681</v>
      </c>
      <c r="X28">
        <f t="shared" si="2"/>
        <v>1.1753880070812506</v>
      </c>
      <c r="Y28">
        <f t="shared" si="3"/>
        <v>2.1718344433162176</v>
      </c>
      <c r="Z28">
        <f t="shared" si="4"/>
        <v>1.1062504015179921</v>
      </c>
      <c r="AA28">
        <f t="shared" si="5"/>
        <v>3.6234984579794904E-3</v>
      </c>
      <c r="AB28">
        <f t="shared" si="6"/>
        <v>4.3400453881744561</v>
      </c>
      <c r="AD28">
        <f t="shared" si="8"/>
        <v>25</v>
      </c>
      <c r="AE28">
        <f t="shared" si="9"/>
        <v>7.5853602163456753</v>
      </c>
    </row>
    <row r="29" spans="1:31" x14ac:dyDescent="0.35">
      <c r="A29">
        <f t="shared" si="0"/>
        <v>26</v>
      </c>
      <c r="B29">
        <v>10.978531861411668</v>
      </c>
      <c r="D29">
        <f t="shared" si="7"/>
        <v>26</v>
      </c>
      <c r="E29">
        <f t="shared" si="1"/>
        <v>-0.47425584745445559</v>
      </c>
      <c r="F29">
        <f t="shared" si="10"/>
        <v>1.5060310100547607</v>
      </c>
      <c r="V29">
        <f t="shared" si="2"/>
        <v>26</v>
      </c>
      <c r="W29">
        <f t="shared" si="2"/>
        <v>-0.47425584745445559</v>
      </c>
      <c r="X29">
        <f t="shared" si="2"/>
        <v>1.5060310100547607</v>
      </c>
      <c r="Y29">
        <f t="shared" si="3"/>
        <v>-1.9802868575092163</v>
      </c>
      <c r="Z29">
        <f t="shared" si="4"/>
        <v>1.1062504015179921</v>
      </c>
      <c r="AA29">
        <f t="shared" si="5"/>
        <v>-4.1484978023674541</v>
      </c>
      <c r="AB29">
        <f t="shared" si="6"/>
        <v>0.18792408734902177</v>
      </c>
      <c r="AD29">
        <f t="shared" si="8"/>
        <v>26</v>
      </c>
      <c r="AE29">
        <f t="shared" si="9"/>
        <v>10.978531861411668</v>
      </c>
    </row>
    <row r="30" spans="1:31" x14ac:dyDescent="0.35">
      <c r="A30">
        <f t="shared" si="0"/>
        <v>27</v>
      </c>
      <c r="B30">
        <v>10.550225208625736</v>
      </c>
      <c r="D30">
        <f t="shared" si="7"/>
        <v>27</v>
      </c>
      <c r="E30">
        <f t="shared" si="1"/>
        <v>0.63128702775073431</v>
      </c>
      <c r="F30">
        <f t="shared" si="10"/>
        <v>0.55573144968921984</v>
      </c>
      <c r="V30">
        <f t="shared" si="2"/>
        <v>27</v>
      </c>
      <c r="W30">
        <f t="shared" si="2"/>
        <v>0.63128702775073431</v>
      </c>
      <c r="X30">
        <f t="shared" si="2"/>
        <v>0.55573144968921984</v>
      </c>
      <c r="Y30">
        <f t="shared" si="3"/>
        <v>7.5555578061514472E-2</v>
      </c>
      <c r="Z30">
        <f t="shared" si="4"/>
        <v>1.1062504015179921</v>
      </c>
      <c r="AA30">
        <f t="shared" si="5"/>
        <v>-2.0926553667967234</v>
      </c>
      <c r="AB30">
        <f t="shared" si="6"/>
        <v>2.2437665229197528</v>
      </c>
      <c r="AD30">
        <f t="shared" si="8"/>
        <v>27</v>
      </c>
      <c r="AE30">
        <f t="shared" si="9"/>
        <v>10.550225208625736</v>
      </c>
    </row>
    <row r="31" spans="1:31" x14ac:dyDescent="0.35">
      <c r="A31">
        <f t="shared" si="0"/>
        <v>28</v>
      </c>
      <c r="B31">
        <v>11.227461431044995</v>
      </c>
      <c r="D31">
        <f t="shared" si="7"/>
        <v>28</v>
      </c>
      <c r="E31">
        <f t="shared" si="1"/>
        <v>-2.197239300181832</v>
      </c>
      <c r="F31">
        <f t="shared" si="10"/>
        <v>-1.5859318949220842</v>
      </c>
      <c r="V31">
        <f t="shared" si="2"/>
        <v>28</v>
      </c>
      <c r="W31">
        <f t="shared" si="2"/>
        <v>-2.197239300181832</v>
      </c>
      <c r="X31">
        <f t="shared" si="2"/>
        <v>-1.5859318949220842</v>
      </c>
      <c r="Y31">
        <f t="shared" si="3"/>
        <v>-0.6113074052597478</v>
      </c>
      <c r="Z31">
        <f t="shared" si="4"/>
        <v>1.1062504015179921</v>
      </c>
      <c r="AA31">
        <f t="shared" si="5"/>
        <v>-2.7795183501179856</v>
      </c>
      <c r="AB31">
        <f t="shared" si="6"/>
        <v>1.5569035395984903</v>
      </c>
      <c r="AD31">
        <f t="shared" si="8"/>
        <v>28</v>
      </c>
      <c r="AE31">
        <f t="shared" si="9"/>
        <v>11.227461431044995</v>
      </c>
    </row>
    <row r="32" spans="1:31" x14ac:dyDescent="0.35">
      <c r="A32">
        <f t="shared" si="0"/>
        <v>29</v>
      </c>
      <c r="B32">
        <v>9.0761713255316874</v>
      </c>
      <c r="D32">
        <f t="shared" si="7"/>
        <v>29</v>
      </c>
      <c r="E32">
        <f t="shared" si="1"/>
        <v>0.78737513070832565</v>
      </c>
      <c r="F32">
        <f t="shared" si="10"/>
        <v>-0.40001715430949369</v>
      </c>
      <c r="V32">
        <f t="shared" si="2"/>
        <v>29</v>
      </c>
      <c r="W32">
        <f t="shared" si="2"/>
        <v>0.78737513070832565</v>
      </c>
      <c r="X32">
        <f t="shared" si="2"/>
        <v>-0.40001715430949369</v>
      </c>
      <c r="Y32">
        <f t="shared" si="3"/>
        <v>1.1873922850178193</v>
      </c>
      <c r="Z32">
        <f t="shared" si="4"/>
        <v>1.1062504015179921</v>
      </c>
      <c r="AA32">
        <f t="shared" si="5"/>
        <v>-0.98081865984041872</v>
      </c>
      <c r="AB32">
        <f t="shared" si="6"/>
        <v>3.3556032298760572</v>
      </c>
      <c r="AD32">
        <f t="shared" si="8"/>
        <v>29</v>
      </c>
      <c r="AE32">
        <f t="shared" si="9"/>
        <v>9.0761713255316874</v>
      </c>
    </row>
    <row r="33" spans="1:31" x14ac:dyDescent="0.35">
      <c r="A33">
        <f t="shared" si="0"/>
        <v>30</v>
      </c>
      <c r="B33">
        <v>9.9094956509085375</v>
      </c>
      <c r="D33">
        <f t="shared" si="7"/>
        <v>30</v>
      </c>
      <c r="E33">
        <f t="shared" si="1"/>
        <v>1.7281907254040767</v>
      </c>
      <c r="F33">
        <f t="shared" si="10"/>
        <v>2.2201244301294034</v>
      </c>
      <c r="V33">
        <f t="shared" si="2"/>
        <v>30</v>
      </c>
      <c r="W33">
        <f t="shared" si="2"/>
        <v>1.7281907254040767</v>
      </c>
      <c r="X33">
        <f t="shared" si="2"/>
        <v>2.2201244301294034</v>
      </c>
      <c r="Y33">
        <f t="shared" si="3"/>
        <v>-0.49193370472532671</v>
      </c>
      <c r="Z33">
        <f t="shared" si="4"/>
        <v>1.1062504015179921</v>
      </c>
      <c r="AA33">
        <f t="shared" si="5"/>
        <v>-2.6601446495835646</v>
      </c>
      <c r="AB33">
        <f t="shared" si="6"/>
        <v>1.6762772401329114</v>
      </c>
      <c r="AD33">
        <f t="shared" si="8"/>
        <v>30</v>
      </c>
      <c r="AE33">
        <f t="shared" si="9"/>
        <v>9.9094956509085375</v>
      </c>
    </row>
    <row r="34" spans="1:31" x14ac:dyDescent="0.35">
      <c r="A34">
        <f t="shared" si="0"/>
        <v>31</v>
      </c>
      <c r="B34">
        <v>11.683635570981139</v>
      </c>
      <c r="D34">
        <f t="shared" si="7"/>
        <v>31</v>
      </c>
      <c r="E34">
        <f t="shared" si="1"/>
        <v>-2.3404666566040069</v>
      </c>
      <c r="F34">
        <f t="shared" si="10"/>
        <v>-1.0849634454537869</v>
      </c>
      <c r="V34">
        <f t="shared" si="2"/>
        <v>31</v>
      </c>
      <c r="W34">
        <f t="shared" si="2"/>
        <v>-2.3404666566040069</v>
      </c>
      <c r="X34">
        <f t="shared" si="2"/>
        <v>-1.0849634454537869</v>
      </c>
      <c r="Y34">
        <f t="shared" si="3"/>
        <v>-1.25550321115022</v>
      </c>
      <c r="Z34">
        <f t="shared" si="4"/>
        <v>1.1062504015179921</v>
      </c>
      <c r="AA34">
        <f t="shared" si="5"/>
        <v>-3.4237141560084581</v>
      </c>
      <c r="AB34">
        <f t="shared" si="6"/>
        <v>0.91270773370801805</v>
      </c>
      <c r="AD34">
        <f t="shared" si="8"/>
        <v>31</v>
      </c>
      <c r="AE34">
        <f t="shared" si="9"/>
        <v>11.683635570981139</v>
      </c>
    </row>
    <row r="35" spans="1:31" x14ac:dyDescent="0.35">
      <c r="A35">
        <f t="shared" si="0"/>
        <v>32</v>
      </c>
      <c r="B35">
        <v>9.3891181090456559</v>
      </c>
      <c r="D35">
        <f t="shared" si="7"/>
        <v>32</v>
      </c>
      <c r="E35">
        <f t="shared" si="1"/>
        <v>1.8459000492493807</v>
      </c>
      <c r="F35">
        <f t="shared" si="10"/>
        <v>0.63692563223015042</v>
      </c>
      <c r="V35">
        <f t="shared" si="2"/>
        <v>32</v>
      </c>
      <c r="W35">
        <f t="shared" si="2"/>
        <v>1.8459000492493807</v>
      </c>
      <c r="X35">
        <f t="shared" si="2"/>
        <v>0.63692563223015042</v>
      </c>
      <c r="Y35">
        <f t="shared" si="3"/>
        <v>1.2089744170192303</v>
      </c>
      <c r="Z35">
        <f t="shared" si="4"/>
        <v>1.1062504015179921</v>
      </c>
      <c r="AA35">
        <f t="shared" si="5"/>
        <v>-0.95923652783900781</v>
      </c>
      <c r="AB35">
        <f t="shared" si="6"/>
        <v>3.3771853618774683</v>
      </c>
      <c r="AD35">
        <f t="shared" si="8"/>
        <v>32</v>
      </c>
      <c r="AE35">
        <f t="shared" si="9"/>
        <v>9.3891181090456559</v>
      </c>
    </row>
    <row r="36" spans="1:31" x14ac:dyDescent="0.35">
      <c r="A36">
        <f t="shared" si="0"/>
        <v>33</v>
      </c>
      <c r="B36">
        <v>11.280967352963561</v>
      </c>
      <c r="D36">
        <f t="shared" si="7"/>
        <v>33</v>
      </c>
      <c r="E36">
        <f t="shared" si="1"/>
        <v>-2.2492164932947167</v>
      </c>
      <c r="F36">
        <f t="shared" si="10"/>
        <v>-0.98383758684811706</v>
      </c>
      <c r="V36">
        <f t="shared" si="2"/>
        <v>33</v>
      </c>
      <c r="W36">
        <f t="shared" si="2"/>
        <v>-2.2492164932947167</v>
      </c>
      <c r="X36">
        <f t="shared" si="2"/>
        <v>-0.98383758684811706</v>
      </c>
      <c r="Y36">
        <f t="shared" si="3"/>
        <v>-1.2653789064465997</v>
      </c>
      <c r="Z36">
        <f t="shared" si="4"/>
        <v>1.1062504015179921</v>
      </c>
      <c r="AA36">
        <f t="shared" si="5"/>
        <v>-3.4335898513048377</v>
      </c>
      <c r="AB36">
        <f t="shared" si="6"/>
        <v>0.90283203841163839</v>
      </c>
      <c r="AD36">
        <f t="shared" si="8"/>
        <v>33</v>
      </c>
      <c r="AE36">
        <f t="shared" si="9"/>
        <v>11.280967352963561</v>
      </c>
    </row>
    <row r="37" spans="1:31" x14ac:dyDescent="0.35">
      <c r="A37">
        <f t="shared" si="0"/>
        <v>34</v>
      </c>
      <c r="B37">
        <v>9.0777000543373685</v>
      </c>
      <c r="D37">
        <f t="shared" si="7"/>
        <v>34</v>
      </c>
      <c r="E37">
        <f t="shared" si="1"/>
        <v>0.29820283070429698</v>
      </c>
      <c r="F37">
        <f t="shared" si="10"/>
        <v>-0.90412797916987264</v>
      </c>
      <c r="V37">
        <f t="shared" si="2"/>
        <v>34</v>
      </c>
      <c r="W37">
        <f t="shared" si="2"/>
        <v>0.29820283070429698</v>
      </c>
      <c r="X37">
        <f t="shared" si="2"/>
        <v>-0.90412797916987264</v>
      </c>
      <c r="Y37">
        <f t="shared" si="3"/>
        <v>1.2023308098741696</v>
      </c>
      <c r="Z37">
        <f t="shared" si="4"/>
        <v>1.1062504015179921</v>
      </c>
      <c r="AA37">
        <f t="shared" si="5"/>
        <v>-0.96588013498406844</v>
      </c>
      <c r="AB37">
        <f t="shared" si="6"/>
        <v>3.3705417547324075</v>
      </c>
      <c r="AD37">
        <f t="shared" si="8"/>
        <v>34</v>
      </c>
      <c r="AE37">
        <f t="shared" si="9"/>
        <v>9.0777000543373685</v>
      </c>
    </row>
    <row r="38" spans="1:31" x14ac:dyDescent="0.35">
      <c r="A38">
        <f t="shared" si="0"/>
        <v>35</v>
      </c>
      <c r="B38">
        <v>9.4218520797101899</v>
      </c>
      <c r="D38">
        <f t="shared" si="7"/>
        <v>35</v>
      </c>
      <c r="E38">
        <f t="shared" si="1"/>
        <v>1.3008694923475079</v>
      </c>
      <c r="F38">
        <f t="shared" si="10"/>
        <v>1.4747147445434696</v>
      </c>
      <c r="V38">
        <f t="shared" si="2"/>
        <v>35</v>
      </c>
      <c r="W38">
        <f t="shared" si="2"/>
        <v>1.3008694923475079</v>
      </c>
      <c r="X38">
        <f t="shared" si="2"/>
        <v>1.4747147445434696</v>
      </c>
      <c r="Y38">
        <f t="shared" si="3"/>
        <v>-0.1738452521959617</v>
      </c>
      <c r="Z38">
        <f t="shared" si="4"/>
        <v>1.1062504015179921</v>
      </c>
      <c r="AA38">
        <f t="shared" si="5"/>
        <v>-2.3420561970542</v>
      </c>
      <c r="AB38">
        <f t="shared" si="6"/>
        <v>1.9943656926622764</v>
      </c>
      <c r="AD38">
        <f t="shared" si="8"/>
        <v>35</v>
      </c>
      <c r="AE38">
        <f t="shared" si="9"/>
        <v>9.4218520797101899</v>
      </c>
    </row>
    <row r="39" spans="1:31" x14ac:dyDescent="0.35">
      <c r="A39">
        <f t="shared" si="0"/>
        <v>36</v>
      </c>
      <c r="B39">
        <v>10.768670766726222</v>
      </c>
      <c r="D39">
        <f t="shared" si="7"/>
        <v>36</v>
      </c>
      <c r="E39">
        <f t="shared" si="1"/>
        <v>-0.76993353517413543</v>
      </c>
      <c r="F39">
        <f t="shared" si="10"/>
        <v>0.12981383215735054</v>
      </c>
      <c r="V39">
        <f t="shared" si="2"/>
        <v>36</v>
      </c>
      <c r="W39">
        <f t="shared" si="2"/>
        <v>-0.76993353517413543</v>
      </c>
      <c r="X39">
        <f t="shared" si="2"/>
        <v>0.12981383215735054</v>
      </c>
      <c r="Y39">
        <f t="shared" si="3"/>
        <v>-0.89974736733148597</v>
      </c>
      <c r="Z39">
        <f t="shared" si="4"/>
        <v>1.1062504015179921</v>
      </c>
      <c r="AA39">
        <f t="shared" si="5"/>
        <v>-3.0679583121897238</v>
      </c>
      <c r="AB39">
        <f t="shared" si="6"/>
        <v>1.2684635775267521</v>
      </c>
      <c r="AD39">
        <f t="shared" si="8"/>
        <v>36</v>
      </c>
      <c r="AE39">
        <f t="shared" si="9"/>
        <v>10.768670766726222</v>
      </c>
    </row>
    <row r="40" spans="1:31" x14ac:dyDescent="0.35">
      <c r="A40">
        <f t="shared" si="0"/>
        <v>37</v>
      </c>
      <c r="B40">
        <v>10.044686426220611</v>
      </c>
      <c r="D40">
        <f t="shared" si="7"/>
        <v>37</v>
      </c>
      <c r="E40">
        <f t="shared" si="1"/>
        <v>-0.58798808001704228</v>
      </c>
      <c r="F40">
        <f t="shared" si="10"/>
        <v>-0.87495714601238217</v>
      </c>
      <c r="V40">
        <f t="shared" si="2"/>
        <v>37</v>
      </c>
      <c r="W40">
        <f t="shared" si="2"/>
        <v>-0.58798808001704228</v>
      </c>
      <c r="X40">
        <f t="shared" si="2"/>
        <v>-0.87495714601238217</v>
      </c>
      <c r="Y40">
        <f t="shared" si="3"/>
        <v>0.28696906599533989</v>
      </c>
      <c r="Z40">
        <f t="shared" si="4"/>
        <v>1.1062504015179921</v>
      </c>
      <c r="AA40">
        <f t="shared" si="5"/>
        <v>-1.8812418788628982</v>
      </c>
      <c r="AB40">
        <f t="shared" si="6"/>
        <v>2.455180010853578</v>
      </c>
      <c r="AD40">
        <f t="shared" si="8"/>
        <v>37</v>
      </c>
      <c r="AE40">
        <f t="shared" si="9"/>
        <v>10.044686426220611</v>
      </c>
    </row>
    <row r="41" spans="1:31" x14ac:dyDescent="0.35">
      <c r="A41">
        <f t="shared" si="0"/>
        <v>38</v>
      </c>
      <c r="B41">
        <v>9.5026475408720934</v>
      </c>
      <c r="D41">
        <f t="shared" si="7"/>
        <v>38</v>
      </c>
      <c r="E41">
        <f t="shared" si="1"/>
        <v>2.4680384096692718</v>
      </c>
      <c r="F41">
        <f t="shared" si="10"/>
        <v>2.1933439390314389</v>
      </c>
      <c r="V41">
        <f t="shared" si="2"/>
        <v>38</v>
      </c>
      <c r="W41">
        <f t="shared" si="2"/>
        <v>2.4680384096692718</v>
      </c>
      <c r="X41">
        <f t="shared" si="2"/>
        <v>2.1933439390314389</v>
      </c>
      <c r="Y41">
        <f t="shared" si="3"/>
        <v>0.27469447063783292</v>
      </c>
      <c r="Z41">
        <f t="shared" si="4"/>
        <v>1.1062504015179921</v>
      </c>
      <c r="AA41">
        <f t="shared" si="5"/>
        <v>-1.8935164742204051</v>
      </c>
      <c r="AB41">
        <f t="shared" si="6"/>
        <v>2.442905415496071</v>
      </c>
      <c r="AD41">
        <f t="shared" si="8"/>
        <v>38</v>
      </c>
      <c r="AE41">
        <f t="shared" si="9"/>
        <v>9.5026475408720934</v>
      </c>
    </row>
    <row r="42" spans="1:31" x14ac:dyDescent="0.35">
      <c r="A42">
        <f t="shared" si="0"/>
        <v>39</v>
      </c>
      <c r="B42">
        <v>12.016635145209889</v>
      </c>
      <c r="D42">
        <f t="shared" si="7"/>
        <v>39</v>
      </c>
      <c r="E42">
        <f t="shared" si="1"/>
        <v>-2.4550019154148588</v>
      </c>
      <c r="F42">
        <f t="shared" si="10"/>
        <v>-0.74931544861726262</v>
      </c>
      <c r="V42">
        <f t="shared" si="2"/>
        <v>39</v>
      </c>
      <c r="W42">
        <f t="shared" si="2"/>
        <v>-2.4550019154148588</v>
      </c>
      <c r="X42">
        <f t="shared" si="2"/>
        <v>-0.74931544861726262</v>
      </c>
      <c r="Y42">
        <f t="shared" si="3"/>
        <v>-1.7056864667975962</v>
      </c>
      <c r="Z42">
        <f t="shared" si="4"/>
        <v>1.1062504015179921</v>
      </c>
      <c r="AA42">
        <f t="shared" si="5"/>
        <v>-3.8738974116558342</v>
      </c>
      <c r="AB42">
        <f t="shared" si="6"/>
        <v>0.4625244780606419</v>
      </c>
      <c r="AD42">
        <f t="shared" si="8"/>
        <v>39</v>
      </c>
      <c r="AE42">
        <f t="shared" si="9"/>
        <v>12.016635145209889</v>
      </c>
    </row>
    <row r="43" spans="1:31" x14ac:dyDescent="0.35">
      <c r="A43">
        <f t="shared" si="0"/>
        <v>40</v>
      </c>
      <c r="B43">
        <v>9.6075824244635548</v>
      </c>
      <c r="D43">
        <f t="shared" si="7"/>
        <v>40</v>
      </c>
      <c r="E43">
        <f t="shared" si="1"/>
        <v>0.82526708747794042</v>
      </c>
      <c r="F43">
        <f t="shared" si="10"/>
        <v>-0.3936717833572434</v>
      </c>
      <c r="V43">
        <f t="shared" si="2"/>
        <v>40</v>
      </c>
      <c r="W43">
        <f t="shared" si="2"/>
        <v>0.82526708747794042</v>
      </c>
      <c r="X43">
        <f t="shared" si="2"/>
        <v>-0.3936717833572434</v>
      </c>
      <c r="Y43">
        <f t="shared" si="3"/>
        <v>1.2189388708351838</v>
      </c>
      <c r="Z43">
        <f t="shared" si="4"/>
        <v>1.1062504015179921</v>
      </c>
      <c r="AA43">
        <f t="shared" si="5"/>
        <v>-0.94927207402305425</v>
      </c>
      <c r="AB43">
        <f t="shared" si="6"/>
        <v>3.3871498156934221</v>
      </c>
      <c r="AD43">
        <f t="shared" si="8"/>
        <v>40</v>
      </c>
      <c r="AE43">
        <f t="shared" si="9"/>
        <v>9.6075824244635548</v>
      </c>
    </row>
    <row r="44" spans="1:31" x14ac:dyDescent="0.35">
      <c r="A44">
        <f t="shared" si="0"/>
        <v>41</v>
      </c>
      <c r="B44">
        <v>10.47879870661002</v>
      </c>
      <c r="D44">
        <f t="shared" si="7"/>
        <v>41</v>
      </c>
      <c r="E44">
        <f t="shared" si="1"/>
        <v>-0.39360190516040672</v>
      </c>
      <c r="F44">
        <f t="shared" si="10"/>
        <v>0.23412012824324857</v>
      </c>
      <c r="V44">
        <f t="shared" si="2"/>
        <v>41</v>
      </c>
      <c r="W44">
        <f t="shared" si="2"/>
        <v>-0.39360190516040672</v>
      </c>
      <c r="X44">
        <f t="shared" si="2"/>
        <v>0.23412012824324857</v>
      </c>
      <c r="Y44">
        <f t="shared" si="3"/>
        <v>-0.62772203340365529</v>
      </c>
      <c r="Z44">
        <f t="shared" si="4"/>
        <v>1.1062504015179921</v>
      </c>
      <c r="AA44">
        <f t="shared" si="5"/>
        <v>-2.7959329782618934</v>
      </c>
      <c r="AB44">
        <f t="shared" si="6"/>
        <v>1.5404889114545828</v>
      </c>
      <c r="AD44">
        <f t="shared" si="8"/>
        <v>41</v>
      </c>
      <c r="AE44">
        <f t="shared" si="9"/>
        <v>10.47879870661002</v>
      </c>
    </row>
    <row r="45" spans="1:31" x14ac:dyDescent="0.35">
      <c r="A45">
        <f t="shared" si="0"/>
        <v>42</v>
      </c>
      <c r="B45">
        <v>10.131145996118137</v>
      </c>
      <c r="D45">
        <f t="shared" si="7"/>
        <v>42</v>
      </c>
      <c r="E45">
        <f t="shared" si="1"/>
        <v>-0.86684219769271675</v>
      </c>
      <c r="F45">
        <f t="shared" si="10"/>
        <v>-0.92395791437573516</v>
      </c>
      <c r="V45">
        <f t="shared" si="2"/>
        <v>42</v>
      </c>
      <c r="W45">
        <f t="shared" si="2"/>
        <v>-0.86684219769271675</v>
      </c>
      <c r="X45">
        <f t="shared" si="2"/>
        <v>-0.92395791437573516</v>
      </c>
      <c r="Y45">
        <f t="shared" si="3"/>
        <v>5.7115716683018403E-2</v>
      </c>
      <c r="Z45">
        <f t="shared" si="4"/>
        <v>1.1062504015179921</v>
      </c>
      <c r="AA45">
        <f t="shared" si="5"/>
        <v>-2.1110952281752198</v>
      </c>
      <c r="AB45">
        <f t="shared" si="6"/>
        <v>2.2253266615412564</v>
      </c>
      <c r="AD45">
        <f t="shared" si="8"/>
        <v>42</v>
      </c>
      <c r="AE45">
        <f t="shared" si="9"/>
        <v>10.131145996118137</v>
      </c>
    </row>
    <row r="46" spans="1:31" x14ac:dyDescent="0.35">
      <c r="A46">
        <f t="shared" si="0"/>
        <v>43</v>
      </c>
      <c r="B46">
        <v>9.3102529930939451</v>
      </c>
      <c r="D46">
        <f t="shared" si="7"/>
        <v>43</v>
      </c>
      <c r="E46">
        <f t="shared" si="1"/>
        <v>0.59703526921744543</v>
      </c>
      <c r="F46">
        <f t="shared" si="10"/>
        <v>0.16886070961353494</v>
      </c>
      <c r="V46">
        <f t="shared" si="2"/>
        <v>43</v>
      </c>
      <c r="W46">
        <f t="shared" si="2"/>
        <v>0.59703526921744543</v>
      </c>
      <c r="X46">
        <f t="shared" si="2"/>
        <v>0.16886070961353494</v>
      </c>
      <c r="Y46">
        <f t="shared" si="3"/>
        <v>0.42817455960391049</v>
      </c>
      <c r="Z46">
        <f t="shared" si="4"/>
        <v>1.1062504015179921</v>
      </c>
      <c r="AA46">
        <f t="shared" si="5"/>
        <v>-1.7400363852543275</v>
      </c>
      <c r="AB46">
        <f t="shared" si="6"/>
        <v>2.5963855044621487</v>
      </c>
      <c r="AD46">
        <f t="shared" si="8"/>
        <v>43</v>
      </c>
      <c r="AE46">
        <f t="shared" si="9"/>
        <v>9.3102529930939451</v>
      </c>
    </row>
    <row r="47" spans="1:31" x14ac:dyDescent="0.35">
      <c r="A47">
        <f t="shared" si="0"/>
        <v>44</v>
      </c>
      <c r="B47">
        <v>9.9532374569799149</v>
      </c>
      <c r="D47">
        <f t="shared" si="7"/>
        <v>44</v>
      </c>
      <c r="E47">
        <f t="shared" si="1"/>
        <v>-6.7103677618878921E-2</v>
      </c>
      <c r="F47">
        <f t="shared" si="10"/>
        <v>0.36381580067838565</v>
      </c>
      <c r="V47">
        <f t="shared" si="2"/>
        <v>44</v>
      </c>
      <c r="W47">
        <f t="shared" si="2"/>
        <v>-6.7103677618878921E-2</v>
      </c>
      <c r="X47">
        <f t="shared" si="2"/>
        <v>0.36381580067838565</v>
      </c>
      <c r="Y47">
        <f t="shared" si="3"/>
        <v>-0.43091947829726457</v>
      </c>
      <c r="Z47">
        <f t="shared" si="4"/>
        <v>1.1062504015179921</v>
      </c>
      <c r="AA47">
        <f t="shared" si="5"/>
        <v>-2.5991304231555028</v>
      </c>
      <c r="AB47">
        <f t="shared" si="6"/>
        <v>1.7372914665609736</v>
      </c>
      <c r="AD47">
        <f t="shared" si="8"/>
        <v>44</v>
      </c>
      <c r="AE47">
        <f t="shared" si="9"/>
        <v>9.9532374569799149</v>
      </c>
    </row>
    <row r="48" spans="1:31" x14ac:dyDescent="0.35">
      <c r="A48">
        <f t="shared" si="0"/>
        <v>45</v>
      </c>
      <c r="B48">
        <v>9.9320829740295604</v>
      </c>
      <c r="D48">
        <f t="shared" si="7"/>
        <v>45</v>
      </c>
      <c r="E48">
        <f t="shared" si="1"/>
        <v>1.6570698107905304</v>
      </c>
      <c r="F48">
        <f t="shared" si="10"/>
        <v>1.7383304763235945</v>
      </c>
      <c r="V48">
        <f t="shared" si="2"/>
        <v>45</v>
      </c>
      <c r="W48">
        <f t="shared" si="2"/>
        <v>1.6570698107905304</v>
      </c>
      <c r="X48">
        <f t="shared" si="2"/>
        <v>1.7383304763235945</v>
      </c>
      <c r="Y48">
        <f t="shared" si="3"/>
        <v>-8.1260665533064103E-2</v>
      </c>
      <c r="Z48">
        <f t="shared" si="4"/>
        <v>1.1062504015179921</v>
      </c>
      <c r="AA48">
        <f t="shared" si="5"/>
        <v>-2.2494716103913022</v>
      </c>
      <c r="AB48">
        <f t="shared" si="6"/>
        <v>2.086950279325174</v>
      </c>
      <c r="AD48">
        <f t="shared" si="8"/>
        <v>45</v>
      </c>
      <c r="AE48">
        <f t="shared" si="9"/>
        <v>9.9320829740295604</v>
      </c>
    </row>
    <row r="49" spans="1:31" x14ac:dyDescent="0.35">
      <c r="A49">
        <f t="shared" si="0"/>
        <v>46</v>
      </c>
      <c r="B49">
        <v>11.635101979488615</v>
      </c>
      <c r="D49">
        <f t="shared" si="7"/>
        <v>46</v>
      </c>
      <c r="E49">
        <f t="shared" si="1"/>
        <v>-1.2528083517589483</v>
      </c>
      <c r="F49">
        <f t="shared" si="10"/>
        <v>-6.9202807709096703E-3</v>
      </c>
      <c r="V49">
        <f t="shared" si="2"/>
        <v>46</v>
      </c>
      <c r="W49">
        <f t="shared" si="2"/>
        <v>-1.2528083517589483</v>
      </c>
      <c r="X49">
        <f t="shared" si="2"/>
        <v>-6.9202807709096703E-3</v>
      </c>
      <c r="Y49">
        <f t="shared" si="3"/>
        <v>-1.2458880709880387</v>
      </c>
      <c r="Z49">
        <f t="shared" si="4"/>
        <v>1.1062504015179921</v>
      </c>
      <c r="AA49">
        <f t="shared" si="5"/>
        <v>-3.4140990158462765</v>
      </c>
      <c r="AB49">
        <f t="shared" si="6"/>
        <v>0.9223228738701994</v>
      </c>
      <c r="AD49">
        <f t="shared" si="8"/>
        <v>46</v>
      </c>
      <c r="AE49">
        <f t="shared" si="9"/>
        <v>11.635101979488615</v>
      </c>
    </row>
    <row r="50" spans="1:31" x14ac:dyDescent="0.35">
      <c r="A50">
        <f t="shared" si="0"/>
        <v>47</v>
      </c>
      <c r="B50">
        <v>10.428242822398191</v>
      </c>
      <c r="D50">
        <f t="shared" si="7"/>
        <v>47</v>
      </c>
      <c r="E50">
        <f t="shared" si="1"/>
        <v>-0.77996133131695555</v>
      </c>
      <c r="F50">
        <f t="shared" si="10"/>
        <v>-1.2232260495711025</v>
      </c>
      <c r="V50">
        <f t="shared" si="2"/>
        <v>47</v>
      </c>
      <c r="W50">
        <f t="shared" si="2"/>
        <v>-0.77996133131695555</v>
      </c>
      <c r="X50">
        <f t="shared" si="2"/>
        <v>-1.2232260495711025</v>
      </c>
      <c r="Y50">
        <f t="shared" si="3"/>
        <v>0.44326471825414693</v>
      </c>
      <c r="Z50">
        <f t="shared" si="4"/>
        <v>1.1062504015179921</v>
      </c>
      <c r="AA50">
        <f t="shared" si="5"/>
        <v>-1.7249462266040911</v>
      </c>
      <c r="AB50">
        <f t="shared" si="6"/>
        <v>2.611475663112385</v>
      </c>
      <c r="AD50">
        <f t="shared" si="8"/>
        <v>47</v>
      </c>
      <c r="AE50">
        <f t="shared" si="9"/>
        <v>10.428242822398191</v>
      </c>
    </row>
    <row r="51" spans="1:31" x14ac:dyDescent="0.35">
      <c r="A51">
        <f t="shared" si="0"/>
        <v>48</v>
      </c>
      <c r="B51">
        <v>9.6942306857497602</v>
      </c>
      <c r="D51">
        <f t="shared" si="7"/>
        <v>48</v>
      </c>
      <c r="E51">
        <f t="shared" si="1"/>
        <v>0.42885687195847377</v>
      </c>
      <c r="F51">
        <f t="shared" si="10"/>
        <v>0.12682876137762733</v>
      </c>
      <c r="V51">
        <f t="shared" si="2"/>
        <v>48</v>
      </c>
      <c r="W51">
        <f t="shared" si="2"/>
        <v>0.42885687195847377</v>
      </c>
      <c r="X51">
        <f t="shared" si="2"/>
        <v>0.12682876137762733</v>
      </c>
      <c r="Y51">
        <f t="shared" si="3"/>
        <v>0.30202811058084644</v>
      </c>
      <c r="Z51">
        <f t="shared" si="4"/>
        <v>1.1062504015179921</v>
      </c>
      <c r="AA51">
        <f t="shared" si="5"/>
        <v>-1.8661828342773916</v>
      </c>
      <c r="AB51">
        <f t="shared" si="6"/>
        <v>2.4702390554390847</v>
      </c>
      <c r="AD51">
        <f t="shared" si="8"/>
        <v>48</v>
      </c>
      <c r="AE51">
        <f t="shared" si="9"/>
        <v>9.6942306857497602</v>
      </c>
    </row>
    <row r="52" spans="1:31" x14ac:dyDescent="0.35">
      <c r="A52">
        <f t="shared" si="0"/>
        <v>49</v>
      </c>
      <c r="B52">
        <v>10.169036752376758</v>
      </c>
      <c r="D52">
        <f t="shared" si="7"/>
        <v>49</v>
      </c>
      <c r="E52">
        <f t="shared" si="1"/>
        <v>0.27166976554473155</v>
      </c>
      <c r="F52">
        <f t="shared" si="10"/>
        <v>0.67485854903425091</v>
      </c>
      <c r="V52">
        <f t="shared" si="2"/>
        <v>49</v>
      </c>
      <c r="W52">
        <f t="shared" si="2"/>
        <v>0.27166976554473155</v>
      </c>
      <c r="X52">
        <f t="shared" si="2"/>
        <v>0.67485854903425091</v>
      </c>
      <c r="Y52">
        <f t="shared" si="3"/>
        <v>-0.40318878348951936</v>
      </c>
      <c r="Z52">
        <f t="shared" si="4"/>
        <v>1.1062504015179921</v>
      </c>
      <c r="AA52">
        <f t="shared" si="5"/>
        <v>-2.5713997283477577</v>
      </c>
      <c r="AB52">
        <f t="shared" si="6"/>
        <v>1.7650221613687187</v>
      </c>
      <c r="AD52">
        <f t="shared" si="8"/>
        <v>49</v>
      </c>
      <c r="AE52">
        <f t="shared" si="9"/>
        <v>10.169036752376758</v>
      </c>
    </row>
    <row r="53" spans="1:31" x14ac:dyDescent="0.35">
      <c r="A53">
        <f t="shared" si="0"/>
        <v>50</v>
      </c>
      <c r="B53">
        <v>10.486655712590014</v>
      </c>
      <c r="D53">
        <f t="shared" si="7"/>
        <v>50</v>
      </c>
      <c r="E53">
        <f t="shared" si="1"/>
        <v>0.12354473279427824</v>
      </c>
      <c r="F53">
        <f t="shared" si="10"/>
        <v>0.49837231560380679</v>
      </c>
      <c r="V53">
        <f t="shared" si="2"/>
        <v>50</v>
      </c>
      <c r="W53">
        <f t="shared" si="2"/>
        <v>0.12354473279427824</v>
      </c>
      <c r="X53">
        <f t="shared" si="2"/>
        <v>0.49837231560380679</v>
      </c>
      <c r="Y53">
        <f t="shared" si="3"/>
        <v>-0.37482758280952855</v>
      </c>
      <c r="Z53">
        <f t="shared" si="4"/>
        <v>1.1062504015179921</v>
      </c>
      <c r="AA53">
        <f t="shared" si="5"/>
        <v>-2.5430385276677665</v>
      </c>
      <c r="AB53">
        <f t="shared" si="6"/>
        <v>1.7933833620487096</v>
      </c>
      <c r="AD53">
        <f t="shared" si="8"/>
        <v>50</v>
      </c>
      <c r="AE53">
        <f t="shared" si="9"/>
        <v>10.486655712590014</v>
      </c>
    </row>
    <row r="54" spans="1:31" x14ac:dyDescent="0.35">
      <c r="A54">
        <f t="shared" si="0"/>
        <v>51</v>
      </c>
      <c r="B54">
        <v>10.656149640052817</v>
      </c>
      <c r="D54">
        <f t="shared" si="7"/>
        <v>51</v>
      </c>
      <c r="E54">
        <f t="shared" si="1"/>
        <v>-0.57278126810533014</v>
      </c>
      <c r="F54">
        <f t="shared" si="10"/>
        <v>-0.24079808268203462</v>
      </c>
      <c r="V54">
        <f t="shared" si="2"/>
        <v>51</v>
      </c>
      <c r="W54">
        <f t="shared" si="2"/>
        <v>-0.57278126810533014</v>
      </c>
      <c r="X54">
        <f t="shared" si="2"/>
        <v>-0.24079808268203462</v>
      </c>
      <c r="Y54">
        <f t="shared" si="3"/>
        <v>-0.33198318542329552</v>
      </c>
      <c r="Z54">
        <f t="shared" si="4"/>
        <v>1.1062504015179921</v>
      </c>
      <c r="AA54">
        <f t="shared" si="5"/>
        <v>-2.5001941302815336</v>
      </c>
      <c r="AB54">
        <f t="shared" si="6"/>
        <v>1.8362277594349425</v>
      </c>
      <c r="AD54">
        <f t="shared" si="8"/>
        <v>51</v>
      </c>
      <c r="AE54">
        <f t="shared" si="9"/>
        <v>10.656149640052817</v>
      </c>
    </row>
    <row r="55" spans="1:31" x14ac:dyDescent="0.35">
      <c r="A55">
        <f t="shared" si="0"/>
        <v>52</v>
      </c>
      <c r="B55">
        <v>10.129317566616011</v>
      </c>
      <c r="D55">
        <f t="shared" si="7"/>
        <v>52</v>
      </c>
      <c r="E55">
        <f t="shared" si="1"/>
        <v>-1.2089610088663296</v>
      </c>
      <c r="F55">
        <f t="shared" si="10"/>
        <v>-1.3114355451424839</v>
      </c>
      <c r="V55">
        <f t="shared" si="2"/>
        <v>52</v>
      </c>
      <c r="W55">
        <f t="shared" si="2"/>
        <v>-1.2089610088663296</v>
      </c>
      <c r="X55">
        <f t="shared" si="2"/>
        <v>-1.3114355451424839</v>
      </c>
      <c r="Y55">
        <f t="shared" si="3"/>
        <v>0.10247453627615433</v>
      </c>
      <c r="Z55">
        <f t="shared" si="4"/>
        <v>1.1062504015179921</v>
      </c>
      <c r="AA55">
        <f t="shared" si="5"/>
        <v>-2.065736408582084</v>
      </c>
      <c r="AB55">
        <f t="shared" si="6"/>
        <v>2.2706854811343922</v>
      </c>
      <c r="AD55">
        <f t="shared" si="8"/>
        <v>52</v>
      </c>
      <c r="AE55">
        <f t="shared" si="9"/>
        <v>10.129317566616011</v>
      </c>
    </row>
    <row r="56" spans="1:31" x14ac:dyDescent="0.35">
      <c r="A56">
        <f t="shared" si="0"/>
        <v>53</v>
      </c>
      <c r="B56">
        <v>8.9663057524182062</v>
      </c>
      <c r="D56">
        <f t="shared" si="7"/>
        <v>53</v>
      </c>
      <c r="E56">
        <f t="shared" si="1"/>
        <v>-0.90550350809424818</v>
      </c>
      <c r="F56">
        <f t="shared" si="10"/>
        <v>-1.5137131977853615</v>
      </c>
      <c r="V56">
        <f t="shared" si="2"/>
        <v>53</v>
      </c>
      <c r="W56">
        <f t="shared" si="2"/>
        <v>-0.90550350809424818</v>
      </c>
      <c r="X56">
        <f t="shared" si="2"/>
        <v>-1.5137131977853615</v>
      </c>
      <c r="Y56">
        <f t="shared" si="3"/>
        <v>0.60820968969111333</v>
      </c>
      <c r="Z56">
        <f t="shared" si="4"/>
        <v>1.1062504015179921</v>
      </c>
      <c r="AA56">
        <f t="shared" si="5"/>
        <v>-1.5600012551671247</v>
      </c>
      <c r="AB56">
        <f t="shared" si="6"/>
        <v>2.7764206345493516</v>
      </c>
      <c r="AD56">
        <f t="shared" si="8"/>
        <v>53</v>
      </c>
      <c r="AE56">
        <f t="shared" si="9"/>
        <v>8.9663057524182062</v>
      </c>
    </row>
    <row r="57" spans="1:31" x14ac:dyDescent="0.35">
      <c r="A57">
        <f t="shared" si="0"/>
        <v>54</v>
      </c>
      <c r="B57">
        <v>8.1067514389924824</v>
      </c>
      <c r="D57">
        <f t="shared" si="7"/>
        <v>54</v>
      </c>
      <c r="E57">
        <f t="shared" si="1"/>
        <v>0.52119812419049683</v>
      </c>
      <c r="F57">
        <f t="shared" si="10"/>
        <v>-6.6255467061734352E-2</v>
      </c>
      <c r="V57">
        <f t="shared" si="2"/>
        <v>54</v>
      </c>
      <c r="W57">
        <f t="shared" si="2"/>
        <v>0.52119812419049683</v>
      </c>
      <c r="X57">
        <f t="shared" si="2"/>
        <v>-6.6255467061734352E-2</v>
      </c>
      <c r="Y57">
        <f t="shared" si="3"/>
        <v>0.58745359125223118</v>
      </c>
      <c r="Z57">
        <f t="shared" si="4"/>
        <v>1.1062504015179921</v>
      </c>
      <c r="AA57">
        <f t="shared" si="5"/>
        <v>-1.5807573536060069</v>
      </c>
      <c r="AB57">
        <f t="shared" si="6"/>
        <v>2.7556645361104692</v>
      </c>
      <c r="AD57">
        <f t="shared" si="8"/>
        <v>54</v>
      </c>
      <c r="AE57">
        <f t="shared" si="9"/>
        <v>8.1067514389924824</v>
      </c>
    </row>
    <row r="58" spans="1:31" x14ac:dyDescent="0.35">
      <c r="A58">
        <f t="shared" si="0"/>
        <v>55</v>
      </c>
      <c r="B58">
        <v>8.6738987578515037</v>
      </c>
      <c r="D58">
        <f t="shared" si="7"/>
        <v>55</v>
      </c>
      <c r="E58">
        <f t="shared" si="1"/>
        <v>2.0014171239236545E-2</v>
      </c>
      <c r="F58">
        <f t="shared" si="10"/>
        <v>0.2512289371810788</v>
      </c>
      <c r="V58">
        <f t="shared" si="2"/>
        <v>55</v>
      </c>
      <c r="W58">
        <f t="shared" si="2"/>
        <v>2.0014171239236545E-2</v>
      </c>
      <c r="X58">
        <f t="shared" si="2"/>
        <v>0.2512289371810788</v>
      </c>
      <c r="Y58">
        <f t="shared" si="3"/>
        <v>-0.23121476594184226</v>
      </c>
      <c r="Z58">
        <f t="shared" si="4"/>
        <v>1.1062504015179921</v>
      </c>
      <c r="AA58">
        <f t="shared" si="5"/>
        <v>-2.3994257108000805</v>
      </c>
      <c r="AB58">
        <f t="shared" si="6"/>
        <v>1.9369961789163959</v>
      </c>
      <c r="AD58">
        <f t="shared" si="8"/>
        <v>55</v>
      </c>
      <c r="AE58">
        <f t="shared" si="9"/>
        <v>8.6738987578515037</v>
      </c>
    </row>
    <row r="59" spans="1:31" x14ac:dyDescent="0.35">
      <c r="A59">
        <f t="shared" si="0"/>
        <v>56</v>
      </c>
      <c r="B59">
        <v>8.7398621237592646</v>
      </c>
      <c r="D59">
        <f t="shared" si="7"/>
        <v>56</v>
      </c>
      <c r="E59">
        <f t="shared" si="1"/>
        <v>-2.1835220899731E-2</v>
      </c>
      <c r="F59">
        <f t="shared" si="10"/>
        <v>-5.2357721526110568E-2</v>
      </c>
      <c r="V59">
        <f t="shared" si="2"/>
        <v>56</v>
      </c>
      <c r="W59">
        <f t="shared" si="2"/>
        <v>-2.1835220899731E-2</v>
      </c>
      <c r="X59">
        <f t="shared" si="2"/>
        <v>-5.2357721526110568E-2</v>
      </c>
      <c r="Y59">
        <f t="shared" si="3"/>
        <v>3.0522500626379567E-2</v>
      </c>
      <c r="Z59">
        <f t="shared" si="4"/>
        <v>1.1062504015179921</v>
      </c>
      <c r="AA59">
        <f t="shared" si="5"/>
        <v>-2.1376884442318587</v>
      </c>
      <c r="AB59">
        <f t="shared" si="6"/>
        <v>2.1987334454846175</v>
      </c>
      <c r="AD59">
        <f t="shared" si="8"/>
        <v>56</v>
      </c>
      <c r="AE59">
        <f t="shared" si="9"/>
        <v>8.7398621237592646</v>
      </c>
    </row>
    <row r="60" spans="1:31" x14ac:dyDescent="0.35">
      <c r="A60">
        <f t="shared" si="0"/>
        <v>57</v>
      </c>
      <c r="B60">
        <v>8.7639760975280581</v>
      </c>
      <c r="D60">
        <f t="shared" si="7"/>
        <v>57</v>
      </c>
      <c r="E60">
        <f t="shared" si="1"/>
        <v>1.797706978054326</v>
      </c>
      <c r="F60">
        <f t="shared" si="10"/>
        <v>1.7391962678665263</v>
      </c>
      <c r="V60">
        <f t="shared" si="2"/>
        <v>57</v>
      </c>
      <c r="W60">
        <f t="shared" si="2"/>
        <v>1.797706978054326</v>
      </c>
      <c r="X60">
        <f t="shared" si="2"/>
        <v>1.7391962678665263</v>
      </c>
      <c r="Y60">
        <f t="shared" si="3"/>
        <v>5.8510710187799742E-2</v>
      </c>
      <c r="Z60">
        <f t="shared" si="4"/>
        <v>1.1062504015179921</v>
      </c>
      <c r="AA60">
        <f t="shared" si="5"/>
        <v>-2.1097002346704383</v>
      </c>
      <c r="AB60">
        <f t="shared" si="6"/>
        <v>2.2267216550460378</v>
      </c>
      <c r="AD60">
        <f t="shared" si="8"/>
        <v>57</v>
      </c>
      <c r="AE60">
        <f t="shared" si="9"/>
        <v>8.7639760975280581</v>
      </c>
    </row>
    <row r="61" spans="1:31" x14ac:dyDescent="0.35">
      <c r="A61">
        <f t="shared" si="0"/>
        <v>58</v>
      </c>
      <c r="B61">
        <v>10.607632270250908</v>
      </c>
      <c r="D61">
        <f t="shared" si="7"/>
        <v>58</v>
      </c>
      <c r="E61">
        <f t="shared" si="1"/>
        <v>-1.8072970988076424</v>
      </c>
      <c r="F61">
        <f t="shared" si="10"/>
        <v>-0.64057896204279441</v>
      </c>
      <c r="V61">
        <f t="shared" si="2"/>
        <v>58</v>
      </c>
      <c r="W61">
        <f t="shared" si="2"/>
        <v>-1.8072970988076424</v>
      </c>
      <c r="X61">
        <f t="shared" si="2"/>
        <v>-0.64057896204279441</v>
      </c>
      <c r="Y61">
        <f t="shared" si="3"/>
        <v>-1.166718136764848</v>
      </c>
      <c r="Z61">
        <f t="shared" si="4"/>
        <v>1.1062504015179921</v>
      </c>
      <c r="AA61">
        <f t="shared" si="5"/>
        <v>-3.3349290816230859</v>
      </c>
      <c r="AB61">
        <f t="shared" si="6"/>
        <v>1.00149280809339</v>
      </c>
      <c r="AD61">
        <f t="shared" si="8"/>
        <v>58</v>
      </c>
      <c r="AE61">
        <f t="shared" si="9"/>
        <v>10.607632270250908</v>
      </c>
    </row>
    <row r="62" spans="1:31" x14ac:dyDescent="0.35">
      <c r="A62">
        <f t="shared" si="0"/>
        <v>59</v>
      </c>
      <c r="B62">
        <v>8.8462843661117905</v>
      </c>
      <c r="D62">
        <f t="shared" si="7"/>
        <v>59</v>
      </c>
      <c r="E62">
        <f t="shared" si="1"/>
        <v>-0.69480308870150087</v>
      </c>
      <c r="F62">
        <f t="shared" si="10"/>
        <v>-1.6763514332648688</v>
      </c>
      <c r="V62">
        <f t="shared" si="2"/>
        <v>59</v>
      </c>
      <c r="W62">
        <f t="shared" si="2"/>
        <v>-0.69480308870150087</v>
      </c>
      <c r="X62">
        <f t="shared" si="2"/>
        <v>-1.6763514332648688</v>
      </c>
      <c r="Y62">
        <f t="shared" si="3"/>
        <v>0.98154834456336792</v>
      </c>
      <c r="Z62">
        <f t="shared" si="4"/>
        <v>1.1062504015179921</v>
      </c>
      <c r="AA62">
        <f t="shared" si="5"/>
        <v>-1.1866626002948701</v>
      </c>
      <c r="AB62">
        <f t="shared" si="6"/>
        <v>3.1497592894216062</v>
      </c>
      <c r="AD62">
        <f t="shared" si="8"/>
        <v>59</v>
      </c>
      <c r="AE62">
        <f t="shared" si="9"/>
        <v>8.8462843661117905</v>
      </c>
    </row>
    <row r="63" spans="1:31" x14ac:dyDescent="0.35">
      <c r="A63">
        <f t="shared" si="0"/>
        <v>60</v>
      </c>
      <c r="B63">
        <v>8.197430472078814</v>
      </c>
      <c r="D63">
        <f t="shared" si="7"/>
        <v>60</v>
      </c>
      <c r="E63">
        <f t="shared" si="1"/>
        <v>1.4570881440460599</v>
      </c>
      <c r="F63">
        <f t="shared" si="10"/>
        <v>0.94774039872104621</v>
      </c>
      <c r="V63">
        <f t="shared" si="2"/>
        <v>60</v>
      </c>
      <c r="W63">
        <f t="shared" si="2"/>
        <v>1.4570881440460599</v>
      </c>
      <c r="X63">
        <f t="shared" si="2"/>
        <v>0.94774039872104621</v>
      </c>
      <c r="Y63">
        <f t="shared" si="3"/>
        <v>0.5093477453250137</v>
      </c>
      <c r="Z63">
        <f t="shared" si="4"/>
        <v>1.1062504015179921</v>
      </c>
      <c r="AA63">
        <f t="shared" si="5"/>
        <v>-1.6588631995332244</v>
      </c>
      <c r="AB63">
        <f t="shared" si="6"/>
        <v>2.6775586901832518</v>
      </c>
      <c r="AD63">
        <f t="shared" si="8"/>
        <v>60</v>
      </c>
      <c r="AE63">
        <f t="shared" si="9"/>
        <v>8.197430472078814</v>
      </c>
    </row>
    <row r="64" spans="1:31" x14ac:dyDescent="0.35">
      <c r="A64">
        <f t="shared" si="0"/>
        <v>61</v>
      </c>
      <c r="B64">
        <v>9.7004678107933984</v>
      </c>
      <c r="D64">
        <f t="shared" si="7"/>
        <v>61</v>
      </c>
      <c r="E64">
        <f t="shared" si="1"/>
        <v>-0.24760854243567754</v>
      </c>
      <c r="F64">
        <f t="shared" si="10"/>
        <v>0.58294964424664086</v>
      </c>
      <c r="V64">
        <f t="shared" si="2"/>
        <v>61</v>
      </c>
      <c r="W64">
        <f t="shared" si="2"/>
        <v>-0.24760854243567754</v>
      </c>
      <c r="X64">
        <f t="shared" si="2"/>
        <v>0.58294964424664086</v>
      </c>
      <c r="Y64">
        <f t="shared" si="3"/>
        <v>-0.8305581866823184</v>
      </c>
      <c r="Z64">
        <f t="shared" si="4"/>
        <v>1.1062504015179921</v>
      </c>
      <c r="AA64">
        <f t="shared" si="5"/>
        <v>-2.9987691315405565</v>
      </c>
      <c r="AB64">
        <f t="shared" si="6"/>
        <v>1.3376527581759197</v>
      </c>
      <c r="AD64">
        <f t="shared" si="8"/>
        <v>61</v>
      </c>
      <c r="AE64">
        <f t="shared" si="9"/>
        <v>9.7004678107933984</v>
      </c>
    </row>
    <row r="65" spans="1:31" x14ac:dyDescent="0.35">
      <c r="A65">
        <f t="shared" si="0"/>
        <v>62</v>
      </c>
      <c r="B65">
        <v>9.4988084630262453</v>
      </c>
      <c r="D65">
        <f t="shared" si="7"/>
        <v>62</v>
      </c>
      <c r="E65">
        <f t="shared" si="1"/>
        <v>0.15562812124382108</v>
      </c>
      <c r="F65">
        <f t="shared" si="10"/>
        <v>6.1283263540645616E-2</v>
      </c>
      <c r="V65">
        <f t="shared" si="2"/>
        <v>62</v>
      </c>
      <c r="W65">
        <f t="shared" si="2"/>
        <v>0.15562812124382108</v>
      </c>
      <c r="X65">
        <f t="shared" si="2"/>
        <v>6.1283263540645616E-2</v>
      </c>
      <c r="Y65">
        <f t="shared" si="3"/>
        <v>9.4344857703175466E-2</v>
      </c>
      <c r="Z65">
        <f t="shared" si="4"/>
        <v>1.1062504015179921</v>
      </c>
      <c r="AA65">
        <f t="shared" si="5"/>
        <v>-2.0738660871550625</v>
      </c>
      <c r="AB65">
        <f t="shared" si="6"/>
        <v>2.2625558025614136</v>
      </c>
      <c r="AD65">
        <f t="shared" si="8"/>
        <v>62</v>
      </c>
      <c r="AE65">
        <f t="shared" si="9"/>
        <v>9.4988084630262453</v>
      </c>
    </row>
    <row r="66" spans="1:31" x14ac:dyDescent="0.35">
      <c r="A66">
        <f t="shared" si="0"/>
        <v>63</v>
      </c>
      <c r="B66">
        <v>9.7003857789385908</v>
      </c>
      <c r="D66">
        <f t="shared" si="7"/>
        <v>63</v>
      </c>
      <c r="E66">
        <f t="shared" si="1"/>
        <v>7.3293020331317349E-2</v>
      </c>
      <c r="F66">
        <f t="shared" si="10"/>
        <v>0.21611947152543692</v>
      </c>
      <c r="V66">
        <f t="shared" si="2"/>
        <v>63</v>
      </c>
      <c r="W66">
        <f t="shared" si="2"/>
        <v>7.3293020331317349E-2</v>
      </c>
      <c r="X66">
        <f t="shared" si="2"/>
        <v>0.21611947152543692</v>
      </c>
      <c r="Y66">
        <f t="shared" si="3"/>
        <v>-0.14282645119411957</v>
      </c>
      <c r="Z66">
        <f t="shared" si="4"/>
        <v>1.1062504015179921</v>
      </c>
      <c r="AA66">
        <f t="shared" si="5"/>
        <v>-2.3110373960523578</v>
      </c>
      <c r="AB66">
        <f t="shared" si="6"/>
        <v>2.0253844936641183</v>
      </c>
      <c r="AD66">
        <f t="shared" si="8"/>
        <v>63</v>
      </c>
      <c r="AE66">
        <f t="shared" si="9"/>
        <v>9.7003857789385908</v>
      </c>
    </row>
    <row r="67" spans="1:31" x14ac:dyDescent="0.35">
      <c r="A67">
        <f t="shared" si="0"/>
        <v>64</v>
      </c>
      <c r="B67">
        <v>9.8196279939384326</v>
      </c>
      <c r="D67">
        <f t="shared" si="7"/>
        <v>64</v>
      </c>
      <c r="E67">
        <f t="shared" si="1"/>
        <v>2.4914683966277478</v>
      </c>
      <c r="F67">
        <f t="shared" si="10"/>
        <v>2.6066471613762121</v>
      </c>
      <c r="V67">
        <f t="shared" si="2"/>
        <v>64</v>
      </c>
      <c r="W67">
        <f t="shared" si="2"/>
        <v>2.4914683966277478</v>
      </c>
      <c r="X67">
        <f t="shared" si="2"/>
        <v>2.6066471613762121</v>
      </c>
      <c r="Y67">
        <f t="shared" si="3"/>
        <v>-0.11517876474846434</v>
      </c>
      <c r="Z67">
        <f t="shared" si="4"/>
        <v>1.1062504015179921</v>
      </c>
      <c r="AA67">
        <f t="shared" si="5"/>
        <v>-2.2833897096067024</v>
      </c>
      <c r="AB67">
        <f t="shared" si="6"/>
        <v>2.0530321801097737</v>
      </c>
      <c r="AD67">
        <f t="shared" si="8"/>
        <v>64</v>
      </c>
      <c r="AE67">
        <f t="shared" si="9"/>
        <v>9.8196279939384326</v>
      </c>
    </row>
    <row r="68" spans="1:31" x14ac:dyDescent="0.35">
      <c r="A68">
        <f t="shared" si="0"/>
        <v>65</v>
      </c>
      <c r="B68">
        <v>12.357045585234705</v>
      </c>
      <c r="D68">
        <f t="shared" si="7"/>
        <v>65</v>
      </c>
      <c r="E68">
        <f t="shared" si="1"/>
        <v>-1.4793903658021883</v>
      </c>
      <c r="F68">
        <f t="shared" si="10"/>
        <v>0.2892118611385599</v>
      </c>
      <c r="V68">
        <f t="shared" si="2"/>
        <v>65</v>
      </c>
      <c r="W68">
        <f t="shared" si="2"/>
        <v>-1.4793903658021883</v>
      </c>
      <c r="X68">
        <f t="shared" si="2"/>
        <v>0.2892118611385599</v>
      </c>
      <c r="Y68">
        <f t="shared" si="3"/>
        <v>-1.7686022269407482</v>
      </c>
      <c r="Z68">
        <f t="shared" si="4"/>
        <v>1.1062504015179921</v>
      </c>
      <c r="AA68">
        <f t="shared" si="5"/>
        <v>-3.9368131717989865</v>
      </c>
      <c r="AB68">
        <f t="shared" si="6"/>
        <v>0.39960871791748986</v>
      </c>
      <c r="AD68">
        <f t="shared" si="8"/>
        <v>65</v>
      </c>
      <c r="AE68">
        <f t="shared" si="9"/>
        <v>12.357045585234705</v>
      </c>
    </row>
    <row r="69" spans="1:31" x14ac:dyDescent="0.35">
      <c r="A69">
        <f t="shared" ref="A69:A108" si="11">A68+1</f>
        <v>66</v>
      </c>
      <c r="B69">
        <v>10.923604414101041</v>
      </c>
      <c r="D69">
        <f t="shared" si="7"/>
        <v>66</v>
      </c>
      <c r="E69">
        <f t="shared" ref="E69:E107" si="12">B70-B69-J$6</f>
        <v>-1.2687877621629859</v>
      </c>
      <c r="F69">
        <f t="shared" si="10"/>
        <v>-1.7732301017934322</v>
      </c>
      <c r="V69">
        <f t="shared" ref="V69:X107" si="13">D69</f>
        <v>66</v>
      </c>
      <c r="W69">
        <f t="shared" si="13"/>
        <v>-1.2687877621629859</v>
      </c>
      <c r="X69">
        <f t="shared" si="13"/>
        <v>-1.7732301017934322</v>
      </c>
      <c r="Y69">
        <f t="shared" ref="Y69:Y107" si="14">W69-X69</f>
        <v>0.50444233963044627</v>
      </c>
      <c r="Z69">
        <f t="shared" ref="Z69:Z107" si="15">J$15</f>
        <v>1.1062504015179921</v>
      </c>
      <c r="AA69">
        <f t="shared" ref="AA69:AA107" si="16">Y69-NORMSINV(1-Z$2/2)*Z69</f>
        <v>-1.6637686052277918</v>
      </c>
      <c r="AB69">
        <f t="shared" ref="AB69:AB107" si="17">Y69+NORMSINV(1-Z$2/2)*Z69</f>
        <v>2.6726532844886846</v>
      </c>
      <c r="AD69">
        <f t="shared" si="8"/>
        <v>66</v>
      </c>
      <c r="AE69">
        <f t="shared" si="9"/>
        <v>10.923604414101041</v>
      </c>
    </row>
    <row r="70" spans="1:31" x14ac:dyDescent="0.35">
      <c r="A70">
        <f t="shared" si="11"/>
        <v>67</v>
      </c>
      <c r="B70">
        <v>9.7007658466065791</v>
      </c>
      <c r="D70">
        <f t="shared" ref="D70:D107" si="18">D69+1</f>
        <v>67</v>
      </c>
      <c r="E70">
        <f t="shared" si="12"/>
        <v>0.52744602343898062</v>
      </c>
      <c r="F70">
        <f t="shared" si="10"/>
        <v>-4.4364481878053752E-2</v>
      </c>
      <c r="V70">
        <f t="shared" si="13"/>
        <v>67</v>
      </c>
      <c r="W70">
        <f t="shared" si="13"/>
        <v>0.52744602343898062</v>
      </c>
      <c r="X70">
        <f t="shared" si="13"/>
        <v>-4.4364481878053752E-2</v>
      </c>
      <c r="Y70">
        <f t="shared" si="14"/>
        <v>0.57181050531703437</v>
      </c>
      <c r="Z70">
        <f t="shared" si="15"/>
        <v>1.1062504015179921</v>
      </c>
      <c r="AA70">
        <f t="shared" si="16"/>
        <v>-1.5964004395412037</v>
      </c>
      <c r="AB70">
        <f t="shared" si="17"/>
        <v>2.7400214501752727</v>
      </c>
      <c r="AD70">
        <f t="shared" ref="AD70:AD113" si="19">AD69+1</f>
        <v>67</v>
      </c>
      <c r="AE70">
        <f t="shared" ref="AE70:AE108" si="20">B70</f>
        <v>9.7007658466065791</v>
      </c>
    </row>
    <row r="71" spans="1:31" x14ac:dyDescent="0.35">
      <c r="A71">
        <f t="shared" si="11"/>
        <v>68</v>
      </c>
      <c r="B71">
        <v>10.274161064714084</v>
      </c>
      <c r="D71">
        <f t="shared" si="18"/>
        <v>68</v>
      </c>
      <c r="E71">
        <f t="shared" si="12"/>
        <v>-0.564029385826607</v>
      </c>
      <c r="F71">
        <f t="shared" ref="F71:F107" si="21">E71-SUMPRODUCT(E69:E70,I$4:I$5)-SUMPRODUCT(F70,J$5)</f>
        <v>-0.10923561661880872</v>
      </c>
      <c r="V71">
        <f t="shared" si="13"/>
        <v>68</v>
      </c>
      <c r="W71">
        <f t="shared" si="13"/>
        <v>-0.564029385826607</v>
      </c>
      <c r="X71">
        <f t="shared" si="13"/>
        <v>-0.10923561661880872</v>
      </c>
      <c r="Y71">
        <f t="shared" si="14"/>
        <v>-0.45479376920779829</v>
      </c>
      <c r="Z71">
        <f t="shared" si="15"/>
        <v>1.1062504015179921</v>
      </c>
      <c r="AA71">
        <f t="shared" si="16"/>
        <v>-2.6230047140660364</v>
      </c>
      <c r="AB71">
        <f t="shared" si="17"/>
        <v>1.7134171756504397</v>
      </c>
      <c r="AD71">
        <f t="shared" si="19"/>
        <v>68</v>
      </c>
      <c r="AE71">
        <f t="shared" si="20"/>
        <v>10.274161064714084</v>
      </c>
    </row>
    <row r="72" spans="1:31" x14ac:dyDescent="0.35">
      <c r="A72">
        <f t="shared" si="11"/>
        <v>69</v>
      </c>
      <c r="B72">
        <v>9.7560808735560016</v>
      </c>
      <c r="D72">
        <f t="shared" si="18"/>
        <v>69</v>
      </c>
      <c r="E72">
        <f t="shared" si="12"/>
        <v>-0.51429822617295007</v>
      </c>
      <c r="F72">
        <f t="shared" si="21"/>
        <v>-0.7051405351996991</v>
      </c>
      <c r="V72">
        <f t="shared" si="13"/>
        <v>69</v>
      </c>
      <c r="W72">
        <f t="shared" si="13"/>
        <v>-0.51429822617295007</v>
      </c>
      <c r="X72">
        <f t="shared" si="13"/>
        <v>-0.7051405351996991</v>
      </c>
      <c r="Y72">
        <f t="shared" si="14"/>
        <v>0.19084230902674904</v>
      </c>
      <c r="Z72">
        <f t="shared" si="15"/>
        <v>1.1062504015179921</v>
      </c>
      <c r="AA72">
        <f t="shared" si="16"/>
        <v>-1.977368635831489</v>
      </c>
      <c r="AB72">
        <f t="shared" si="17"/>
        <v>2.3590532538849871</v>
      </c>
      <c r="AD72">
        <f t="shared" si="19"/>
        <v>69</v>
      </c>
      <c r="AE72">
        <f t="shared" si="20"/>
        <v>9.7560808735560016</v>
      </c>
    </row>
    <row r="73" spans="1:31" x14ac:dyDescent="0.35">
      <c r="A73">
        <f t="shared" si="11"/>
        <v>70</v>
      </c>
      <c r="B73">
        <v>9.287731842051576</v>
      </c>
      <c r="D73">
        <f t="shared" si="18"/>
        <v>70</v>
      </c>
      <c r="E73">
        <f t="shared" si="12"/>
        <v>-0.53887333981432595</v>
      </c>
      <c r="F73">
        <f t="shared" si="21"/>
        <v>-0.77599080731465642</v>
      </c>
      <c r="V73">
        <f t="shared" si="13"/>
        <v>70</v>
      </c>
      <c r="W73">
        <f t="shared" si="13"/>
        <v>-0.53887333981432595</v>
      </c>
      <c r="X73">
        <f t="shared" si="13"/>
        <v>-0.77599080731465642</v>
      </c>
      <c r="Y73">
        <f t="shared" si="14"/>
        <v>0.23711746750033047</v>
      </c>
      <c r="Z73">
        <f t="shared" si="15"/>
        <v>1.1062504015179921</v>
      </c>
      <c r="AA73">
        <f t="shared" si="16"/>
        <v>-1.9310934773579076</v>
      </c>
      <c r="AB73">
        <f t="shared" si="17"/>
        <v>2.4053284123585685</v>
      </c>
      <c r="AD73">
        <f t="shared" si="19"/>
        <v>70</v>
      </c>
      <c r="AE73">
        <f t="shared" si="20"/>
        <v>9.287731842051576</v>
      </c>
    </row>
    <row r="74" spans="1:31" x14ac:dyDescent="0.35">
      <c r="A74">
        <f t="shared" si="11"/>
        <v>71</v>
      </c>
      <c r="B74">
        <v>8.7948076969057745</v>
      </c>
      <c r="D74">
        <f t="shared" si="18"/>
        <v>71</v>
      </c>
      <c r="E74">
        <f t="shared" si="12"/>
        <v>1.1114090536833519</v>
      </c>
      <c r="F74">
        <f t="shared" si="21"/>
        <v>0.78054189801117013</v>
      </c>
      <c r="V74">
        <f t="shared" si="13"/>
        <v>71</v>
      </c>
      <c r="W74">
        <f t="shared" si="13"/>
        <v>1.1114090536833519</v>
      </c>
      <c r="X74">
        <f t="shared" si="13"/>
        <v>0.78054189801117013</v>
      </c>
      <c r="Y74">
        <f t="shared" si="14"/>
        <v>0.33086715567218172</v>
      </c>
      <c r="Z74">
        <f t="shared" si="15"/>
        <v>1.1062504015179921</v>
      </c>
      <c r="AA74">
        <f t="shared" si="16"/>
        <v>-1.8373437891860562</v>
      </c>
      <c r="AB74">
        <f t="shared" si="17"/>
        <v>2.4990781005304199</v>
      </c>
      <c r="AD74">
        <f t="shared" si="19"/>
        <v>71</v>
      </c>
      <c r="AE74">
        <f t="shared" si="20"/>
        <v>8.7948076969057745</v>
      </c>
    </row>
    <row r="75" spans="1:31" x14ac:dyDescent="0.35">
      <c r="A75">
        <f t="shared" si="11"/>
        <v>72</v>
      </c>
      <c r="B75">
        <v>9.9521659452576507</v>
      </c>
      <c r="D75">
        <f t="shared" si="18"/>
        <v>72</v>
      </c>
      <c r="E75">
        <f t="shared" si="12"/>
        <v>-0.85159734664263209</v>
      </c>
      <c r="F75">
        <f t="shared" si="21"/>
        <v>-0.15161361166299958</v>
      </c>
      <c r="V75">
        <f t="shared" si="13"/>
        <v>72</v>
      </c>
      <c r="W75">
        <f t="shared" si="13"/>
        <v>-0.85159734664263209</v>
      </c>
      <c r="X75">
        <f t="shared" si="13"/>
        <v>-0.15161361166299958</v>
      </c>
      <c r="Y75">
        <f t="shared" si="14"/>
        <v>-0.69998373497963251</v>
      </c>
      <c r="Z75">
        <f t="shared" si="15"/>
        <v>1.1062504015179921</v>
      </c>
      <c r="AA75">
        <f t="shared" si="16"/>
        <v>-2.8681946798378704</v>
      </c>
      <c r="AB75">
        <f t="shared" si="17"/>
        <v>1.4682272098786056</v>
      </c>
      <c r="AD75">
        <f t="shared" si="19"/>
        <v>72</v>
      </c>
      <c r="AE75">
        <f t="shared" si="20"/>
        <v>9.9521659452576507</v>
      </c>
    </row>
    <row r="76" spans="1:31" x14ac:dyDescent="0.35">
      <c r="A76">
        <f t="shared" si="11"/>
        <v>73</v>
      </c>
      <c r="B76">
        <v>9.1465177932835431</v>
      </c>
      <c r="D76">
        <f t="shared" si="18"/>
        <v>73</v>
      </c>
      <c r="E76">
        <f t="shared" si="12"/>
        <v>-0.78039416514259341</v>
      </c>
      <c r="F76">
        <f t="shared" si="21"/>
        <v>-1.230081081467544</v>
      </c>
      <c r="V76">
        <f t="shared" si="13"/>
        <v>73</v>
      </c>
      <c r="W76">
        <f t="shared" si="13"/>
        <v>-0.78039416514259341</v>
      </c>
      <c r="X76">
        <f t="shared" si="13"/>
        <v>-1.230081081467544</v>
      </c>
      <c r="Y76">
        <f t="shared" si="14"/>
        <v>0.44968691632495061</v>
      </c>
      <c r="Z76">
        <f t="shared" si="15"/>
        <v>1.1062504015179921</v>
      </c>
      <c r="AA76">
        <f t="shared" si="16"/>
        <v>-1.7185240285332875</v>
      </c>
      <c r="AB76">
        <f t="shared" si="17"/>
        <v>2.6178978611831889</v>
      </c>
      <c r="AD76">
        <f t="shared" si="19"/>
        <v>73</v>
      </c>
      <c r="AE76">
        <f t="shared" si="20"/>
        <v>9.1465177932835431</v>
      </c>
    </row>
    <row r="77" spans="1:31" x14ac:dyDescent="0.35">
      <c r="A77">
        <f t="shared" si="11"/>
        <v>74</v>
      </c>
      <c r="B77">
        <v>8.4120728228094741</v>
      </c>
      <c r="D77">
        <f t="shared" si="18"/>
        <v>74</v>
      </c>
      <c r="E77">
        <f t="shared" si="12"/>
        <v>1.2658253231467504</v>
      </c>
      <c r="F77">
        <f t="shared" si="21"/>
        <v>0.73283482123281907</v>
      </c>
      <c r="V77">
        <f t="shared" si="13"/>
        <v>74</v>
      </c>
      <c r="W77">
        <f t="shared" si="13"/>
        <v>1.2658253231467504</v>
      </c>
      <c r="X77">
        <f t="shared" si="13"/>
        <v>0.73283482123281907</v>
      </c>
      <c r="Y77">
        <f t="shared" si="14"/>
        <v>0.53299050191393138</v>
      </c>
      <c r="Z77">
        <f t="shared" si="15"/>
        <v>1.1062504015179921</v>
      </c>
      <c r="AA77">
        <f t="shared" si="16"/>
        <v>-1.6352204429443067</v>
      </c>
      <c r="AB77">
        <f t="shared" si="17"/>
        <v>2.7012014467721697</v>
      </c>
      <c r="AD77">
        <f t="shared" si="19"/>
        <v>74</v>
      </c>
      <c r="AE77">
        <f t="shared" si="20"/>
        <v>8.4120728228094741</v>
      </c>
    </row>
    <row r="78" spans="1:31" x14ac:dyDescent="0.35">
      <c r="A78">
        <f t="shared" si="11"/>
        <v>75</v>
      </c>
      <c r="B78">
        <v>9.723847340624749</v>
      </c>
      <c r="D78">
        <f t="shared" si="18"/>
        <v>75</v>
      </c>
      <c r="E78">
        <f t="shared" si="12"/>
        <v>-1.3210077819326795</v>
      </c>
      <c r="F78">
        <f t="shared" si="21"/>
        <v>-0.59740234211325915</v>
      </c>
      <c r="V78">
        <f t="shared" si="13"/>
        <v>75</v>
      </c>
      <c r="W78">
        <f t="shared" si="13"/>
        <v>-1.3210077819326795</v>
      </c>
      <c r="X78">
        <f t="shared" si="13"/>
        <v>-0.59740234211325915</v>
      </c>
      <c r="Y78">
        <f t="shared" si="14"/>
        <v>-0.72360543981942038</v>
      </c>
      <c r="Z78">
        <f t="shared" si="15"/>
        <v>1.1062504015179921</v>
      </c>
      <c r="AA78">
        <f t="shared" si="16"/>
        <v>-2.8918163846776586</v>
      </c>
      <c r="AB78">
        <f t="shared" si="17"/>
        <v>1.4446055050388176</v>
      </c>
      <c r="AD78">
        <f t="shared" si="19"/>
        <v>75</v>
      </c>
      <c r="AE78">
        <f t="shared" si="20"/>
        <v>9.723847340624749</v>
      </c>
    </row>
    <row r="79" spans="1:31" x14ac:dyDescent="0.35">
      <c r="A79">
        <f t="shared" si="11"/>
        <v>76</v>
      </c>
      <c r="B79">
        <v>8.4487887533605939</v>
      </c>
      <c r="D79">
        <f t="shared" si="18"/>
        <v>76</v>
      </c>
      <c r="E79">
        <f t="shared" si="12"/>
        <v>0.81443167995677679</v>
      </c>
      <c r="F79">
        <f t="shared" si="21"/>
        <v>-1.3963765257811733E-2</v>
      </c>
      <c r="V79">
        <f t="shared" si="13"/>
        <v>76</v>
      </c>
      <c r="W79">
        <f t="shared" si="13"/>
        <v>0.81443167995677679</v>
      </c>
      <c r="X79">
        <f t="shared" si="13"/>
        <v>-1.3963765257811733E-2</v>
      </c>
      <c r="Y79">
        <f t="shared" si="14"/>
        <v>0.82839544521458852</v>
      </c>
      <c r="Z79">
        <f t="shared" si="15"/>
        <v>1.1062504015179921</v>
      </c>
      <c r="AA79">
        <f t="shared" si="16"/>
        <v>-1.3398154996436495</v>
      </c>
      <c r="AB79">
        <f t="shared" si="17"/>
        <v>2.9966063900728264</v>
      </c>
      <c r="AD79">
        <f t="shared" si="19"/>
        <v>76</v>
      </c>
      <c r="AE79">
        <f t="shared" si="20"/>
        <v>8.4487887533605939</v>
      </c>
    </row>
    <row r="80" spans="1:31" x14ac:dyDescent="0.35">
      <c r="A80">
        <f t="shared" si="11"/>
        <v>77</v>
      </c>
      <c r="B80">
        <v>9.3091696279858951</v>
      </c>
      <c r="D80">
        <f t="shared" si="18"/>
        <v>77</v>
      </c>
      <c r="E80">
        <f t="shared" si="12"/>
        <v>0.2739762495779583</v>
      </c>
      <c r="F80">
        <f t="shared" si="21"/>
        <v>0.67842768663196507</v>
      </c>
      <c r="V80">
        <f t="shared" si="13"/>
        <v>77</v>
      </c>
      <c r="W80">
        <f t="shared" si="13"/>
        <v>0.2739762495779583</v>
      </c>
      <c r="X80">
        <f t="shared" si="13"/>
        <v>0.67842768663196507</v>
      </c>
      <c r="Y80">
        <f t="shared" si="14"/>
        <v>-0.40445143705400677</v>
      </c>
      <c r="Z80">
        <f t="shared" si="15"/>
        <v>1.1062504015179921</v>
      </c>
      <c r="AA80">
        <f t="shared" si="16"/>
        <v>-2.5726623819122447</v>
      </c>
      <c r="AB80">
        <f t="shared" si="17"/>
        <v>1.7637595078042314</v>
      </c>
      <c r="AD80">
        <f t="shared" si="19"/>
        <v>77</v>
      </c>
      <c r="AE80">
        <f t="shared" si="20"/>
        <v>9.3091696279858951</v>
      </c>
    </row>
    <row r="81" spans="1:31" x14ac:dyDescent="0.35">
      <c r="A81">
        <f t="shared" si="11"/>
        <v>78</v>
      </c>
      <c r="B81">
        <v>9.6290950722323778</v>
      </c>
      <c r="D81">
        <f t="shared" si="18"/>
        <v>78</v>
      </c>
      <c r="E81">
        <f t="shared" si="12"/>
        <v>0.82371007522064654</v>
      </c>
      <c r="F81">
        <f t="shared" si="21"/>
        <v>0.9863513143191448</v>
      </c>
      <c r="V81">
        <f t="shared" si="13"/>
        <v>78</v>
      </c>
      <c r="W81">
        <f t="shared" si="13"/>
        <v>0.82371007522064654</v>
      </c>
      <c r="X81">
        <f t="shared" si="13"/>
        <v>0.9863513143191448</v>
      </c>
      <c r="Y81">
        <f t="shared" si="14"/>
        <v>-0.16264123909849826</v>
      </c>
      <c r="Z81">
        <f t="shared" si="15"/>
        <v>1.1062504015179921</v>
      </c>
      <c r="AA81">
        <f t="shared" si="16"/>
        <v>-2.3308521839567362</v>
      </c>
      <c r="AB81">
        <f t="shared" si="17"/>
        <v>2.0055697057597399</v>
      </c>
      <c r="AD81">
        <f t="shared" si="19"/>
        <v>78</v>
      </c>
      <c r="AE81">
        <f t="shared" si="20"/>
        <v>9.6290950722323778</v>
      </c>
    </row>
    <row r="82" spans="1:31" x14ac:dyDescent="0.35">
      <c r="A82">
        <f t="shared" si="11"/>
        <v>79</v>
      </c>
      <c r="B82">
        <v>10.498754342121549</v>
      </c>
      <c r="D82">
        <f t="shared" si="18"/>
        <v>79</v>
      </c>
      <c r="E82">
        <f t="shared" si="12"/>
        <v>-2.4101475021643113</v>
      </c>
      <c r="F82">
        <f t="shared" si="21"/>
        <v>-1.8318529244037354</v>
      </c>
      <c r="V82">
        <f t="shared" si="13"/>
        <v>79</v>
      </c>
      <c r="W82">
        <f t="shared" si="13"/>
        <v>-2.4101475021643113</v>
      </c>
      <c r="X82">
        <f t="shared" si="13"/>
        <v>-1.8318529244037354</v>
      </c>
      <c r="Y82">
        <f t="shared" si="14"/>
        <v>-0.57829457776057591</v>
      </c>
      <c r="Z82">
        <f t="shared" si="15"/>
        <v>1.1062504015179921</v>
      </c>
      <c r="AA82">
        <f t="shared" si="16"/>
        <v>-2.746505522618814</v>
      </c>
      <c r="AB82">
        <f t="shared" si="17"/>
        <v>1.5899163670976622</v>
      </c>
      <c r="AD82">
        <f t="shared" si="19"/>
        <v>79</v>
      </c>
      <c r="AE82">
        <f t="shared" si="20"/>
        <v>10.498754342121549</v>
      </c>
    </row>
    <row r="83" spans="1:31" x14ac:dyDescent="0.35">
      <c r="A83">
        <f t="shared" si="11"/>
        <v>80</v>
      </c>
      <c r="B83">
        <v>8.1345560346257617</v>
      </c>
      <c r="D83">
        <f t="shared" si="18"/>
        <v>80</v>
      </c>
      <c r="E83">
        <f t="shared" si="12"/>
        <v>0.97467833306894991</v>
      </c>
      <c r="F83">
        <f t="shared" si="21"/>
        <v>-0.4994080463992161</v>
      </c>
      <c r="V83">
        <f t="shared" si="13"/>
        <v>80</v>
      </c>
      <c r="W83">
        <f t="shared" si="13"/>
        <v>0.97467833306894991</v>
      </c>
      <c r="X83">
        <f t="shared" si="13"/>
        <v>-0.4994080463992161</v>
      </c>
      <c r="Y83">
        <f t="shared" si="14"/>
        <v>1.474086379468166</v>
      </c>
      <c r="Z83">
        <f t="shared" si="15"/>
        <v>1.1062504015179921</v>
      </c>
      <c r="AA83">
        <f t="shared" si="16"/>
        <v>-0.69412456539007206</v>
      </c>
      <c r="AB83">
        <f t="shared" si="17"/>
        <v>3.6422973243264041</v>
      </c>
      <c r="AD83">
        <f t="shared" si="19"/>
        <v>80</v>
      </c>
      <c r="AE83">
        <f t="shared" si="20"/>
        <v>8.1345560346257617</v>
      </c>
    </row>
    <row r="84" spans="1:31" x14ac:dyDescent="0.35">
      <c r="A84">
        <f t="shared" si="11"/>
        <v>81</v>
      </c>
      <c r="B84">
        <v>9.155183562363236</v>
      </c>
      <c r="D84">
        <f t="shared" si="18"/>
        <v>81</v>
      </c>
      <c r="E84">
        <f t="shared" si="12"/>
        <v>-1.2090473169579108</v>
      </c>
      <c r="F84">
        <f t="shared" si="21"/>
        <v>-0.77741881298563154</v>
      </c>
      <c r="V84">
        <f t="shared" si="13"/>
        <v>81</v>
      </c>
      <c r="W84">
        <f t="shared" si="13"/>
        <v>-1.2090473169579108</v>
      </c>
      <c r="X84">
        <f t="shared" si="13"/>
        <v>-0.77741881298563154</v>
      </c>
      <c r="Y84">
        <f t="shared" si="14"/>
        <v>-0.43162850397227925</v>
      </c>
      <c r="Z84">
        <f t="shared" si="15"/>
        <v>1.1062504015179921</v>
      </c>
      <c r="AA84">
        <f t="shared" si="16"/>
        <v>-2.5998394488305174</v>
      </c>
      <c r="AB84">
        <f t="shared" si="17"/>
        <v>1.7365824408859587</v>
      </c>
      <c r="AD84">
        <f t="shared" si="19"/>
        <v>81</v>
      </c>
      <c r="AE84">
        <f t="shared" si="20"/>
        <v>9.155183562363236</v>
      </c>
    </row>
    <row r="85" spans="1:31" x14ac:dyDescent="0.35">
      <c r="A85">
        <f t="shared" si="11"/>
        <v>82</v>
      </c>
      <c r="B85">
        <v>7.9920854400738497</v>
      </c>
      <c r="D85">
        <f t="shared" si="18"/>
        <v>82</v>
      </c>
      <c r="E85">
        <f t="shared" si="12"/>
        <v>2.4014923619269855</v>
      </c>
      <c r="F85">
        <f t="shared" si="21"/>
        <v>1.4997979345003769</v>
      </c>
      <c r="V85">
        <f t="shared" si="13"/>
        <v>82</v>
      </c>
      <c r="W85">
        <f t="shared" si="13"/>
        <v>2.4014923619269855</v>
      </c>
      <c r="X85">
        <f t="shared" si="13"/>
        <v>1.4997979345003769</v>
      </c>
      <c r="Y85">
        <f t="shared" si="14"/>
        <v>0.90169442742660855</v>
      </c>
      <c r="Z85">
        <f t="shared" si="15"/>
        <v>1.1062504015179921</v>
      </c>
      <c r="AA85">
        <f t="shared" si="16"/>
        <v>-1.2665165174316295</v>
      </c>
      <c r="AB85">
        <f t="shared" si="17"/>
        <v>3.0699053722848468</v>
      </c>
      <c r="AD85">
        <f t="shared" si="19"/>
        <v>82</v>
      </c>
      <c r="AE85">
        <f t="shared" si="20"/>
        <v>7.9920854400738497</v>
      </c>
    </row>
    <row r="86" spans="1:31" x14ac:dyDescent="0.35">
      <c r="A86">
        <f t="shared" si="11"/>
        <v>83</v>
      </c>
      <c r="B86">
        <v>10.439526996669359</v>
      </c>
      <c r="D86">
        <f t="shared" si="18"/>
        <v>83</v>
      </c>
      <c r="E86">
        <f t="shared" si="12"/>
        <v>0.68977653708404207</v>
      </c>
      <c r="F86">
        <f t="shared" si="21"/>
        <v>2.0279324718155092</v>
      </c>
      <c r="V86">
        <f t="shared" si="13"/>
        <v>83</v>
      </c>
      <c r="W86">
        <f t="shared" si="13"/>
        <v>0.68977653708404207</v>
      </c>
      <c r="X86">
        <f t="shared" si="13"/>
        <v>2.0279324718155092</v>
      </c>
      <c r="Y86">
        <f t="shared" si="14"/>
        <v>-1.3381559347314671</v>
      </c>
      <c r="Z86">
        <f t="shared" si="15"/>
        <v>1.1062504015179921</v>
      </c>
      <c r="AA86">
        <f t="shared" si="16"/>
        <v>-3.5063668795897049</v>
      </c>
      <c r="AB86">
        <f t="shared" si="17"/>
        <v>0.83005501012677096</v>
      </c>
      <c r="AD86">
        <f t="shared" si="19"/>
        <v>83</v>
      </c>
      <c r="AE86">
        <f t="shared" si="20"/>
        <v>10.439526996669359</v>
      </c>
    </row>
    <row r="87" spans="1:31" x14ac:dyDescent="0.35">
      <c r="A87">
        <f t="shared" si="11"/>
        <v>84</v>
      </c>
      <c r="B87">
        <v>11.175252728421926</v>
      </c>
      <c r="D87">
        <f t="shared" si="18"/>
        <v>84</v>
      </c>
      <c r="E87">
        <f t="shared" si="12"/>
        <v>-1.2996984340269784</v>
      </c>
      <c r="F87">
        <f t="shared" si="21"/>
        <v>-0.7447654254808862</v>
      </c>
      <c r="V87">
        <f t="shared" si="13"/>
        <v>84</v>
      </c>
      <c r="W87">
        <f t="shared" si="13"/>
        <v>-1.2996984340269784</v>
      </c>
      <c r="X87">
        <f t="shared" si="13"/>
        <v>-0.7447654254808862</v>
      </c>
      <c r="Y87">
        <f t="shared" si="14"/>
        <v>-0.55493300854609218</v>
      </c>
      <c r="Z87">
        <f t="shared" si="15"/>
        <v>1.1062504015179921</v>
      </c>
      <c r="AA87">
        <f t="shared" si="16"/>
        <v>-2.72314395340433</v>
      </c>
      <c r="AB87">
        <f t="shared" si="17"/>
        <v>1.6132779363121459</v>
      </c>
      <c r="AD87">
        <f t="shared" si="19"/>
        <v>84</v>
      </c>
      <c r="AE87">
        <f t="shared" si="20"/>
        <v>11.175252728421926</v>
      </c>
    </row>
    <row r="88" spans="1:31" x14ac:dyDescent="0.35">
      <c r="A88">
        <f t="shared" si="11"/>
        <v>85</v>
      </c>
      <c r="B88">
        <v>9.9215034890634719</v>
      </c>
      <c r="D88">
        <f t="shared" si="18"/>
        <v>85</v>
      </c>
      <c r="E88">
        <f t="shared" si="12"/>
        <v>0.68556618019314253</v>
      </c>
      <c r="F88">
        <f t="shared" si="21"/>
        <v>1.2992103717795911E-2</v>
      </c>
      <c r="V88">
        <f t="shared" si="13"/>
        <v>85</v>
      </c>
      <c r="W88">
        <f t="shared" si="13"/>
        <v>0.68556618019314253</v>
      </c>
      <c r="X88">
        <f t="shared" si="13"/>
        <v>1.2992103717795911E-2</v>
      </c>
      <c r="Y88">
        <f t="shared" si="14"/>
        <v>0.67257407647534662</v>
      </c>
      <c r="Z88">
        <f t="shared" si="15"/>
        <v>1.1062504015179921</v>
      </c>
      <c r="AA88">
        <f t="shared" si="16"/>
        <v>-1.4956368683828916</v>
      </c>
      <c r="AB88">
        <f t="shared" si="17"/>
        <v>2.8407850213335846</v>
      </c>
      <c r="AD88">
        <f t="shared" si="19"/>
        <v>85</v>
      </c>
      <c r="AE88">
        <f t="shared" si="20"/>
        <v>9.9215034890634719</v>
      </c>
    </row>
    <row r="89" spans="1:31" x14ac:dyDescent="0.35">
      <c r="A89">
        <f t="shared" si="11"/>
        <v>86</v>
      </c>
      <c r="B89">
        <v>10.653018863925139</v>
      </c>
      <c r="D89">
        <f t="shared" si="18"/>
        <v>86</v>
      </c>
      <c r="E89">
        <f t="shared" si="12"/>
        <v>-0.39800302263391818</v>
      </c>
      <c r="F89">
        <f t="shared" si="21"/>
        <v>7.3570099770432051E-2</v>
      </c>
      <c r="V89">
        <f t="shared" si="13"/>
        <v>86</v>
      </c>
      <c r="W89">
        <f t="shared" si="13"/>
        <v>-0.39800302263391818</v>
      </c>
      <c r="X89">
        <f t="shared" si="13"/>
        <v>7.3570099770432051E-2</v>
      </c>
      <c r="Y89">
        <f t="shared" si="14"/>
        <v>-0.47157312240435023</v>
      </c>
      <c r="Z89">
        <f t="shared" si="15"/>
        <v>1.1062504015179921</v>
      </c>
      <c r="AA89">
        <f t="shared" si="16"/>
        <v>-2.6397840672625881</v>
      </c>
      <c r="AB89">
        <f t="shared" si="17"/>
        <v>1.6966378224538878</v>
      </c>
      <c r="AD89">
        <f t="shared" si="19"/>
        <v>86</v>
      </c>
      <c r="AE89">
        <f t="shared" si="20"/>
        <v>10.653018863925139</v>
      </c>
    </row>
    <row r="90" spans="1:31" x14ac:dyDescent="0.35">
      <c r="A90">
        <f t="shared" si="11"/>
        <v>87</v>
      </c>
      <c r="B90">
        <v>10.300965035959745</v>
      </c>
      <c r="D90">
        <f t="shared" si="18"/>
        <v>87</v>
      </c>
      <c r="E90">
        <f t="shared" si="12"/>
        <v>-1.0242025885878185</v>
      </c>
      <c r="F90">
        <f t="shared" si="21"/>
        <v>-1.1729592724125204</v>
      </c>
      <c r="V90">
        <f t="shared" si="13"/>
        <v>87</v>
      </c>
      <c r="W90">
        <f t="shared" si="13"/>
        <v>-1.0242025885878185</v>
      </c>
      <c r="X90">
        <f t="shared" si="13"/>
        <v>-1.1729592724125204</v>
      </c>
      <c r="Y90">
        <f t="shared" si="14"/>
        <v>0.14875668382470186</v>
      </c>
      <c r="Z90">
        <f t="shared" si="15"/>
        <v>1.1062504015179921</v>
      </c>
      <c r="AA90">
        <f t="shared" si="16"/>
        <v>-2.0194542610335362</v>
      </c>
      <c r="AB90">
        <f t="shared" si="17"/>
        <v>2.3169676286829399</v>
      </c>
      <c r="AD90">
        <f t="shared" si="19"/>
        <v>87</v>
      </c>
      <c r="AE90">
        <f t="shared" si="20"/>
        <v>10.300965035959745</v>
      </c>
    </row>
    <row r="91" spans="1:31" x14ac:dyDescent="0.35">
      <c r="A91">
        <f t="shared" si="11"/>
        <v>88</v>
      </c>
      <c r="B91">
        <v>9.322711642040451</v>
      </c>
      <c r="D91">
        <f t="shared" si="18"/>
        <v>88</v>
      </c>
      <c r="E91">
        <f t="shared" si="12"/>
        <v>1.8398360612730247</v>
      </c>
      <c r="F91">
        <f t="shared" si="21"/>
        <v>1.2098199172510702</v>
      </c>
      <c r="V91">
        <f t="shared" si="13"/>
        <v>88</v>
      </c>
      <c r="W91">
        <f t="shared" si="13"/>
        <v>1.8398360612730247</v>
      </c>
      <c r="X91">
        <f t="shared" si="13"/>
        <v>1.2098199172510702</v>
      </c>
      <c r="Y91">
        <f t="shared" si="14"/>
        <v>0.63001614402195449</v>
      </c>
      <c r="Z91">
        <f t="shared" si="15"/>
        <v>1.1062504015179921</v>
      </c>
      <c r="AA91">
        <f t="shared" si="16"/>
        <v>-1.5381948008362836</v>
      </c>
      <c r="AB91">
        <f t="shared" si="17"/>
        <v>2.7982270888801928</v>
      </c>
      <c r="AD91">
        <f t="shared" si="19"/>
        <v>88</v>
      </c>
      <c r="AE91">
        <f t="shared" si="20"/>
        <v>9.322711642040451</v>
      </c>
    </row>
    <row r="92" spans="1:31" x14ac:dyDescent="0.35">
      <c r="A92">
        <f t="shared" si="11"/>
        <v>89</v>
      </c>
      <c r="B92">
        <v>11.208496897982</v>
      </c>
      <c r="D92">
        <f t="shared" si="18"/>
        <v>89</v>
      </c>
      <c r="E92">
        <f t="shared" si="12"/>
        <v>-1.4207338414354667</v>
      </c>
      <c r="F92">
        <f t="shared" si="21"/>
        <v>-0.2760568707730473</v>
      </c>
      <c r="V92">
        <f t="shared" si="13"/>
        <v>89</v>
      </c>
      <c r="W92">
        <f t="shared" si="13"/>
        <v>-1.4207338414354667</v>
      </c>
      <c r="X92">
        <f t="shared" si="13"/>
        <v>-0.2760568707730473</v>
      </c>
      <c r="Y92">
        <f t="shared" si="14"/>
        <v>-1.1446769706624194</v>
      </c>
      <c r="Z92">
        <f t="shared" si="15"/>
        <v>1.1062504015179921</v>
      </c>
      <c r="AA92">
        <f t="shared" si="16"/>
        <v>-3.3128879155206574</v>
      </c>
      <c r="AB92">
        <f t="shared" si="17"/>
        <v>1.0235339741958187</v>
      </c>
      <c r="AD92">
        <f t="shared" si="19"/>
        <v>89</v>
      </c>
      <c r="AE92">
        <f t="shared" si="20"/>
        <v>11.208496897982</v>
      </c>
    </row>
    <row r="93" spans="1:31" x14ac:dyDescent="0.35">
      <c r="A93">
        <f t="shared" si="11"/>
        <v>90</v>
      </c>
      <c r="B93">
        <v>9.8337122512150579</v>
      </c>
      <c r="D93">
        <f t="shared" si="18"/>
        <v>90</v>
      </c>
      <c r="E93">
        <f t="shared" si="12"/>
        <v>1.1295674584835413</v>
      </c>
      <c r="F93">
        <f t="shared" si="21"/>
        <v>0.36268650518973317</v>
      </c>
      <c r="V93">
        <f t="shared" si="13"/>
        <v>90</v>
      </c>
      <c r="W93">
        <f t="shared" si="13"/>
        <v>1.1295674584835413</v>
      </c>
      <c r="X93">
        <f t="shared" si="13"/>
        <v>0.36268650518973317</v>
      </c>
      <c r="Y93">
        <f t="shared" si="14"/>
        <v>0.76688095329380812</v>
      </c>
      <c r="Z93">
        <f t="shared" si="15"/>
        <v>1.1062504015179921</v>
      </c>
      <c r="AA93">
        <f t="shared" si="16"/>
        <v>-1.4013299915644299</v>
      </c>
      <c r="AB93">
        <f t="shared" si="17"/>
        <v>2.935091898152046</v>
      </c>
      <c r="AD93">
        <f t="shared" si="19"/>
        <v>90</v>
      </c>
      <c r="AE93">
        <f t="shared" si="20"/>
        <v>9.8337122512150579</v>
      </c>
    </row>
    <row r="94" spans="1:31" x14ac:dyDescent="0.35">
      <c r="A94">
        <f t="shared" si="11"/>
        <v>91</v>
      </c>
      <c r="B94">
        <v>11.009228904367124</v>
      </c>
      <c r="D94">
        <f t="shared" si="18"/>
        <v>91</v>
      </c>
      <c r="E94">
        <f t="shared" si="12"/>
        <v>-1.3829664347764841</v>
      </c>
      <c r="F94">
        <f t="shared" si="21"/>
        <v>-0.64392090196341201</v>
      </c>
      <c r="V94">
        <f t="shared" si="13"/>
        <v>91</v>
      </c>
      <c r="W94">
        <f t="shared" si="13"/>
        <v>-1.3829664347764841</v>
      </c>
      <c r="X94">
        <f t="shared" si="13"/>
        <v>-0.64392090196341201</v>
      </c>
      <c r="Y94">
        <f t="shared" si="14"/>
        <v>-0.73904553281307206</v>
      </c>
      <c r="Z94">
        <f t="shared" si="15"/>
        <v>1.1062504015179921</v>
      </c>
      <c r="AA94">
        <f t="shared" si="16"/>
        <v>-2.9072564776713099</v>
      </c>
      <c r="AB94">
        <f t="shared" si="17"/>
        <v>1.429165412045166</v>
      </c>
      <c r="AD94">
        <f t="shared" si="19"/>
        <v>91</v>
      </c>
      <c r="AE94">
        <f t="shared" si="20"/>
        <v>11.009228904367124</v>
      </c>
    </row>
    <row r="95" spans="1:31" x14ac:dyDescent="0.35">
      <c r="A95">
        <f t="shared" si="11"/>
        <v>92</v>
      </c>
      <c r="B95">
        <v>9.672211664259164</v>
      </c>
      <c r="D95">
        <f t="shared" si="18"/>
        <v>92</v>
      </c>
      <c r="E95">
        <f t="shared" si="12"/>
        <v>-1.696105693501422</v>
      </c>
      <c r="F95">
        <f t="shared" si="21"/>
        <v>-2.4739591066555437</v>
      </c>
      <c r="V95">
        <f t="shared" si="13"/>
        <v>92</v>
      </c>
      <c r="W95">
        <f t="shared" si="13"/>
        <v>-1.696105693501422</v>
      </c>
      <c r="X95">
        <f t="shared" si="13"/>
        <v>-2.4739591066555437</v>
      </c>
      <c r="Y95">
        <f t="shared" si="14"/>
        <v>0.77785341315412171</v>
      </c>
      <c r="Z95">
        <f t="shared" si="15"/>
        <v>1.1062504015179921</v>
      </c>
      <c r="AA95">
        <f t="shared" si="16"/>
        <v>-1.3903575317041164</v>
      </c>
      <c r="AB95">
        <f t="shared" si="17"/>
        <v>2.94606435801236</v>
      </c>
      <c r="AD95">
        <f t="shared" si="19"/>
        <v>92</v>
      </c>
      <c r="AE95">
        <f t="shared" si="20"/>
        <v>9.672211664259164</v>
      </c>
    </row>
    <row r="96" spans="1:31" x14ac:dyDescent="0.35">
      <c r="A96">
        <f t="shared" si="11"/>
        <v>93</v>
      </c>
      <c r="B96">
        <v>8.0220551654262664</v>
      </c>
      <c r="D96">
        <f t="shared" si="18"/>
        <v>93</v>
      </c>
      <c r="E96">
        <f t="shared" si="12"/>
        <v>1.0321561266134889</v>
      </c>
      <c r="F96">
        <f t="shared" si="21"/>
        <v>-0.17441971793069344</v>
      </c>
      <c r="V96">
        <f t="shared" si="13"/>
        <v>93</v>
      </c>
      <c r="W96">
        <f t="shared" si="13"/>
        <v>1.0321561266134889</v>
      </c>
      <c r="X96">
        <f t="shared" si="13"/>
        <v>-0.17441971793069344</v>
      </c>
      <c r="Y96">
        <f t="shared" si="14"/>
        <v>1.2065758445441823</v>
      </c>
      <c r="Z96">
        <f t="shared" si="15"/>
        <v>1.1062504015179921</v>
      </c>
      <c r="AA96">
        <f t="shared" si="16"/>
        <v>-0.96163510031405575</v>
      </c>
      <c r="AB96">
        <f t="shared" si="17"/>
        <v>3.3747867894024202</v>
      </c>
      <c r="AD96">
        <f t="shared" si="19"/>
        <v>93</v>
      </c>
      <c r="AE96">
        <f t="shared" si="20"/>
        <v>8.0220551654262664</v>
      </c>
    </row>
    <row r="97" spans="1:31" x14ac:dyDescent="0.35">
      <c r="A97">
        <f t="shared" si="11"/>
        <v>94</v>
      </c>
      <c r="B97">
        <v>9.1001604867082797</v>
      </c>
      <c r="D97">
        <f t="shared" si="18"/>
        <v>94</v>
      </c>
      <c r="E97">
        <f t="shared" si="12"/>
        <v>1.1474538884551417</v>
      </c>
      <c r="F97">
        <f t="shared" si="21"/>
        <v>1.5050659326644666</v>
      </c>
      <c r="V97">
        <f t="shared" si="13"/>
        <v>94</v>
      </c>
      <c r="W97">
        <f t="shared" si="13"/>
        <v>1.1474538884551417</v>
      </c>
      <c r="X97">
        <f t="shared" si="13"/>
        <v>1.5050659326644666</v>
      </c>
      <c r="Y97">
        <f t="shared" si="14"/>
        <v>-0.35761204420932491</v>
      </c>
      <c r="Z97">
        <f t="shared" si="15"/>
        <v>1.1062504015179921</v>
      </c>
      <c r="AA97">
        <f t="shared" si="16"/>
        <v>-2.5258229890675628</v>
      </c>
      <c r="AB97">
        <f t="shared" si="17"/>
        <v>1.8105989006489132</v>
      </c>
      <c r="AD97">
        <f t="shared" si="19"/>
        <v>94</v>
      </c>
      <c r="AE97">
        <f t="shared" si="20"/>
        <v>9.1001604867082797</v>
      </c>
    </row>
    <row r="98" spans="1:31" x14ac:dyDescent="0.35">
      <c r="A98">
        <f t="shared" si="11"/>
        <v>95</v>
      </c>
      <c r="B98">
        <v>10.293563569831946</v>
      </c>
      <c r="D98">
        <f t="shared" si="18"/>
        <v>95</v>
      </c>
      <c r="E98">
        <f t="shared" si="12"/>
        <v>0.53462512785598615</v>
      </c>
      <c r="F98">
        <f t="shared" si="21"/>
        <v>1.117137754018461</v>
      </c>
      <c r="V98">
        <f t="shared" si="13"/>
        <v>95</v>
      </c>
      <c r="W98">
        <f t="shared" si="13"/>
        <v>0.53462512785598615</v>
      </c>
      <c r="X98">
        <f t="shared" si="13"/>
        <v>1.117137754018461</v>
      </c>
      <c r="Y98">
        <f t="shared" si="14"/>
        <v>-0.5825126261624749</v>
      </c>
      <c r="Z98">
        <f t="shared" si="15"/>
        <v>1.1062504015179921</v>
      </c>
      <c r="AA98">
        <f t="shared" si="16"/>
        <v>-2.7507235710207132</v>
      </c>
      <c r="AB98">
        <f t="shared" si="17"/>
        <v>1.5856983186957632</v>
      </c>
      <c r="AD98">
        <f t="shared" si="19"/>
        <v>95</v>
      </c>
      <c r="AE98">
        <f t="shared" si="20"/>
        <v>10.293563569831946</v>
      </c>
    </row>
    <row r="99" spans="1:31" x14ac:dyDescent="0.35">
      <c r="A99">
        <f t="shared" si="11"/>
        <v>96</v>
      </c>
      <c r="B99">
        <v>10.874137892356456</v>
      </c>
      <c r="D99">
        <f t="shared" si="18"/>
        <v>96</v>
      </c>
      <c r="E99">
        <f t="shared" si="12"/>
        <v>0.1285018433570897</v>
      </c>
      <c r="F99">
        <f t="shared" si="21"/>
        <v>0.47178442119929109</v>
      </c>
      <c r="V99">
        <f t="shared" si="13"/>
        <v>96</v>
      </c>
      <c r="W99">
        <f t="shared" si="13"/>
        <v>0.1285018433570897</v>
      </c>
      <c r="X99">
        <f t="shared" si="13"/>
        <v>0.47178442119929109</v>
      </c>
      <c r="Y99">
        <f t="shared" si="14"/>
        <v>-0.3432825778422014</v>
      </c>
      <c r="Z99">
        <f t="shared" si="15"/>
        <v>1.1062504015179921</v>
      </c>
      <c r="AA99">
        <f t="shared" si="16"/>
        <v>-2.5114935227004396</v>
      </c>
      <c r="AB99">
        <f t="shared" si="17"/>
        <v>1.8249283670160366</v>
      </c>
      <c r="AD99">
        <f t="shared" si="19"/>
        <v>96</v>
      </c>
      <c r="AE99">
        <f t="shared" si="20"/>
        <v>10.874137892356456</v>
      </c>
    </row>
    <row r="100" spans="1:31" x14ac:dyDescent="0.35">
      <c r="A100">
        <f t="shared" si="11"/>
        <v>97</v>
      </c>
      <c r="B100">
        <v>11.048588930382071</v>
      </c>
      <c r="D100">
        <f t="shared" si="18"/>
        <v>97</v>
      </c>
      <c r="E100">
        <f t="shared" si="12"/>
        <v>-0.71743451664474844</v>
      </c>
      <c r="F100">
        <f t="shared" si="21"/>
        <v>-0.5624417763535855</v>
      </c>
      <c r="V100">
        <f t="shared" si="13"/>
        <v>97</v>
      </c>
      <c r="W100">
        <f t="shared" si="13"/>
        <v>-0.71743451664474844</v>
      </c>
      <c r="X100">
        <f t="shared" si="13"/>
        <v>-0.5624417763535855</v>
      </c>
      <c r="Y100">
        <f t="shared" si="14"/>
        <v>-0.15499274029116294</v>
      </c>
      <c r="Z100">
        <f t="shared" si="15"/>
        <v>1.1062504015179921</v>
      </c>
      <c r="AA100">
        <f t="shared" si="16"/>
        <v>-2.3232036851494011</v>
      </c>
      <c r="AB100">
        <f t="shared" si="17"/>
        <v>2.013218204567075</v>
      </c>
      <c r="AD100">
        <f t="shared" si="19"/>
        <v>97</v>
      </c>
      <c r="AE100">
        <f t="shared" si="20"/>
        <v>11.048588930382071</v>
      </c>
    </row>
    <row r="101" spans="1:31" x14ac:dyDescent="0.35">
      <c r="A101">
        <f t="shared" si="11"/>
        <v>98</v>
      </c>
      <c r="B101">
        <v>10.377103608405847</v>
      </c>
      <c r="D101">
        <f t="shared" si="18"/>
        <v>98</v>
      </c>
      <c r="E101">
        <f t="shared" si="12"/>
        <v>0.67768060340103875</v>
      </c>
      <c r="F101">
        <f t="shared" si="21"/>
        <v>0.28568715804981315</v>
      </c>
      <c r="V101">
        <f t="shared" si="13"/>
        <v>98</v>
      </c>
      <c r="W101">
        <f t="shared" si="13"/>
        <v>0.67768060340103875</v>
      </c>
      <c r="X101">
        <f t="shared" si="13"/>
        <v>0.28568715804981315</v>
      </c>
      <c r="Y101">
        <f t="shared" si="14"/>
        <v>0.3919934453512256</v>
      </c>
      <c r="Z101">
        <f t="shared" si="15"/>
        <v>1.1062504015179921</v>
      </c>
      <c r="AA101">
        <f t="shared" si="16"/>
        <v>-1.7762174995070126</v>
      </c>
      <c r="AB101">
        <f t="shared" si="17"/>
        <v>2.5602043902094636</v>
      </c>
      <c r="AD101">
        <f t="shared" si="19"/>
        <v>98</v>
      </c>
      <c r="AE101">
        <f t="shared" si="20"/>
        <v>10.377103608405847</v>
      </c>
    </row>
    <row r="102" spans="1:31" x14ac:dyDescent="0.35">
      <c r="A102">
        <f t="shared" si="11"/>
        <v>99</v>
      </c>
      <c r="B102">
        <v>11.10073340647541</v>
      </c>
      <c r="D102">
        <f t="shared" si="18"/>
        <v>99</v>
      </c>
      <c r="E102">
        <f t="shared" si="12"/>
        <v>-1.5902259113724917</v>
      </c>
      <c r="F102">
        <f t="shared" si="21"/>
        <v>-1.1494597613656483</v>
      </c>
      <c r="V102">
        <f t="shared" si="13"/>
        <v>99</v>
      </c>
      <c r="W102">
        <f t="shared" si="13"/>
        <v>-1.5902259113724917</v>
      </c>
      <c r="X102">
        <f t="shared" si="13"/>
        <v>-1.1494597613656483</v>
      </c>
      <c r="Y102">
        <f t="shared" si="14"/>
        <v>-0.44076615000684338</v>
      </c>
      <c r="Z102">
        <f t="shared" si="15"/>
        <v>1.1062504015179921</v>
      </c>
      <c r="AA102">
        <f t="shared" si="16"/>
        <v>-2.6089770948650814</v>
      </c>
      <c r="AB102">
        <f t="shared" si="17"/>
        <v>1.7274447948513947</v>
      </c>
      <c r="AD102">
        <f t="shared" si="19"/>
        <v>99</v>
      </c>
      <c r="AE102">
        <f t="shared" si="20"/>
        <v>11.10073340647541</v>
      </c>
    </row>
    <row r="103" spans="1:31" x14ac:dyDescent="0.35">
      <c r="A103">
        <f t="shared" si="11"/>
        <v>100</v>
      </c>
      <c r="B103">
        <v>9.5564566897714425</v>
      </c>
      <c r="D103">
        <f t="shared" si="18"/>
        <v>100</v>
      </c>
      <c r="E103">
        <f t="shared" si="12"/>
        <v>0.52420612775794662</v>
      </c>
      <c r="F103">
        <f t="shared" si="21"/>
        <v>-0.46009747607438722</v>
      </c>
      <c r="V103">
        <f t="shared" si="13"/>
        <v>100</v>
      </c>
      <c r="W103">
        <f t="shared" si="13"/>
        <v>0.52420612775794662</v>
      </c>
      <c r="X103">
        <f t="shared" si="13"/>
        <v>-0.46009747607438722</v>
      </c>
      <c r="Y103">
        <f t="shared" si="14"/>
        <v>0.98430360383233384</v>
      </c>
      <c r="Z103">
        <f t="shared" si="15"/>
        <v>1.1062504015179921</v>
      </c>
      <c r="AA103">
        <f t="shared" si="16"/>
        <v>-1.1839073410259042</v>
      </c>
      <c r="AB103">
        <f t="shared" si="17"/>
        <v>3.1525145486905721</v>
      </c>
      <c r="AD103">
        <f t="shared" si="19"/>
        <v>100</v>
      </c>
      <c r="AE103">
        <f t="shared" si="20"/>
        <v>9.5564566897714425</v>
      </c>
    </row>
    <row r="104" spans="1:31" x14ac:dyDescent="0.35">
      <c r="A104">
        <f t="shared" si="11"/>
        <v>101</v>
      </c>
      <c r="B104">
        <v>10.126612012197914</v>
      </c>
      <c r="D104">
        <f t="shared" si="18"/>
        <v>101</v>
      </c>
      <c r="E104">
        <f t="shared" si="12"/>
        <v>0.44609559285231692</v>
      </c>
      <c r="F104">
        <f t="shared" si="21"/>
        <v>0.63792522007956809</v>
      </c>
      <c r="V104">
        <f t="shared" si="13"/>
        <v>101</v>
      </c>
      <c r="W104">
        <f t="shared" si="13"/>
        <v>0.44609559285231692</v>
      </c>
      <c r="X104">
        <f t="shared" si="13"/>
        <v>0.63792522007956809</v>
      </c>
      <c r="Y104">
        <f t="shared" si="14"/>
        <v>-0.19182962722725116</v>
      </c>
      <c r="Z104">
        <f t="shared" si="15"/>
        <v>1.1062504015179921</v>
      </c>
      <c r="AA104">
        <f t="shared" si="16"/>
        <v>-2.3600405720854893</v>
      </c>
      <c r="AB104">
        <f t="shared" si="17"/>
        <v>1.9763813176309868</v>
      </c>
      <c r="AD104">
        <f t="shared" si="19"/>
        <v>101</v>
      </c>
      <c r="AE104">
        <f t="shared" si="20"/>
        <v>10.126612012197914</v>
      </c>
    </row>
    <row r="105" spans="1:31" x14ac:dyDescent="0.35">
      <c r="A105">
        <f t="shared" si="11"/>
        <v>102</v>
      </c>
      <c r="B105">
        <v>10.618656799718755</v>
      </c>
      <c r="D105">
        <f t="shared" si="18"/>
        <v>102</v>
      </c>
      <c r="E105">
        <f t="shared" si="12"/>
        <v>0.70477165312639545</v>
      </c>
      <c r="F105">
        <f t="shared" si="21"/>
        <v>0.91898815450226667</v>
      </c>
      <c r="V105">
        <f t="shared" si="13"/>
        <v>102</v>
      </c>
      <c r="W105">
        <f t="shared" si="13"/>
        <v>0.70477165312639545</v>
      </c>
      <c r="X105">
        <f t="shared" si="13"/>
        <v>0.91898815450226667</v>
      </c>
      <c r="Y105">
        <f t="shared" si="14"/>
        <v>-0.21421650137587123</v>
      </c>
      <c r="Z105">
        <f t="shared" si="15"/>
        <v>1.1062504015179921</v>
      </c>
      <c r="AA105">
        <f t="shared" si="16"/>
        <v>-2.3824274462341091</v>
      </c>
      <c r="AB105">
        <f t="shared" si="17"/>
        <v>1.9539944434823668</v>
      </c>
      <c r="AD105">
        <f t="shared" si="19"/>
        <v>102</v>
      </c>
      <c r="AE105">
        <f t="shared" si="20"/>
        <v>10.618656799718755</v>
      </c>
    </row>
    <row r="106" spans="1:31" x14ac:dyDescent="0.35">
      <c r="A106">
        <f t="shared" si="11"/>
        <v>103</v>
      </c>
      <c r="B106">
        <v>11.369377647513675</v>
      </c>
      <c r="D106">
        <f t="shared" si="18"/>
        <v>103</v>
      </c>
      <c r="E106">
        <f t="shared" si="12"/>
        <v>-0.65388462194682373</v>
      </c>
      <c r="F106">
        <f t="shared" si="21"/>
        <v>-0.19709794942865966</v>
      </c>
      <c r="V106">
        <f t="shared" si="13"/>
        <v>103</v>
      </c>
      <c r="W106">
        <f t="shared" si="13"/>
        <v>-0.65388462194682373</v>
      </c>
      <c r="X106">
        <f t="shared" si="13"/>
        <v>-0.19709794942865966</v>
      </c>
      <c r="Y106">
        <f t="shared" si="14"/>
        <v>-0.45678667251816407</v>
      </c>
      <c r="Z106">
        <f t="shared" si="15"/>
        <v>1.1062504015179921</v>
      </c>
      <c r="AA106">
        <f t="shared" si="16"/>
        <v>-2.624997617376402</v>
      </c>
      <c r="AB106">
        <f t="shared" si="17"/>
        <v>1.7114242723400741</v>
      </c>
      <c r="AD106">
        <f t="shared" si="19"/>
        <v>103</v>
      </c>
      <c r="AE106">
        <f t="shared" si="20"/>
        <v>11.369377647513675</v>
      </c>
    </row>
    <row r="107" spans="1:31" x14ac:dyDescent="0.35">
      <c r="A107">
        <f t="shared" si="11"/>
        <v>104</v>
      </c>
      <c r="B107">
        <v>10.761442220235375</v>
      </c>
      <c r="D107" s="6">
        <f t="shared" si="18"/>
        <v>104</v>
      </c>
      <c r="E107" s="6">
        <f t="shared" si="12"/>
        <v>1.1473736405790589</v>
      </c>
      <c r="F107" s="6">
        <f t="shared" si="21"/>
        <v>0.79890784082223809</v>
      </c>
      <c r="V107">
        <f t="shared" si="13"/>
        <v>104</v>
      </c>
      <c r="W107">
        <f t="shared" si="13"/>
        <v>1.1473736405790589</v>
      </c>
      <c r="X107">
        <f t="shared" si="13"/>
        <v>0.79890784082223809</v>
      </c>
      <c r="Y107">
        <f t="shared" si="14"/>
        <v>0.34846579975682079</v>
      </c>
      <c r="Z107">
        <f t="shared" si="15"/>
        <v>1.1062504015179921</v>
      </c>
      <c r="AA107">
        <f t="shared" si="16"/>
        <v>-1.8197451451014173</v>
      </c>
      <c r="AB107">
        <f t="shared" si="17"/>
        <v>2.5166767446150589</v>
      </c>
      <c r="AD107">
        <f t="shared" si="19"/>
        <v>104</v>
      </c>
      <c r="AE107">
        <f t="shared" si="20"/>
        <v>10.761442220235375</v>
      </c>
    </row>
    <row r="108" spans="1:31" x14ac:dyDescent="0.35">
      <c r="A108">
        <f t="shared" si="11"/>
        <v>105</v>
      </c>
      <c r="B108" s="6">
        <v>11.954765055482959</v>
      </c>
      <c r="V108">
        <f>V107+1</f>
        <v>105</v>
      </c>
      <c r="Y108">
        <f>SUMPRODUCT(W106:W107,I$4:I$5)+SUMPRODUCT(X107,J$5)</f>
        <v>-0.76971376578180006</v>
      </c>
      <c r="Z108">
        <f>J$15*SQRT(SUMSQ(M$15:M15))</f>
        <v>1.1062504015179921</v>
      </c>
      <c r="AA108">
        <f>Y108-NORMSINV(1-Z$2/2)*Z108</f>
        <v>-2.9379247106400381</v>
      </c>
      <c r="AB108">
        <f>Y108+NORMSINV(1-Z$2/2)*Z108</f>
        <v>1.398497179076438</v>
      </c>
      <c r="AD108" s="6">
        <f t="shared" si="19"/>
        <v>105</v>
      </c>
      <c r="AE108" s="6">
        <f t="shared" si="20"/>
        <v>11.954765055482959</v>
      </c>
    </row>
    <row r="109" spans="1:31" x14ac:dyDescent="0.35">
      <c r="V109">
        <f>V108+1</f>
        <v>106</v>
      </c>
      <c r="Y109">
        <f>SUMPRODUCT(W107,I4)+SUMPRODUCT(Y108,I5)</f>
        <v>0.33992404396240461</v>
      </c>
      <c r="Z109">
        <f>J$15*SQRT(SUMSQ(M$15:M16))</f>
        <v>1.3358927647900796</v>
      </c>
      <c r="AA109">
        <f>Y109-NORMSINV(1-Z$2/2)*Z109</f>
        <v>-2.2783776622337881</v>
      </c>
      <c r="AB109">
        <f>Y109+NORMSINV(1-Z$2/2)*Z109</f>
        <v>2.9582257501585976</v>
      </c>
      <c r="AD109">
        <f t="shared" si="19"/>
        <v>106</v>
      </c>
      <c r="AE109">
        <f>Y108+AE108+J$6</f>
        <v>11.231000484369684</v>
      </c>
    </row>
    <row r="110" spans="1:31" x14ac:dyDescent="0.35">
      <c r="V110">
        <f>V109+1</f>
        <v>107</v>
      </c>
      <c r="Y110">
        <f>SUMPRODUCT(Y108:Y109,I4:I5)</f>
        <v>-0.29683786058181572</v>
      </c>
      <c r="Z110">
        <f>J$15*SQRT(SUMSQ(M$15:M17))</f>
        <v>1.3748834382026847</v>
      </c>
      <c r="AA110">
        <f>Y110-NORMSINV(1-Z$2/2)*Z110</f>
        <v>-2.9915598823996778</v>
      </c>
      <c r="AB110">
        <f>Y110+NORMSINV(1-Z$2/2)*Z110</f>
        <v>2.3978841612360466</v>
      </c>
      <c r="AD110">
        <f t="shared" si="19"/>
        <v>107</v>
      </c>
      <c r="AE110">
        <f>Y109+AE109+J$6</f>
        <v>11.616873723000614</v>
      </c>
    </row>
    <row r="111" spans="1:31" x14ac:dyDescent="0.35">
      <c r="V111">
        <f>V110+1</f>
        <v>108</v>
      </c>
      <c r="Y111">
        <f>SUMPRODUCT(Y109:Y110,I4:I5)</f>
        <v>7.3878640320579295E-2</v>
      </c>
      <c r="Z111">
        <f>J$15*SQRT(SUMSQ(M$15:M18))</f>
        <v>1.4053402164871773</v>
      </c>
      <c r="AA111">
        <f>Y111-NORMSINV(1-Z$2/2)*Z111</f>
        <v>-2.6805375700200105</v>
      </c>
      <c r="AB111">
        <f>Y111+NORMSINV(1-Z$2/2)*Z111</f>
        <v>2.8282948506611691</v>
      </c>
      <c r="AD111">
        <f t="shared" si="19"/>
        <v>108</v>
      </c>
      <c r="AE111">
        <f>Y110+AE110+J$6</f>
        <v>11.365985057087324</v>
      </c>
    </row>
    <row r="112" spans="1:31" x14ac:dyDescent="0.35">
      <c r="V112" s="6">
        <f>V111+1</f>
        <v>109</v>
      </c>
      <c r="W112" s="6"/>
      <c r="X112" s="6"/>
      <c r="Y112" s="6">
        <f>SUMPRODUCT(Y110:Y111,I4:I5)</f>
        <v>-0.13678406978207552</v>
      </c>
      <c r="Z112" s="6">
        <f>J$15*SQRT(SUMSQ(M$15:M19))</f>
        <v>1.4069792206448368</v>
      </c>
      <c r="AA112" s="6">
        <f>Y112-NORMSINV(1-Z$2/2)*Z112</f>
        <v>-2.8944126692421892</v>
      </c>
      <c r="AB112" s="6">
        <f>Y112+NORMSINV(1-Z$2/2)*Z112</f>
        <v>2.6208445296780378</v>
      </c>
      <c r="AD112">
        <f t="shared" si="19"/>
        <v>109</v>
      </c>
      <c r="AE112">
        <f>Y111+AE111+J$6</f>
        <v>11.485812892076428</v>
      </c>
    </row>
    <row r="113" spans="30:31" x14ac:dyDescent="0.35">
      <c r="AD113" s="6">
        <f t="shared" si="19"/>
        <v>110</v>
      </c>
      <c r="AE113" s="6">
        <f>Y112+AE112+J$6</f>
        <v>11.394978016962877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359F4-4978-4AD7-A745-F7390B393F42}">
  <sheetPr codeName="Sheet113"/>
  <dimension ref="A1:AE113"/>
  <sheetViews>
    <sheetView workbookViewId="0"/>
  </sheetViews>
  <sheetFormatPr defaultRowHeight="14.5" x14ac:dyDescent="0.35"/>
  <cols>
    <col min="1" max="1" width="4.81640625" customWidth="1"/>
  </cols>
  <sheetData>
    <row r="1" spans="1:31" x14ac:dyDescent="0.35">
      <c r="A1" s="1" t="s">
        <v>55</v>
      </c>
      <c r="D1" t="s">
        <v>1</v>
      </c>
      <c r="H1" t="s">
        <v>2</v>
      </c>
      <c r="L1" t="s">
        <v>3</v>
      </c>
      <c r="P1" t="s">
        <v>4</v>
      </c>
      <c r="V1" t="s">
        <v>5</v>
      </c>
      <c r="AD1" t="s">
        <v>6</v>
      </c>
    </row>
    <row r="2" spans="1:31" ht="15" thickBot="1" x14ac:dyDescent="0.4">
      <c r="A2" s="2"/>
      <c r="B2" s="2"/>
      <c r="Y2" t="s">
        <v>7</v>
      </c>
      <c r="Z2">
        <v>0.05</v>
      </c>
    </row>
    <row r="3" spans="1:31" ht="15" thickTop="1" x14ac:dyDescent="0.35">
      <c r="B3" s="3" t="s">
        <v>8</v>
      </c>
      <c r="D3" s="4" t="s">
        <v>9</v>
      </c>
      <c r="E3" s="4" t="s">
        <v>10</v>
      </c>
      <c r="F3" s="4" t="s">
        <v>11</v>
      </c>
      <c r="H3" s="4" t="s">
        <v>12</v>
      </c>
      <c r="I3" s="4" t="s">
        <v>13</v>
      </c>
      <c r="J3" s="4" t="s">
        <v>14</v>
      </c>
      <c r="L3" s="4" t="s">
        <v>15</v>
      </c>
      <c r="M3" s="4" t="s">
        <v>16</v>
      </c>
      <c r="N3" s="4" t="s">
        <v>17</v>
      </c>
      <c r="P3" s="4" t="s">
        <v>18</v>
      </c>
      <c r="Q3" s="4" t="s">
        <v>19</v>
      </c>
      <c r="R3" s="4" t="s">
        <v>20</v>
      </c>
      <c r="S3" s="4" t="s">
        <v>21</v>
      </c>
      <c r="T3" s="4" t="s">
        <v>22</v>
      </c>
      <c r="V3" s="4" t="s">
        <v>9</v>
      </c>
      <c r="W3" s="4" t="s">
        <v>10</v>
      </c>
      <c r="X3" s="4" t="s">
        <v>11</v>
      </c>
      <c r="Y3" s="4" t="s">
        <v>23</v>
      </c>
      <c r="Z3" s="4" t="s">
        <v>20</v>
      </c>
      <c r="AA3" s="4" t="s">
        <v>24</v>
      </c>
      <c r="AB3" s="4" t="s">
        <v>25</v>
      </c>
      <c r="AD3" s="4" t="s">
        <v>9</v>
      </c>
      <c r="AE3" s="4" t="s">
        <v>26</v>
      </c>
    </row>
    <row r="4" spans="1:31" x14ac:dyDescent="0.35">
      <c r="A4">
        <v>1</v>
      </c>
      <c r="B4">
        <v>3.1176756475655343</v>
      </c>
      <c r="D4">
        <v>1</v>
      </c>
      <c r="E4">
        <f>B6-2*B5+B4-J$6</f>
        <v>-3.5870982845931652</v>
      </c>
      <c r="F4">
        <v>0</v>
      </c>
      <c r="H4" s="5">
        <v>2</v>
      </c>
      <c r="I4">
        <f>Q6</f>
        <v>-0.148783759505556</v>
      </c>
      <c r="J4">
        <v>0</v>
      </c>
      <c r="L4">
        <f t="array" ref="L4:N5">[2]!ARRoots(I4:I5)</f>
        <v>-1.7427936059474454</v>
      </c>
      <c r="M4">
        <v>-1.919331686626204</v>
      </c>
      <c r="N4">
        <v>2.5925207185707677</v>
      </c>
      <c r="P4" t="s">
        <v>27</v>
      </c>
      <c r="Q4">
        <f t="array" ref="Q4:R7">[2]!ARIMA_Coeff(B4:B108,2,1,2,TRUE)</f>
        <v>-8.2696188490655742E-3</v>
      </c>
      <c r="R4">
        <v>9.8778237018817758E-3</v>
      </c>
      <c r="S4">
        <f>Q4/R4</f>
        <v>-0.83719036689125859</v>
      </c>
      <c r="T4">
        <f>TDIST(ABS(S4),J$18-J$10-J$11-1,2)</f>
        <v>0.40454350167372011</v>
      </c>
      <c r="V4">
        <f>D4</f>
        <v>1</v>
      </c>
      <c r="W4">
        <f>E4</f>
        <v>-3.5870982845931652</v>
      </c>
      <c r="X4">
        <f>F4</f>
        <v>0</v>
      </c>
      <c r="Y4">
        <f>W4-X4</f>
        <v>-3.5870982845931652</v>
      </c>
      <c r="Z4">
        <f>J$15</f>
        <v>1.1814764916861382</v>
      </c>
      <c r="AA4">
        <f>Y4-NORMSINV(1-Z$2/2)*Z4</f>
        <v>-5.9027496568787328</v>
      </c>
      <c r="AB4">
        <f>Y4+NORMSINV(1-Z$2/2)*Z4</f>
        <v>-1.271446912307598</v>
      </c>
      <c r="AD4">
        <v>1</v>
      </c>
      <c r="AE4">
        <f>B4</f>
        <v>3.1176756475655343</v>
      </c>
    </row>
    <row r="5" spans="1:31" x14ac:dyDescent="0.35">
      <c r="A5">
        <f t="shared" ref="A5:A68" si="0">A4+1</f>
        <v>2</v>
      </c>
      <c r="B5">
        <v>5.8082510857989273</v>
      </c>
      <c r="D5">
        <f>D4+1</f>
        <v>2</v>
      </c>
      <c r="E5">
        <f t="shared" ref="E5:E68" si="1">B7-2*B6+B5-J$6</f>
        <v>2.1191480123529982</v>
      </c>
      <c r="F5">
        <v>0</v>
      </c>
      <c r="H5" s="5">
        <f>H4-1</f>
        <v>1</v>
      </c>
      <c r="I5">
        <f>Q5</f>
        <v>-0.51859876947021089</v>
      </c>
      <c r="J5">
        <f>Q7</f>
        <v>-0.92889901561396859</v>
      </c>
      <c r="L5" s="6">
        <v>-1.7427936059474454</v>
      </c>
      <c r="M5" s="6">
        <v>1.919331686626204</v>
      </c>
      <c r="N5" s="6">
        <v>2.5925207185707677</v>
      </c>
      <c r="P5" t="s">
        <v>28</v>
      </c>
      <c r="Q5">
        <v>-0.51859876947021089</v>
      </c>
      <c r="R5">
        <v>0.10585001041449267</v>
      </c>
      <c r="S5">
        <f>Q5/R5</f>
        <v>-4.899373816208958</v>
      </c>
      <c r="T5">
        <f>TDIST(ABS(S5),J$18-J$10-J$11-1,2)</f>
        <v>3.8470567657818095E-6</v>
      </c>
      <c r="V5">
        <f t="shared" ref="V5:X68" si="2">D5</f>
        <v>2</v>
      </c>
      <c r="W5">
        <f t="shared" si="2"/>
        <v>2.1191480123529982</v>
      </c>
      <c r="X5">
        <f t="shared" si="2"/>
        <v>0</v>
      </c>
      <c r="Y5">
        <f t="shared" ref="Y5:Y68" si="3">W5-X5</f>
        <v>2.1191480123529982</v>
      </c>
      <c r="Z5">
        <f t="shared" ref="Z5:Z68" si="4">J$15</f>
        <v>1.1814764916861382</v>
      </c>
      <c r="AA5">
        <f t="shared" ref="AA5:AA68" si="5">Y5-NORMSINV(1-Z$2/2)*Z5</f>
        <v>-0.19650335993256896</v>
      </c>
      <c r="AB5">
        <f t="shared" ref="AB5:AB68" si="6">Y5+NORMSINV(1-Z$2/2)*Z5</f>
        <v>4.4347993846385654</v>
      </c>
      <c r="AD5">
        <f>AD4+1</f>
        <v>2</v>
      </c>
      <c r="AE5">
        <f>B5</f>
        <v>5.8082510857989273</v>
      </c>
    </row>
    <row r="6" spans="1:31" x14ac:dyDescent="0.35">
      <c r="A6">
        <f t="shared" si="0"/>
        <v>3</v>
      </c>
      <c r="B6">
        <v>4.9067685983817757</v>
      </c>
      <c r="D6">
        <f t="shared" ref="D6:D69" si="7">D5+1</f>
        <v>3</v>
      </c>
      <c r="E6">
        <f t="shared" si="1"/>
        <v>0.80810558668437737</v>
      </c>
      <c r="F6">
        <f>E6-SUMPRODUCT(E4:E5,I$4:I$5)-SUMPRODUCT(F5,J$5)</f>
        <v>1.3733911697181835</v>
      </c>
      <c r="H6" s="7" t="s">
        <v>27</v>
      </c>
      <c r="I6" s="6">
        <f>Q4</f>
        <v>-8.2696188490655742E-3</v>
      </c>
      <c r="J6" s="6">
        <f>I6/(1-SUM(I4:I5))</f>
        <v>-4.9596410573795584E-3</v>
      </c>
      <c r="P6" t="s">
        <v>29</v>
      </c>
      <c r="Q6">
        <v>-0.148783759505556</v>
      </c>
      <c r="R6">
        <v>0.10196130815056113</v>
      </c>
      <c r="S6">
        <f>Q6/R6</f>
        <v>-1.459217836690115</v>
      </c>
      <c r="T6">
        <f>TDIST(ABS(S6),J$18-J$10-J$11-1,2)</f>
        <v>0.14773600801428571</v>
      </c>
      <c r="V6">
        <f t="shared" si="2"/>
        <v>3</v>
      </c>
      <c r="W6">
        <f t="shared" si="2"/>
        <v>0.80810558668437737</v>
      </c>
      <c r="X6">
        <f t="shared" si="2"/>
        <v>1.3733911697181835</v>
      </c>
      <c r="Y6">
        <f t="shared" si="3"/>
        <v>-0.56528558303380616</v>
      </c>
      <c r="Z6">
        <f t="shared" si="4"/>
        <v>1.1814764916861382</v>
      </c>
      <c r="AA6">
        <f t="shared" si="5"/>
        <v>-2.8809369553193731</v>
      </c>
      <c r="AB6">
        <f t="shared" si="6"/>
        <v>1.750365789251761</v>
      </c>
      <c r="AD6">
        <f t="shared" ref="AD6:AD69" si="8">AD5+1</f>
        <v>3</v>
      </c>
      <c r="AE6">
        <f t="shared" ref="AE6:AE69" si="9">B6</f>
        <v>4.9067685983817757</v>
      </c>
    </row>
    <row r="7" spans="1:31" x14ac:dyDescent="0.35">
      <c r="A7">
        <f t="shared" si="0"/>
        <v>4</v>
      </c>
      <c r="B7">
        <v>6.1194744822602427</v>
      </c>
      <c r="D7">
        <f t="shared" si="7"/>
        <v>4</v>
      </c>
      <c r="E7">
        <f t="shared" si="1"/>
        <v>-0.80135107356781843</v>
      </c>
      <c r="F7">
        <f t="shared" ref="F7:F70" si="10">E7-SUMPRODUCT(E5:E6,I$4:I$5)-SUMPRODUCT(F6,J$5)</f>
        <v>1.2087680031194457</v>
      </c>
      <c r="L7" t="s">
        <v>30</v>
      </c>
      <c r="P7" s="6" t="s">
        <v>31</v>
      </c>
      <c r="Q7" s="6">
        <v>-0.92889901561396859</v>
      </c>
      <c r="R7" s="6">
        <v>4.440711743483694E-2</v>
      </c>
      <c r="S7" s="6">
        <f>Q7/R7</f>
        <v>-20.91779582354194</v>
      </c>
      <c r="T7" s="6">
        <f>TDIST(ABS(S7),J$18-J$10-J$11-1,2)</f>
        <v>1.0017924024609118E-37</v>
      </c>
      <c r="V7">
        <f t="shared" si="2"/>
        <v>4</v>
      </c>
      <c r="W7">
        <f t="shared" si="2"/>
        <v>-0.80135107356781843</v>
      </c>
      <c r="X7">
        <f t="shared" si="2"/>
        <v>1.2087680031194457</v>
      </c>
      <c r="Y7">
        <f t="shared" si="3"/>
        <v>-2.0101190766872641</v>
      </c>
      <c r="Z7">
        <f t="shared" si="4"/>
        <v>1.1814764916861382</v>
      </c>
      <c r="AA7">
        <f t="shared" si="5"/>
        <v>-4.3257704489728308</v>
      </c>
      <c r="AB7">
        <f t="shared" si="6"/>
        <v>0.30553229559830308</v>
      </c>
      <c r="AD7">
        <f t="shared" si="8"/>
        <v>4</v>
      </c>
      <c r="AE7">
        <f t="shared" si="9"/>
        <v>6.1194744822602427</v>
      </c>
    </row>
    <row r="8" spans="1:31" ht="15" thickBot="1" x14ac:dyDescent="0.4">
      <c r="A8">
        <f t="shared" si="0"/>
        <v>5</v>
      </c>
      <c r="B8">
        <v>8.1353263117657075</v>
      </c>
      <c r="D8">
        <f t="shared" si="7"/>
        <v>5</v>
      </c>
      <c r="E8">
        <f t="shared" si="1"/>
        <v>-1.4017982165817027</v>
      </c>
      <c r="F8">
        <f t="shared" si="10"/>
        <v>-0.57432150177994545</v>
      </c>
      <c r="I8" t="s">
        <v>32</v>
      </c>
      <c r="J8" s="26">
        <f>SUMSQ(F6:F106)</f>
        <v>140.98455674110551</v>
      </c>
      <c r="V8">
        <f t="shared" si="2"/>
        <v>5</v>
      </c>
      <c r="W8">
        <f t="shared" si="2"/>
        <v>-1.4017982165817027</v>
      </c>
      <c r="X8">
        <f t="shared" si="2"/>
        <v>-0.57432150177994545</v>
      </c>
      <c r="Y8">
        <f t="shared" si="3"/>
        <v>-0.82747671480175722</v>
      </c>
      <c r="Z8">
        <f t="shared" si="4"/>
        <v>1.1814764916861382</v>
      </c>
      <c r="AA8">
        <f t="shared" si="5"/>
        <v>-3.1431280870873244</v>
      </c>
      <c r="AB8">
        <f t="shared" si="6"/>
        <v>1.4881746574838099</v>
      </c>
      <c r="AD8">
        <f t="shared" si="8"/>
        <v>5</v>
      </c>
      <c r="AE8">
        <f t="shared" si="9"/>
        <v>8.1353263117657075</v>
      </c>
    </row>
    <row r="9" spans="1:31" ht="15" thickTop="1" x14ac:dyDescent="0.35">
      <c r="A9">
        <f t="shared" si="0"/>
        <v>6</v>
      </c>
      <c r="B9">
        <v>9.3448674266459744</v>
      </c>
      <c r="D9">
        <f t="shared" si="7"/>
        <v>6</v>
      </c>
      <c r="E9">
        <f t="shared" si="1"/>
        <v>-0.84398101876798526</v>
      </c>
      <c r="F9">
        <f t="shared" si="10"/>
        <v>-2.2236665519913532</v>
      </c>
      <c r="L9" s="4" t="s">
        <v>15</v>
      </c>
      <c r="M9" s="4" t="s">
        <v>16</v>
      </c>
      <c r="N9" s="4" t="s">
        <v>17</v>
      </c>
      <c r="P9" t="str">
        <f t="array" ref="P9:T13">[2]!ARIMA_Coeff(B4:B108,2,1,2,TRUE,TRUE)</f>
        <v/>
      </c>
      <c r="Q9" t="str">
        <v>coeff</v>
      </c>
      <c r="R9" t="str">
        <v>s.e.</v>
      </c>
      <c r="S9" t="str">
        <v>t-stat</v>
      </c>
      <c r="T9" t="str">
        <v>p-value</v>
      </c>
      <c r="V9">
        <f t="shared" si="2"/>
        <v>6</v>
      </c>
      <c r="W9">
        <f t="shared" si="2"/>
        <v>-0.84398101876798526</v>
      </c>
      <c r="X9">
        <f t="shared" si="2"/>
        <v>-2.2236665519913532</v>
      </c>
      <c r="Y9">
        <f t="shared" si="3"/>
        <v>1.379685533223368</v>
      </c>
      <c r="Z9">
        <f t="shared" si="4"/>
        <v>1.1814764916861382</v>
      </c>
      <c r="AA9">
        <f t="shared" si="5"/>
        <v>-0.93596583906219921</v>
      </c>
      <c r="AB9">
        <f t="shared" si="6"/>
        <v>3.6953369055089351</v>
      </c>
      <c r="AD9">
        <f t="shared" si="8"/>
        <v>6</v>
      </c>
      <c r="AE9">
        <f t="shared" si="9"/>
        <v>9.3448674266459744</v>
      </c>
    </row>
    <row r="10" spans="1:31" x14ac:dyDescent="0.35">
      <c r="A10">
        <f t="shared" si="0"/>
        <v>7</v>
      </c>
      <c r="B10">
        <v>9.147650683887159</v>
      </c>
      <c r="D10">
        <f t="shared" si="7"/>
        <v>7</v>
      </c>
      <c r="E10">
        <f t="shared" si="1"/>
        <v>3.0960427915115099</v>
      </c>
      <c r="F10">
        <f t="shared" si="10"/>
        <v>0.38422879379253283</v>
      </c>
      <c r="I10" t="s">
        <v>33</v>
      </c>
      <c r="J10" s="25">
        <v>2</v>
      </c>
      <c r="L10" s="27">
        <f t="array" ref="L10:N10">[2]!MARoots(J5)</f>
        <v>1.0765432874735432</v>
      </c>
      <c r="M10" s="27">
        <v>0</v>
      </c>
      <c r="N10" s="27">
        <v>1.0765432874735432</v>
      </c>
      <c r="P10" t="str">
        <v>constant</v>
      </c>
      <c r="Q10" s="29">
        <v>-8.2696188490655742E-3</v>
      </c>
      <c r="R10" s="12">
        <v>9.8778237018817758E-3</v>
      </c>
      <c r="S10" s="12">
        <v>-0.83719036689125859</v>
      </c>
      <c r="T10" s="30">
        <v>0.40463180514598773</v>
      </c>
      <c r="V10">
        <f t="shared" si="2"/>
        <v>7</v>
      </c>
      <c r="W10">
        <f t="shared" si="2"/>
        <v>3.0960427915115099</v>
      </c>
      <c r="X10">
        <f t="shared" si="2"/>
        <v>0.38422879379253283</v>
      </c>
      <c r="Y10">
        <f t="shared" si="3"/>
        <v>2.711813997718977</v>
      </c>
      <c r="Z10">
        <f t="shared" si="4"/>
        <v>1.1814764916861382</v>
      </c>
      <c r="AA10">
        <f t="shared" si="5"/>
        <v>0.39616262543340985</v>
      </c>
      <c r="AB10">
        <f t="shared" si="6"/>
        <v>5.0274653700045437</v>
      </c>
      <c r="AD10">
        <f t="shared" si="8"/>
        <v>7</v>
      </c>
      <c r="AE10">
        <f t="shared" si="9"/>
        <v>9.147650683887159</v>
      </c>
    </row>
    <row r="11" spans="1:31" x14ac:dyDescent="0.35">
      <c r="A11">
        <f t="shared" si="0"/>
        <v>8</v>
      </c>
      <c r="B11">
        <v>8.1014932813029787</v>
      </c>
      <c r="D11">
        <f t="shared" si="7"/>
        <v>8</v>
      </c>
      <c r="E11">
        <f t="shared" si="1"/>
        <v>-1.1411887869813202</v>
      </c>
      <c r="F11">
        <f t="shared" si="10"/>
        <v>0.6957542743244618</v>
      </c>
      <c r="I11" t="s">
        <v>34</v>
      </c>
      <c r="J11" s="11">
        <v>1</v>
      </c>
      <c r="P11" t="str">
        <v>psi  1</v>
      </c>
      <c r="Q11" s="16">
        <v>-0.51859876947021089</v>
      </c>
      <c r="R11">
        <v>0.10585001041449267</v>
      </c>
      <c r="S11">
        <v>-4.899373816208958</v>
      </c>
      <c r="T11" s="17">
        <v>4.0496617379481847E-6</v>
      </c>
      <c r="V11">
        <f t="shared" si="2"/>
        <v>8</v>
      </c>
      <c r="W11">
        <f t="shared" si="2"/>
        <v>-1.1411887869813202</v>
      </c>
      <c r="X11">
        <f t="shared" si="2"/>
        <v>0.6957542743244618</v>
      </c>
      <c r="Y11">
        <f t="shared" si="3"/>
        <v>-1.836943061305782</v>
      </c>
      <c r="Z11">
        <f t="shared" si="4"/>
        <v>1.1814764916861382</v>
      </c>
      <c r="AA11">
        <f t="shared" si="5"/>
        <v>-4.1525944335913492</v>
      </c>
      <c r="AB11">
        <f t="shared" si="6"/>
        <v>0.47870831097978517</v>
      </c>
      <c r="AD11">
        <f t="shared" si="8"/>
        <v>8</v>
      </c>
      <c r="AE11">
        <f t="shared" si="9"/>
        <v>8.1014932813029787</v>
      </c>
    </row>
    <row r="12" spans="1:31" x14ac:dyDescent="0.35">
      <c r="A12">
        <f t="shared" si="0"/>
        <v>9</v>
      </c>
      <c r="B12">
        <v>10.146419029172929</v>
      </c>
      <c r="D12">
        <f t="shared" si="7"/>
        <v>9</v>
      </c>
      <c r="E12">
        <f t="shared" si="1"/>
        <v>-1.8164359475950635</v>
      </c>
      <c r="F12">
        <f t="shared" si="10"/>
        <v>-1.3013287016164166</v>
      </c>
      <c r="I12" t="s">
        <v>35</v>
      </c>
      <c r="J12" s="11">
        <v>2</v>
      </c>
      <c r="L12" t="s">
        <v>36</v>
      </c>
      <c r="P12" t="str">
        <v>psi  2</v>
      </c>
      <c r="Q12" s="16">
        <v>-0.148783759505556</v>
      </c>
      <c r="R12">
        <v>0.10196130815056113</v>
      </c>
      <c r="S12">
        <v>-1.459217836690115</v>
      </c>
      <c r="T12" s="17">
        <v>0.14787463747181073</v>
      </c>
      <c r="V12">
        <f t="shared" si="2"/>
        <v>9</v>
      </c>
      <c r="W12">
        <f t="shared" si="2"/>
        <v>-1.8164359475950635</v>
      </c>
      <c r="X12">
        <f t="shared" si="2"/>
        <v>-1.3013287016164166</v>
      </c>
      <c r="Y12">
        <f t="shared" si="3"/>
        <v>-0.51510724597864699</v>
      </c>
      <c r="Z12">
        <f t="shared" si="4"/>
        <v>1.1814764916861382</v>
      </c>
      <c r="AA12">
        <f t="shared" si="5"/>
        <v>-2.8307586182642144</v>
      </c>
      <c r="AB12">
        <f t="shared" si="6"/>
        <v>1.8005441263069202</v>
      </c>
      <c r="AD12">
        <f t="shared" si="8"/>
        <v>9</v>
      </c>
      <c r="AE12">
        <f t="shared" si="9"/>
        <v>10.146419029172929</v>
      </c>
    </row>
    <row r="13" spans="1:31" ht="15" thickBot="1" x14ac:dyDescent="0.4">
      <c r="A13">
        <f t="shared" si="0"/>
        <v>10</v>
      </c>
      <c r="B13">
        <v>11.045196349004179</v>
      </c>
      <c r="D13">
        <f t="shared" si="7"/>
        <v>10</v>
      </c>
      <c r="E13">
        <f t="shared" si="1"/>
        <v>0.97860207414763467</v>
      </c>
      <c r="F13">
        <f t="shared" si="10"/>
        <v>-1.3419926810509808</v>
      </c>
      <c r="I13" t="s">
        <v>37</v>
      </c>
      <c r="J13" s="11">
        <f>AVERAGE(F6:F106)</f>
        <v>-3.5456200322822221E-2</v>
      </c>
      <c r="P13" t="str">
        <v>theta  1</v>
      </c>
      <c r="Q13" s="18">
        <v>-0.92889901561396859</v>
      </c>
      <c r="R13" s="6">
        <v>4.440711743483694E-2</v>
      </c>
      <c r="S13" s="6">
        <v>-20.91779582354194</v>
      </c>
      <c r="T13" s="19">
        <v>0</v>
      </c>
      <c r="V13">
        <f t="shared" si="2"/>
        <v>10</v>
      </c>
      <c r="W13">
        <f t="shared" si="2"/>
        <v>0.97860207414763467</v>
      </c>
      <c r="X13">
        <f t="shared" si="2"/>
        <v>-1.3419926810509808</v>
      </c>
      <c r="Y13">
        <f t="shared" si="3"/>
        <v>2.3205947551986155</v>
      </c>
      <c r="Z13">
        <f t="shared" si="4"/>
        <v>1.1814764916861382</v>
      </c>
      <c r="AA13">
        <f t="shared" si="5"/>
        <v>4.9433829130482998E-3</v>
      </c>
      <c r="AB13">
        <f t="shared" si="6"/>
        <v>4.6362461274841831</v>
      </c>
      <c r="AD13">
        <f t="shared" si="8"/>
        <v>10</v>
      </c>
      <c r="AE13">
        <f t="shared" si="9"/>
        <v>11.045196349004179</v>
      </c>
    </row>
    <row r="14" spans="1:31" ht="15" thickTop="1" x14ac:dyDescent="0.35">
      <c r="A14">
        <f t="shared" si="0"/>
        <v>11</v>
      </c>
      <c r="B14">
        <v>10.122578080182986</v>
      </c>
      <c r="D14">
        <f t="shared" si="7"/>
        <v>11</v>
      </c>
      <c r="E14">
        <f t="shared" si="1"/>
        <v>0.60164303322908141</v>
      </c>
      <c r="F14">
        <f t="shared" si="10"/>
        <v>-0.4076869848905964</v>
      </c>
      <c r="I14" t="s">
        <v>38</v>
      </c>
      <c r="J14" s="11">
        <f>STDEV(F6:F106)</f>
        <v>1.1868343834959914</v>
      </c>
      <c r="L14" s="4" t="s">
        <v>12</v>
      </c>
      <c r="M14" s="4" t="s">
        <v>39</v>
      </c>
      <c r="V14">
        <f t="shared" si="2"/>
        <v>11</v>
      </c>
      <c r="W14">
        <f t="shared" si="2"/>
        <v>0.60164303322908141</v>
      </c>
      <c r="X14">
        <f t="shared" si="2"/>
        <v>-0.4076869848905964</v>
      </c>
      <c r="Y14">
        <f t="shared" si="3"/>
        <v>1.0093300181196778</v>
      </c>
      <c r="Z14">
        <f t="shared" si="4"/>
        <v>1.1814764916861382</v>
      </c>
      <c r="AA14">
        <f t="shared" si="5"/>
        <v>-1.3063213541658893</v>
      </c>
      <c r="AB14">
        <f t="shared" si="6"/>
        <v>3.3249813904052452</v>
      </c>
      <c r="AD14">
        <f t="shared" si="8"/>
        <v>11</v>
      </c>
      <c r="AE14">
        <f t="shared" si="9"/>
        <v>10.122578080182986</v>
      </c>
    </row>
    <row r="15" spans="1:31" x14ac:dyDescent="0.35">
      <c r="A15">
        <f t="shared" si="0"/>
        <v>12</v>
      </c>
      <c r="B15">
        <v>10.173602244452049</v>
      </c>
      <c r="D15">
        <f t="shared" si="7"/>
        <v>12</v>
      </c>
      <c r="E15">
        <f t="shared" si="1"/>
        <v>-1.3799944667022408</v>
      </c>
      <c r="F15">
        <f t="shared" si="10"/>
        <v>-1.301083073301196</v>
      </c>
      <c r="I15" t="s">
        <v>40</v>
      </c>
      <c r="J15" s="11">
        <f>SQRT(J8/J18)</f>
        <v>1.1814764916861382</v>
      </c>
      <c r="L15" s="12">
        <v>0</v>
      </c>
      <c r="M15" s="12">
        <f t="array" ref="M15:M19">[2]!PSICoeff(I4:I5,J5)</f>
        <v>1</v>
      </c>
      <c r="P15" t="str">
        <f t="array" ref="P15:Q21">[2]!ARIMA_Stats(B4:B108,Q10:Q13,2,1,2,TRUE,TRUE)</f>
        <v>LL</v>
      </c>
      <c r="Q15" s="31">
        <v>-160.15604881809176</v>
      </c>
      <c r="V15">
        <f t="shared" si="2"/>
        <v>12</v>
      </c>
      <c r="W15">
        <f t="shared" si="2"/>
        <v>-1.3799944667022408</v>
      </c>
      <c r="X15">
        <f t="shared" si="2"/>
        <v>-1.301083073301196</v>
      </c>
      <c r="Y15">
        <f t="shared" si="3"/>
        <v>-7.8911393401044805E-2</v>
      </c>
      <c r="Z15">
        <f t="shared" si="4"/>
        <v>1.1814764916861382</v>
      </c>
      <c r="AA15">
        <f t="shared" si="5"/>
        <v>-2.394562765686612</v>
      </c>
      <c r="AB15">
        <f t="shared" si="6"/>
        <v>2.2367399788845224</v>
      </c>
      <c r="AD15">
        <f t="shared" si="8"/>
        <v>12</v>
      </c>
      <c r="AE15">
        <f t="shared" si="9"/>
        <v>10.173602244452049</v>
      </c>
    </row>
    <row r="16" spans="1:31" x14ac:dyDescent="0.35">
      <c r="A16">
        <f t="shared" si="0"/>
        <v>13</v>
      </c>
      <c r="B16">
        <v>10.821309800892813</v>
      </c>
      <c r="D16">
        <f t="shared" si="7"/>
        <v>13</v>
      </c>
      <c r="E16">
        <f t="shared" si="1"/>
        <v>1.0041969983577563</v>
      </c>
      <c r="F16">
        <f t="shared" si="10"/>
        <v>-0.83052650760705471</v>
      </c>
      <c r="I16" t="s">
        <v>41</v>
      </c>
      <c r="J16" s="11">
        <f>AVERAGE(E6:E106)</f>
        <v>4.7677296847965355E-3</v>
      </c>
      <c r="L16">
        <f>L15+1</f>
        <v>1</v>
      </c>
      <c r="M16">
        <v>-1.4474977850841795</v>
      </c>
      <c r="P16" t="str">
        <v>SS</v>
      </c>
      <c r="Q16" s="23">
        <v>140.98455674110554</v>
      </c>
      <c r="V16">
        <f t="shared" si="2"/>
        <v>13</v>
      </c>
      <c r="W16">
        <f t="shared" si="2"/>
        <v>1.0041969983577563</v>
      </c>
      <c r="X16">
        <f t="shared" si="2"/>
        <v>-0.83052650760705471</v>
      </c>
      <c r="Y16">
        <f t="shared" si="3"/>
        <v>1.834723505964811</v>
      </c>
      <c r="Z16">
        <f t="shared" si="4"/>
        <v>1.1814764916861382</v>
      </c>
      <c r="AA16">
        <f t="shared" si="5"/>
        <v>-0.48092786632075613</v>
      </c>
      <c r="AB16">
        <f t="shared" si="6"/>
        <v>4.1503748782503784</v>
      </c>
      <c r="AD16">
        <f t="shared" si="8"/>
        <v>13</v>
      </c>
      <c r="AE16">
        <f t="shared" si="9"/>
        <v>10.821309800892813</v>
      </c>
    </row>
    <row r="17" spans="1:31" x14ac:dyDescent="0.35">
      <c r="A17">
        <f t="shared" si="0"/>
        <v>14</v>
      </c>
      <c r="B17">
        <v>10.084063249573957</v>
      </c>
      <c r="D17">
        <f t="shared" si="7"/>
        <v>14</v>
      </c>
      <c r="E17">
        <f t="shared" si="1"/>
        <v>-0.91088228117702341</v>
      </c>
      <c r="F17">
        <f t="shared" si="10"/>
        <v>-1.3669029737333362</v>
      </c>
      <c r="I17" t="s">
        <v>42</v>
      </c>
      <c r="J17" s="11">
        <f>STDEV(E6:E106)</f>
        <v>2.1574828100044416</v>
      </c>
      <c r="L17">
        <f>L16+1</f>
        <v>2</v>
      </c>
      <c r="M17">
        <v>0.60188681064995531</v>
      </c>
      <c r="P17" t="str">
        <v>MSE</v>
      </c>
      <c r="Q17" s="23">
        <v>1.3958867004069855</v>
      </c>
      <c r="V17">
        <f t="shared" si="2"/>
        <v>14</v>
      </c>
      <c r="W17">
        <f t="shared" si="2"/>
        <v>-0.91088228117702341</v>
      </c>
      <c r="X17">
        <f t="shared" si="2"/>
        <v>-1.3669029737333362</v>
      </c>
      <c r="Y17">
        <f t="shared" si="3"/>
        <v>0.45602069255631283</v>
      </c>
      <c r="Z17">
        <f t="shared" si="4"/>
        <v>1.1814764916861382</v>
      </c>
      <c r="AA17">
        <f t="shared" si="5"/>
        <v>-1.8596306797292543</v>
      </c>
      <c r="AB17">
        <f t="shared" si="6"/>
        <v>2.77167206484188</v>
      </c>
      <c r="AD17">
        <f t="shared" si="8"/>
        <v>14</v>
      </c>
      <c r="AE17">
        <f t="shared" si="9"/>
        <v>10.084063249573957</v>
      </c>
    </row>
    <row r="18" spans="1:31" x14ac:dyDescent="0.35">
      <c r="A18">
        <f t="shared" si="0"/>
        <v>15</v>
      </c>
      <c r="B18">
        <v>10.346054055555477</v>
      </c>
      <c r="D18">
        <f t="shared" si="7"/>
        <v>15</v>
      </c>
      <c r="E18">
        <f t="shared" si="1"/>
        <v>2.1721825886335346</v>
      </c>
      <c r="F18">
        <f t="shared" si="10"/>
        <v>0.5794935364420708</v>
      </c>
      <c r="I18" t="s">
        <v>43</v>
      </c>
      <c r="J18" s="13">
        <f>COUNT(E6:E106)</f>
        <v>101</v>
      </c>
      <c r="L18">
        <f>L17+1</f>
        <v>3</v>
      </c>
      <c r="M18">
        <v>-9.6773597022627056E-2</v>
      </c>
      <c r="P18" t="str">
        <v>AIC</v>
      </c>
      <c r="Q18" s="23">
        <v>43.686513928839631</v>
      </c>
      <c r="V18">
        <f t="shared" si="2"/>
        <v>15</v>
      </c>
      <c r="W18">
        <f t="shared" si="2"/>
        <v>2.1721825886335346</v>
      </c>
      <c r="X18">
        <f t="shared" si="2"/>
        <v>0.5794935364420708</v>
      </c>
      <c r="Y18">
        <f t="shared" si="3"/>
        <v>1.5926890521914638</v>
      </c>
      <c r="Z18">
        <f t="shared" si="4"/>
        <v>1.1814764916861382</v>
      </c>
      <c r="AA18">
        <f t="shared" si="5"/>
        <v>-0.72296232009410333</v>
      </c>
      <c r="AB18">
        <f t="shared" si="6"/>
        <v>3.9083404244770312</v>
      </c>
      <c r="AD18">
        <f t="shared" si="8"/>
        <v>15</v>
      </c>
      <c r="AE18">
        <f t="shared" si="9"/>
        <v>10.346054055555477</v>
      </c>
    </row>
    <row r="19" spans="1:31" x14ac:dyDescent="0.35">
      <c r="A19">
        <f t="shared" si="0"/>
        <v>16</v>
      </c>
      <c r="B19">
        <v>9.6922029393025948</v>
      </c>
      <c r="D19">
        <f t="shared" si="7"/>
        <v>16</v>
      </c>
      <c r="E19">
        <f t="shared" si="1"/>
        <v>-6.1870544376915415E-2</v>
      </c>
      <c r="F19">
        <f t="shared" si="10"/>
        <v>1.4673871584482354</v>
      </c>
      <c r="L19" s="6">
        <f>L18+1</f>
        <v>4</v>
      </c>
      <c r="M19" s="6">
        <v>-3.9364314152168595E-2</v>
      </c>
      <c r="P19" t="str">
        <v>BIC</v>
      </c>
      <c r="Q19" s="23">
        <v>56.762116513045932</v>
      </c>
      <c r="V19">
        <f t="shared" si="2"/>
        <v>16</v>
      </c>
      <c r="W19">
        <f t="shared" si="2"/>
        <v>-6.1870544376915415E-2</v>
      </c>
      <c r="X19">
        <f t="shared" si="2"/>
        <v>1.4673871584482354</v>
      </c>
      <c r="Y19">
        <f t="shared" si="3"/>
        <v>-1.5292577028251508</v>
      </c>
      <c r="Z19">
        <f t="shared" si="4"/>
        <v>1.1814764916861382</v>
      </c>
      <c r="AA19">
        <f t="shared" si="5"/>
        <v>-3.844909075110718</v>
      </c>
      <c r="AB19">
        <f t="shared" si="6"/>
        <v>0.78639366946041633</v>
      </c>
      <c r="AD19">
        <f t="shared" si="8"/>
        <v>16</v>
      </c>
      <c r="AE19">
        <f t="shared" si="9"/>
        <v>9.6922029393025948</v>
      </c>
    </row>
    <row r="20" spans="1:31" x14ac:dyDescent="0.35">
      <c r="A20">
        <f t="shared" si="0"/>
        <v>17</v>
      </c>
      <c r="B20">
        <v>11.205574770625867</v>
      </c>
      <c r="D20">
        <f t="shared" si="7"/>
        <v>17</v>
      </c>
      <c r="E20">
        <f t="shared" si="1"/>
        <v>-0.68736925271104488</v>
      </c>
      <c r="F20">
        <f t="shared" si="10"/>
        <v>0.96678473798518705</v>
      </c>
      <c r="I20" t="s">
        <v>44</v>
      </c>
      <c r="J20" s="32">
        <f>-(J23-2*(J10+J11+2))/2</f>
        <v>-160.15604881809173</v>
      </c>
      <c r="P20" t="str">
        <v>AIC aug</v>
      </c>
      <c r="Q20" s="23">
        <v>330.31209763618352</v>
      </c>
      <c r="V20">
        <f t="shared" si="2"/>
        <v>17</v>
      </c>
      <c r="W20">
        <f t="shared" si="2"/>
        <v>-0.68736925271104488</v>
      </c>
      <c r="X20">
        <f t="shared" si="2"/>
        <v>0.96678473798518705</v>
      </c>
      <c r="Y20">
        <f t="shared" si="3"/>
        <v>-1.6541539906962319</v>
      </c>
      <c r="Z20">
        <f t="shared" si="4"/>
        <v>1.1814764916861382</v>
      </c>
      <c r="AA20">
        <f t="shared" si="5"/>
        <v>-3.9698053629817993</v>
      </c>
      <c r="AB20">
        <f t="shared" si="6"/>
        <v>0.66149738158933524</v>
      </c>
      <c r="AD20">
        <f t="shared" si="8"/>
        <v>17</v>
      </c>
      <c r="AE20">
        <f t="shared" si="9"/>
        <v>11.205574770625867</v>
      </c>
    </row>
    <row r="21" spans="1:31" x14ac:dyDescent="0.35">
      <c r="A21">
        <f t="shared" si="0"/>
        <v>18</v>
      </c>
      <c r="B21">
        <v>12.652116416514845</v>
      </c>
      <c r="D21">
        <f t="shared" si="7"/>
        <v>18</v>
      </c>
      <c r="E21">
        <f t="shared" si="1"/>
        <v>-1.924364349514597</v>
      </c>
      <c r="F21">
        <f t="shared" si="10"/>
        <v>-1.3919931389122071</v>
      </c>
      <c r="I21" t="s">
        <v>45</v>
      </c>
      <c r="J21" s="11">
        <f>J18*LN(J8/J18)+2*(J10+J11+2)</f>
        <v>43.686513928839616</v>
      </c>
      <c r="P21" t="str">
        <v>BIC aug</v>
      </c>
      <c r="Q21" s="24">
        <v>343.38770022038983</v>
      </c>
      <c r="V21">
        <f t="shared" si="2"/>
        <v>18</v>
      </c>
      <c r="W21">
        <f t="shared" si="2"/>
        <v>-1.924364349514597</v>
      </c>
      <c r="X21">
        <f t="shared" si="2"/>
        <v>-1.3919931389122071</v>
      </c>
      <c r="Y21">
        <f t="shared" si="3"/>
        <v>-0.5323712106023899</v>
      </c>
      <c r="Z21">
        <f t="shared" si="4"/>
        <v>1.1814764916861382</v>
      </c>
      <c r="AA21">
        <f t="shared" si="5"/>
        <v>-2.8480225828879568</v>
      </c>
      <c r="AB21">
        <f t="shared" si="6"/>
        <v>1.7832801616831773</v>
      </c>
      <c r="AD21">
        <f t="shared" si="8"/>
        <v>18</v>
      </c>
      <c r="AE21">
        <f t="shared" si="9"/>
        <v>12.652116416514845</v>
      </c>
    </row>
    <row r="22" spans="1:31" x14ac:dyDescent="0.35">
      <c r="A22">
        <f t="shared" si="0"/>
        <v>19</v>
      </c>
      <c r="B22">
        <v>13.406329168635398</v>
      </c>
      <c r="D22">
        <f t="shared" si="7"/>
        <v>19</v>
      </c>
      <c r="E22">
        <f t="shared" si="1"/>
        <v>1.0658274052840651</v>
      </c>
      <c r="F22">
        <f t="shared" si="10"/>
        <v>-1.3274360164503689</v>
      </c>
      <c r="I22" t="s">
        <v>46</v>
      </c>
      <c r="J22" s="11">
        <f>J18*LN(J8/J18)+LN(J18)*(J10+J11+2)</f>
        <v>56.76211651304591</v>
      </c>
      <c r="V22">
        <f t="shared" si="2"/>
        <v>19</v>
      </c>
      <c r="W22">
        <f t="shared" si="2"/>
        <v>1.0658274052840651</v>
      </c>
      <c r="X22">
        <f t="shared" si="2"/>
        <v>-1.3274360164503689</v>
      </c>
      <c r="Y22">
        <f t="shared" si="3"/>
        <v>2.3932634217344342</v>
      </c>
      <c r="Z22">
        <f t="shared" si="4"/>
        <v>1.1814764916861382</v>
      </c>
      <c r="AA22">
        <f t="shared" si="5"/>
        <v>7.7612049448867015E-2</v>
      </c>
      <c r="AB22">
        <f t="shared" si="6"/>
        <v>4.7089147940200018</v>
      </c>
      <c r="AD22">
        <f t="shared" si="8"/>
        <v>19</v>
      </c>
      <c r="AE22">
        <f t="shared" si="9"/>
        <v>13.406329168635398</v>
      </c>
    </row>
    <row r="23" spans="1:31" x14ac:dyDescent="0.35">
      <c r="A23">
        <f t="shared" si="0"/>
        <v>20</v>
      </c>
      <c r="B23">
        <v>12.231217930183975</v>
      </c>
      <c r="D23">
        <f t="shared" si="7"/>
        <v>20</v>
      </c>
      <c r="E23">
        <f t="shared" si="1"/>
        <v>-1.53788244631621</v>
      </c>
      <c r="F23">
        <f t="shared" si="10"/>
        <v>-2.5045138370187869</v>
      </c>
      <c r="I23" t="s">
        <v>47</v>
      </c>
      <c r="J23" s="11">
        <f>J18*(1+LN(2*PI()))+J21</f>
        <v>330.31209763618347</v>
      </c>
      <c r="V23">
        <f t="shared" si="2"/>
        <v>20</v>
      </c>
      <c r="W23">
        <f t="shared" si="2"/>
        <v>-1.53788244631621</v>
      </c>
      <c r="X23">
        <f t="shared" si="2"/>
        <v>-2.5045138370187869</v>
      </c>
      <c r="Y23">
        <f t="shared" si="3"/>
        <v>0.96663139070257698</v>
      </c>
      <c r="Z23">
        <f t="shared" si="4"/>
        <v>1.1814764916861382</v>
      </c>
      <c r="AA23">
        <f t="shared" si="5"/>
        <v>-1.3490199815829902</v>
      </c>
      <c r="AB23">
        <f t="shared" si="6"/>
        <v>3.2822827629881441</v>
      </c>
      <c r="AD23">
        <f t="shared" si="8"/>
        <v>20</v>
      </c>
      <c r="AE23">
        <f t="shared" si="9"/>
        <v>12.231217930183975</v>
      </c>
    </row>
    <row r="24" spans="1:31" x14ac:dyDescent="0.35">
      <c r="A24">
        <f t="shared" si="0"/>
        <v>21</v>
      </c>
      <c r="B24">
        <v>12.116974455959237</v>
      </c>
      <c r="D24">
        <f t="shared" si="7"/>
        <v>21</v>
      </c>
      <c r="E24">
        <f t="shared" si="1"/>
        <v>0.6486139793760235</v>
      </c>
      <c r="F24">
        <f t="shared" si="10"/>
        <v>-2.3167925943295002</v>
      </c>
      <c r="I24" t="s">
        <v>48</v>
      </c>
      <c r="J24" s="13">
        <f>J18*(1+LN(2*PI()))+J22</f>
        <v>343.38770022038977</v>
      </c>
      <c r="V24">
        <f t="shared" si="2"/>
        <v>21</v>
      </c>
      <c r="W24">
        <f t="shared" si="2"/>
        <v>0.6486139793760235</v>
      </c>
      <c r="X24">
        <f t="shared" si="2"/>
        <v>-2.3167925943295002</v>
      </c>
      <c r="Y24">
        <f t="shared" si="3"/>
        <v>2.9654065737055237</v>
      </c>
      <c r="Z24">
        <f t="shared" si="4"/>
        <v>1.1814764916861382</v>
      </c>
      <c r="AA24">
        <f t="shared" si="5"/>
        <v>0.64975520141995657</v>
      </c>
      <c r="AB24">
        <f t="shared" si="6"/>
        <v>5.2810579459910905</v>
      </c>
      <c r="AD24">
        <f t="shared" si="8"/>
        <v>21</v>
      </c>
      <c r="AE24">
        <f t="shared" si="9"/>
        <v>12.116974455959237</v>
      </c>
    </row>
    <row r="25" spans="1:31" x14ac:dyDescent="0.35">
      <c r="A25">
        <f t="shared" si="0"/>
        <v>22</v>
      </c>
      <c r="B25">
        <v>10.45988889436091</v>
      </c>
      <c r="D25">
        <f t="shared" si="7"/>
        <v>22</v>
      </c>
      <c r="E25">
        <f t="shared" si="1"/>
        <v>2.7529636280501575</v>
      </c>
      <c r="F25">
        <f t="shared" si="10"/>
        <v>0.70845574732080729</v>
      </c>
      <c r="V25">
        <f t="shared" si="2"/>
        <v>22</v>
      </c>
      <c r="W25">
        <f t="shared" si="2"/>
        <v>2.7529636280501575</v>
      </c>
      <c r="X25">
        <f t="shared" si="2"/>
        <v>0.70845574732080729</v>
      </c>
      <c r="Y25">
        <f t="shared" si="3"/>
        <v>2.0445078807293502</v>
      </c>
      <c r="Z25">
        <f t="shared" si="4"/>
        <v>1.1814764916861382</v>
      </c>
      <c r="AA25">
        <f t="shared" si="5"/>
        <v>-0.27114349155621698</v>
      </c>
      <c r="AB25">
        <f t="shared" si="6"/>
        <v>4.3601592530149169</v>
      </c>
      <c r="AD25">
        <f t="shared" si="8"/>
        <v>22</v>
      </c>
      <c r="AE25">
        <f t="shared" si="9"/>
        <v>10.45988889436091</v>
      </c>
    </row>
    <row r="26" spans="1:31" x14ac:dyDescent="0.35">
      <c r="A26">
        <f t="shared" si="0"/>
        <v>23</v>
      </c>
      <c r="B26">
        <v>9.4464576710812267</v>
      </c>
      <c r="D26">
        <f t="shared" si="7"/>
        <v>23</v>
      </c>
      <c r="E26">
        <f t="shared" si="1"/>
        <v>-5.3252833411043614</v>
      </c>
      <c r="F26">
        <f t="shared" si="10"/>
        <v>-3.1430127185895218</v>
      </c>
      <c r="V26">
        <f t="shared" si="2"/>
        <v>23</v>
      </c>
      <c r="W26">
        <f t="shared" si="2"/>
        <v>-5.3252833411043614</v>
      </c>
      <c r="X26">
        <f t="shared" si="2"/>
        <v>-3.1430127185895218</v>
      </c>
      <c r="Y26">
        <f t="shared" si="3"/>
        <v>-2.1822706225148396</v>
      </c>
      <c r="Z26">
        <f t="shared" si="4"/>
        <v>1.1814764916861382</v>
      </c>
      <c r="AA26">
        <f t="shared" si="5"/>
        <v>-4.4979219948004072</v>
      </c>
      <c r="AB26">
        <f t="shared" si="6"/>
        <v>0.13338074977072756</v>
      </c>
      <c r="AD26">
        <f t="shared" si="8"/>
        <v>23</v>
      </c>
      <c r="AE26">
        <f t="shared" si="9"/>
        <v>9.4464576710812267</v>
      </c>
    </row>
    <row r="27" spans="1:31" x14ac:dyDescent="0.35">
      <c r="A27">
        <f t="shared" si="0"/>
        <v>24</v>
      </c>
      <c r="B27">
        <v>11.181030434794321</v>
      </c>
      <c r="D27">
        <f t="shared" si="7"/>
        <v>24</v>
      </c>
      <c r="E27">
        <f t="shared" si="1"/>
        <v>6.9938015045720174</v>
      </c>
      <c r="F27">
        <f t="shared" si="10"/>
        <v>1.7221709747984502</v>
      </c>
      <c r="V27">
        <f t="shared" si="2"/>
        <v>24</v>
      </c>
      <c r="W27">
        <f t="shared" si="2"/>
        <v>6.9938015045720174</v>
      </c>
      <c r="X27">
        <f t="shared" si="2"/>
        <v>1.7221709747984502</v>
      </c>
      <c r="Y27">
        <f t="shared" si="3"/>
        <v>5.2716305297735673</v>
      </c>
      <c r="Z27">
        <f t="shared" si="4"/>
        <v>1.1814764916861382</v>
      </c>
      <c r="AA27">
        <f t="shared" si="5"/>
        <v>2.9559791574880001</v>
      </c>
      <c r="AB27">
        <f t="shared" si="6"/>
        <v>7.587281902059134</v>
      </c>
      <c r="AD27">
        <f t="shared" si="8"/>
        <v>24</v>
      </c>
      <c r="AE27">
        <f t="shared" si="9"/>
        <v>11.181030434794321</v>
      </c>
    </row>
    <row r="28" spans="1:31" x14ac:dyDescent="0.35">
      <c r="A28">
        <f t="shared" si="0"/>
        <v>25</v>
      </c>
      <c r="B28">
        <v>7.5853602163456753</v>
      </c>
      <c r="D28">
        <f t="shared" si="7"/>
        <v>25</v>
      </c>
      <c r="E28">
        <f t="shared" si="1"/>
        <v>-3.8165186567945439</v>
      </c>
      <c r="F28">
        <f t="shared" si="10"/>
        <v>0.61786544468282822</v>
      </c>
      <c r="V28">
        <f t="shared" si="2"/>
        <v>25</v>
      </c>
      <c r="W28">
        <f t="shared" si="2"/>
        <v>-3.8165186567945439</v>
      </c>
      <c r="X28">
        <f t="shared" si="2"/>
        <v>0.61786544468282822</v>
      </c>
      <c r="Y28">
        <f t="shared" si="3"/>
        <v>-4.4343841014773719</v>
      </c>
      <c r="Z28">
        <f t="shared" si="4"/>
        <v>1.1814764916861382</v>
      </c>
      <c r="AA28">
        <f t="shared" si="5"/>
        <v>-6.7500354737629387</v>
      </c>
      <c r="AB28">
        <f t="shared" si="6"/>
        <v>-2.1187327291918048</v>
      </c>
      <c r="AD28">
        <f t="shared" si="8"/>
        <v>25</v>
      </c>
      <c r="AE28">
        <f t="shared" si="9"/>
        <v>7.5853602163456753</v>
      </c>
    </row>
    <row r="29" spans="1:31" x14ac:dyDescent="0.35">
      <c r="A29">
        <f t="shared" si="0"/>
        <v>26</v>
      </c>
      <c r="B29">
        <v>10.978531861411668</v>
      </c>
      <c r="D29">
        <f t="shared" si="7"/>
        <v>26</v>
      </c>
      <c r="E29">
        <f t="shared" si="1"/>
        <v>1.1105025162625695</v>
      </c>
      <c r="F29">
        <f t="shared" si="10"/>
        <v>0.74575932162242187</v>
      </c>
      <c r="V29">
        <f t="shared" si="2"/>
        <v>26</v>
      </c>
      <c r="W29">
        <f t="shared" si="2"/>
        <v>1.1105025162625695</v>
      </c>
      <c r="X29">
        <f t="shared" si="2"/>
        <v>0.74575932162242187</v>
      </c>
      <c r="Y29">
        <f t="shared" si="3"/>
        <v>0.36474319464014759</v>
      </c>
      <c r="Z29">
        <f t="shared" si="4"/>
        <v>1.1814764916861382</v>
      </c>
      <c r="AA29">
        <f t="shared" si="5"/>
        <v>-1.9509081776454196</v>
      </c>
      <c r="AB29">
        <f t="shared" si="6"/>
        <v>2.680394566925715</v>
      </c>
      <c r="AD29">
        <f t="shared" si="8"/>
        <v>26</v>
      </c>
      <c r="AE29">
        <f t="shared" si="9"/>
        <v>10.978531861411668</v>
      </c>
    </row>
    <row r="30" spans="1:31" x14ac:dyDescent="0.35">
      <c r="A30">
        <f t="shared" si="0"/>
        <v>27</v>
      </c>
      <c r="B30">
        <v>10.550225208625736</v>
      </c>
      <c r="D30">
        <f t="shared" si="7"/>
        <v>27</v>
      </c>
      <c r="E30">
        <f t="shared" si="1"/>
        <v>-2.823566686875187</v>
      </c>
      <c r="F30">
        <f t="shared" si="10"/>
        <v>-2.1227623426888242</v>
      </c>
      <c r="V30">
        <f t="shared" si="2"/>
        <v>27</v>
      </c>
      <c r="W30">
        <f t="shared" si="2"/>
        <v>-2.823566686875187</v>
      </c>
      <c r="X30">
        <f t="shared" si="2"/>
        <v>-2.1227623426888242</v>
      </c>
      <c r="Y30">
        <f t="shared" si="3"/>
        <v>-0.70080434418636273</v>
      </c>
      <c r="Z30">
        <f t="shared" si="4"/>
        <v>1.1814764916861382</v>
      </c>
      <c r="AA30">
        <f t="shared" si="5"/>
        <v>-3.0164557164719299</v>
      </c>
      <c r="AB30">
        <f t="shared" si="6"/>
        <v>1.6148470280992044</v>
      </c>
      <c r="AD30">
        <f t="shared" si="8"/>
        <v>27</v>
      </c>
      <c r="AE30">
        <f t="shared" si="9"/>
        <v>10.550225208625736</v>
      </c>
    </row>
    <row r="31" spans="1:31" x14ac:dyDescent="0.35">
      <c r="A31">
        <f t="shared" si="0"/>
        <v>28</v>
      </c>
      <c r="B31">
        <v>11.227461431044995</v>
      </c>
      <c r="D31">
        <f t="shared" si="7"/>
        <v>28</v>
      </c>
      <c r="E31">
        <f t="shared" si="1"/>
        <v>2.9895740719475374</v>
      </c>
      <c r="F31">
        <f t="shared" si="10"/>
        <v>-0.2813312485791406</v>
      </c>
      <c r="V31">
        <f t="shared" si="2"/>
        <v>28</v>
      </c>
      <c r="W31">
        <f t="shared" si="2"/>
        <v>2.9895740719475374</v>
      </c>
      <c r="X31">
        <f t="shared" si="2"/>
        <v>-0.2813312485791406</v>
      </c>
      <c r="Y31">
        <f t="shared" si="3"/>
        <v>3.270905320526678</v>
      </c>
      <c r="Z31">
        <f t="shared" si="4"/>
        <v>1.1814764916861382</v>
      </c>
      <c r="AA31">
        <f t="shared" si="5"/>
        <v>0.95525394824111087</v>
      </c>
      <c r="AB31">
        <f t="shared" si="6"/>
        <v>5.5865566928122448</v>
      </c>
      <c r="AD31">
        <f t="shared" si="8"/>
        <v>28</v>
      </c>
      <c r="AE31">
        <f t="shared" si="9"/>
        <v>11.227461431044995</v>
      </c>
    </row>
    <row r="32" spans="1:31" x14ac:dyDescent="0.35">
      <c r="A32">
        <f t="shared" si="0"/>
        <v>29</v>
      </c>
      <c r="B32">
        <v>9.0761713255316874</v>
      </c>
      <c r="D32">
        <f t="shared" si="7"/>
        <v>29</v>
      </c>
      <c r="E32">
        <f t="shared" si="1"/>
        <v>0.94577523575313061</v>
      </c>
      <c r="F32">
        <f t="shared" si="10"/>
        <v>1.8147354839506211</v>
      </c>
      <c r="V32">
        <f t="shared" si="2"/>
        <v>29</v>
      </c>
      <c r="W32">
        <f t="shared" si="2"/>
        <v>0.94577523575313061</v>
      </c>
      <c r="X32">
        <f t="shared" si="2"/>
        <v>1.8147354839506211</v>
      </c>
      <c r="Y32">
        <f t="shared" si="3"/>
        <v>-0.86896024819749051</v>
      </c>
      <c r="Z32">
        <f t="shared" si="4"/>
        <v>1.1814764916861382</v>
      </c>
      <c r="AA32">
        <f t="shared" si="5"/>
        <v>-3.1846116204830577</v>
      </c>
      <c r="AB32">
        <f t="shared" si="6"/>
        <v>1.4466911240880767</v>
      </c>
      <c r="AD32">
        <f t="shared" si="8"/>
        <v>29</v>
      </c>
      <c r="AE32">
        <f t="shared" si="9"/>
        <v>9.0761713255316874</v>
      </c>
    </row>
    <row r="33" spans="1:31" x14ac:dyDescent="0.35">
      <c r="A33">
        <f t="shared" si="0"/>
        <v>30</v>
      </c>
      <c r="B33">
        <v>9.9094956509085375</v>
      </c>
      <c r="D33">
        <f t="shared" si="7"/>
        <v>30</v>
      </c>
      <c r="E33">
        <f t="shared" si="1"/>
        <v>-4.0636977409507047</v>
      </c>
      <c r="F33">
        <f t="shared" si="10"/>
        <v>-1.4427137931075737</v>
      </c>
      <c r="V33">
        <f t="shared" si="2"/>
        <v>30</v>
      </c>
      <c r="W33">
        <f t="shared" si="2"/>
        <v>-4.0636977409507047</v>
      </c>
      <c r="X33">
        <f t="shared" si="2"/>
        <v>-1.4427137931075737</v>
      </c>
      <c r="Y33">
        <f t="shared" si="3"/>
        <v>-2.6209839478431309</v>
      </c>
      <c r="Z33">
        <f t="shared" si="4"/>
        <v>1.1814764916861382</v>
      </c>
      <c r="AA33">
        <f t="shared" si="5"/>
        <v>-4.9366353201286977</v>
      </c>
      <c r="AB33">
        <f t="shared" si="6"/>
        <v>-0.30533257555756377</v>
      </c>
      <c r="AD33">
        <f t="shared" si="8"/>
        <v>30</v>
      </c>
      <c r="AE33">
        <f t="shared" si="9"/>
        <v>9.9094956509085375</v>
      </c>
    </row>
    <row r="34" spans="1:31" x14ac:dyDescent="0.35">
      <c r="A34">
        <f t="shared" si="0"/>
        <v>31</v>
      </c>
      <c r="B34">
        <v>11.683635570981139</v>
      </c>
      <c r="D34">
        <f t="shared" si="7"/>
        <v>31</v>
      </c>
      <c r="E34">
        <f t="shared" si="1"/>
        <v>4.1913263469107669</v>
      </c>
      <c r="F34">
        <f t="shared" si="10"/>
        <v>0.88447827194714024</v>
      </c>
      <c r="V34">
        <f t="shared" si="2"/>
        <v>31</v>
      </c>
      <c r="W34">
        <f t="shared" si="2"/>
        <v>4.1913263469107669</v>
      </c>
      <c r="X34">
        <f t="shared" si="2"/>
        <v>0.88447827194714024</v>
      </c>
      <c r="Y34">
        <f t="shared" si="3"/>
        <v>3.3068480749636269</v>
      </c>
      <c r="Z34">
        <f t="shared" si="4"/>
        <v>1.1814764916861382</v>
      </c>
      <c r="AA34">
        <f t="shared" si="5"/>
        <v>0.9911967026780597</v>
      </c>
      <c r="AB34">
        <f t="shared" si="6"/>
        <v>5.6224994472491936</v>
      </c>
      <c r="AD34">
        <f t="shared" si="8"/>
        <v>31</v>
      </c>
      <c r="AE34">
        <f t="shared" si="9"/>
        <v>11.683635570981139</v>
      </c>
    </row>
    <row r="35" spans="1:31" x14ac:dyDescent="0.35">
      <c r="A35">
        <f t="shared" si="0"/>
        <v>32</v>
      </c>
      <c r="B35">
        <v>9.3891181090456559</v>
      </c>
      <c r="D35">
        <f t="shared" si="7"/>
        <v>32</v>
      </c>
      <c r="E35">
        <f t="shared" si="1"/>
        <v>-4.0901569014867185</v>
      </c>
      <c r="F35">
        <f t="shared" si="10"/>
        <v>-1.6995614467799589</v>
      </c>
      <c r="V35">
        <f t="shared" si="2"/>
        <v>32</v>
      </c>
      <c r="W35">
        <f t="shared" si="2"/>
        <v>-4.0901569014867185</v>
      </c>
      <c r="X35">
        <f t="shared" si="2"/>
        <v>-1.6995614467799589</v>
      </c>
      <c r="Y35">
        <f t="shared" si="3"/>
        <v>-2.3905954547067596</v>
      </c>
      <c r="Z35">
        <f t="shared" si="4"/>
        <v>1.1814764916861382</v>
      </c>
      <c r="AA35">
        <f t="shared" si="5"/>
        <v>-4.7062468269923272</v>
      </c>
      <c r="AB35">
        <f t="shared" si="6"/>
        <v>-7.4944082421192437E-2</v>
      </c>
      <c r="AD35">
        <f t="shared" si="8"/>
        <v>32</v>
      </c>
      <c r="AE35">
        <f t="shared" si="9"/>
        <v>9.3891181090456559</v>
      </c>
    </row>
    <row r="36" spans="1:31" x14ac:dyDescent="0.35">
      <c r="A36">
        <f t="shared" si="0"/>
        <v>33</v>
      </c>
      <c r="B36">
        <v>11.280967352963561</v>
      </c>
      <c r="D36">
        <f t="shared" si="7"/>
        <v>33</v>
      </c>
      <c r="E36">
        <f t="shared" si="1"/>
        <v>2.5523789650563935</v>
      </c>
      <c r="F36">
        <f t="shared" si="10"/>
        <v>-0.52389103467599307</v>
      </c>
      <c r="V36">
        <f t="shared" si="2"/>
        <v>33</v>
      </c>
      <c r="W36">
        <f t="shared" si="2"/>
        <v>2.5523789650563935</v>
      </c>
      <c r="X36">
        <f t="shared" si="2"/>
        <v>-0.52389103467599307</v>
      </c>
      <c r="Y36">
        <f t="shared" si="3"/>
        <v>3.0762699997323866</v>
      </c>
      <c r="Z36">
        <f t="shared" si="4"/>
        <v>1.1814764916861382</v>
      </c>
      <c r="AA36">
        <f t="shared" si="5"/>
        <v>0.76061862744681941</v>
      </c>
      <c r="AB36">
        <f t="shared" si="6"/>
        <v>5.3919213720179542</v>
      </c>
      <c r="AD36">
        <f t="shared" si="8"/>
        <v>33</v>
      </c>
      <c r="AE36">
        <f t="shared" si="9"/>
        <v>11.280967352963561</v>
      </c>
    </row>
    <row r="37" spans="1:31" x14ac:dyDescent="0.35">
      <c r="A37">
        <f t="shared" si="0"/>
        <v>34</v>
      </c>
      <c r="B37">
        <v>9.0777000543373685</v>
      </c>
      <c r="D37">
        <f t="shared" si="7"/>
        <v>34</v>
      </c>
      <c r="E37">
        <f t="shared" si="1"/>
        <v>1.0076263027005905</v>
      </c>
      <c r="F37">
        <f t="shared" si="10"/>
        <v>1.2360961060301832</v>
      </c>
      <c r="V37">
        <f t="shared" si="2"/>
        <v>34</v>
      </c>
      <c r="W37">
        <f t="shared" si="2"/>
        <v>1.0076263027005905</v>
      </c>
      <c r="X37">
        <f t="shared" si="2"/>
        <v>1.2360961060301832</v>
      </c>
      <c r="Y37">
        <f t="shared" si="3"/>
        <v>-0.22846980332959266</v>
      </c>
      <c r="Z37">
        <f t="shared" si="4"/>
        <v>1.1814764916861382</v>
      </c>
      <c r="AA37">
        <f t="shared" si="5"/>
        <v>-2.5441211756151598</v>
      </c>
      <c r="AB37">
        <f t="shared" si="6"/>
        <v>2.0871815689559745</v>
      </c>
      <c r="AD37">
        <f t="shared" si="8"/>
        <v>34</v>
      </c>
      <c r="AE37">
        <f t="shared" si="9"/>
        <v>9.0777000543373685</v>
      </c>
    </row>
    <row r="38" spans="1:31" x14ac:dyDescent="0.35">
      <c r="A38">
        <f t="shared" si="0"/>
        <v>35</v>
      </c>
      <c r="B38">
        <v>9.4218520797101899</v>
      </c>
      <c r="D38">
        <f t="shared" si="7"/>
        <v>35</v>
      </c>
      <c r="E38">
        <f t="shared" si="1"/>
        <v>-2.0658433864642638</v>
      </c>
      <c r="F38">
        <f t="shared" si="10"/>
        <v>-1.5328631598231945E-2</v>
      </c>
      <c r="V38">
        <f t="shared" si="2"/>
        <v>35</v>
      </c>
      <c r="W38">
        <f t="shared" si="2"/>
        <v>-2.0658433864642638</v>
      </c>
      <c r="X38">
        <f t="shared" si="2"/>
        <v>-1.5328631598231945E-2</v>
      </c>
      <c r="Y38">
        <f t="shared" si="3"/>
        <v>-2.0505147548660316</v>
      </c>
      <c r="Z38">
        <f t="shared" si="4"/>
        <v>1.1814764916861382</v>
      </c>
      <c r="AA38">
        <f t="shared" si="5"/>
        <v>-4.3661661271515992</v>
      </c>
      <c r="AB38">
        <f t="shared" si="6"/>
        <v>0.26513661741953554</v>
      </c>
      <c r="AD38">
        <f t="shared" si="8"/>
        <v>35</v>
      </c>
      <c r="AE38">
        <f t="shared" si="9"/>
        <v>9.4218520797101899</v>
      </c>
    </row>
    <row r="39" spans="1:31" x14ac:dyDescent="0.35">
      <c r="A39">
        <f t="shared" si="0"/>
        <v>36</v>
      </c>
      <c r="B39">
        <v>10.768670766726222</v>
      </c>
      <c r="D39">
        <f t="shared" si="7"/>
        <v>36</v>
      </c>
      <c r="E39">
        <f t="shared" si="1"/>
        <v>0.18690509621447271</v>
      </c>
      <c r="F39">
        <f t="shared" si="10"/>
        <v>-0.7487590632338974</v>
      </c>
      <c r="V39">
        <f t="shared" si="2"/>
        <v>36</v>
      </c>
      <c r="W39">
        <f t="shared" si="2"/>
        <v>0.18690509621447271</v>
      </c>
      <c r="X39">
        <f t="shared" si="2"/>
        <v>-0.7487590632338974</v>
      </c>
      <c r="Y39">
        <f t="shared" si="3"/>
        <v>0.93566415944837011</v>
      </c>
      <c r="Z39">
        <f t="shared" si="4"/>
        <v>1.1814764916861382</v>
      </c>
      <c r="AA39">
        <f t="shared" si="5"/>
        <v>-1.3799872128371971</v>
      </c>
      <c r="AB39">
        <f t="shared" si="6"/>
        <v>3.2513155317339373</v>
      </c>
      <c r="AD39">
        <f t="shared" si="8"/>
        <v>36</v>
      </c>
      <c r="AE39">
        <f t="shared" si="9"/>
        <v>10.768670766726222</v>
      </c>
    </row>
    <row r="40" spans="1:31" x14ac:dyDescent="0.35">
      <c r="A40">
        <f t="shared" si="0"/>
        <v>37</v>
      </c>
      <c r="B40">
        <v>10.044686426220611</v>
      </c>
      <c r="D40">
        <f t="shared" si="7"/>
        <v>37</v>
      </c>
      <c r="E40">
        <f t="shared" si="1"/>
        <v>3.0609861307436934</v>
      </c>
      <c r="F40">
        <f t="shared" si="10"/>
        <v>2.1550293812903831</v>
      </c>
      <c r="V40">
        <f t="shared" si="2"/>
        <v>37</v>
      </c>
      <c r="W40">
        <f t="shared" si="2"/>
        <v>3.0609861307436934</v>
      </c>
      <c r="X40">
        <f t="shared" si="2"/>
        <v>2.1550293812903831</v>
      </c>
      <c r="Y40">
        <f t="shared" si="3"/>
        <v>0.90595674945331028</v>
      </c>
      <c r="Z40">
        <f t="shared" si="4"/>
        <v>1.1814764916861382</v>
      </c>
      <c r="AA40">
        <f t="shared" si="5"/>
        <v>-1.4096946228322569</v>
      </c>
      <c r="AB40">
        <f t="shared" si="6"/>
        <v>3.2216081217388775</v>
      </c>
      <c r="AD40">
        <f t="shared" si="8"/>
        <v>37</v>
      </c>
      <c r="AE40">
        <f t="shared" si="9"/>
        <v>10.044686426220611</v>
      </c>
    </row>
    <row r="41" spans="1:31" x14ac:dyDescent="0.35">
      <c r="A41">
        <f t="shared" si="0"/>
        <v>38</v>
      </c>
      <c r="B41">
        <v>9.5026475408720934</v>
      </c>
      <c r="D41">
        <f t="shared" si="7"/>
        <v>38</v>
      </c>
      <c r="E41">
        <f t="shared" si="1"/>
        <v>-4.9180806840267515</v>
      </c>
      <c r="F41">
        <f t="shared" si="10"/>
        <v>-1.3010439294723364</v>
      </c>
      <c r="V41">
        <f t="shared" si="2"/>
        <v>38</v>
      </c>
      <c r="W41">
        <f t="shared" si="2"/>
        <v>-4.9180806840267515</v>
      </c>
      <c r="X41">
        <f t="shared" si="2"/>
        <v>-1.3010439294723364</v>
      </c>
      <c r="Y41">
        <f t="shared" si="3"/>
        <v>-3.6170367545544151</v>
      </c>
      <c r="Z41">
        <f t="shared" si="4"/>
        <v>1.1814764916861382</v>
      </c>
      <c r="AA41">
        <f t="shared" si="5"/>
        <v>-5.9326881268399827</v>
      </c>
      <c r="AB41">
        <f t="shared" si="6"/>
        <v>-1.3013853822688479</v>
      </c>
      <c r="AD41">
        <f t="shared" si="8"/>
        <v>38</v>
      </c>
      <c r="AE41">
        <f t="shared" si="9"/>
        <v>9.5026475408720934</v>
      </c>
    </row>
    <row r="42" spans="1:31" x14ac:dyDescent="0.35">
      <c r="A42">
        <f t="shared" si="0"/>
        <v>39</v>
      </c>
      <c r="B42">
        <v>12.016635145209889</v>
      </c>
      <c r="D42">
        <f t="shared" si="7"/>
        <v>39</v>
      </c>
      <c r="E42">
        <f t="shared" si="1"/>
        <v>3.285228643950179</v>
      </c>
      <c r="F42">
        <f t="shared" si="10"/>
        <v>-1.8395347972278264E-2</v>
      </c>
      <c r="V42">
        <f t="shared" si="2"/>
        <v>39</v>
      </c>
      <c r="W42">
        <f t="shared" si="2"/>
        <v>3.285228643950179</v>
      </c>
      <c r="X42">
        <f t="shared" si="2"/>
        <v>-1.8395347972278264E-2</v>
      </c>
      <c r="Y42">
        <f t="shared" si="3"/>
        <v>3.303623991922457</v>
      </c>
      <c r="Z42">
        <f t="shared" si="4"/>
        <v>1.1814764916861382</v>
      </c>
      <c r="AA42">
        <f t="shared" si="5"/>
        <v>0.98797261963688987</v>
      </c>
      <c r="AB42">
        <f t="shared" si="6"/>
        <v>5.6192753642080238</v>
      </c>
      <c r="AD42">
        <f t="shared" si="8"/>
        <v>39</v>
      </c>
      <c r="AE42">
        <f t="shared" si="9"/>
        <v>12.016635145209889</v>
      </c>
    </row>
    <row r="43" spans="1:31" x14ac:dyDescent="0.35">
      <c r="A43">
        <f t="shared" si="0"/>
        <v>40</v>
      </c>
      <c r="B43">
        <v>9.6075824244635548</v>
      </c>
      <c r="D43">
        <f t="shared" si="7"/>
        <v>40</v>
      </c>
      <c r="E43">
        <f t="shared" si="1"/>
        <v>-1.2139093515809676</v>
      </c>
      <c r="F43">
        <f t="shared" si="10"/>
        <v>-0.2590117737445975</v>
      </c>
      <c r="V43">
        <f t="shared" si="2"/>
        <v>40</v>
      </c>
      <c r="W43">
        <f t="shared" si="2"/>
        <v>-1.2139093515809676</v>
      </c>
      <c r="X43">
        <f t="shared" si="2"/>
        <v>-0.2590117737445975</v>
      </c>
      <c r="Y43">
        <f t="shared" si="3"/>
        <v>-0.95489757783637008</v>
      </c>
      <c r="Z43">
        <f t="shared" si="4"/>
        <v>1.1814764916861382</v>
      </c>
      <c r="AA43">
        <f t="shared" si="5"/>
        <v>-3.2705489501219374</v>
      </c>
      <c r="AB43">
        <f t="shared" si="6"/>
        <v>1.360753794449197</v>
      </c>
      <c r="AD43">
        <f t="shared" si="8"/>
        <v>40</v>
      </c>
      <c r="AE43">
        <f t="shared" si="9"/>
        <v>9.6075824244635548</v>
      </c>
    </row>
    <row r="44" spans="1:31" x14ac:dyDescent="0.35">
      <c r="A44">
        <f t="shared" si="0"/>
        <v>41</v>
      </c>
      <c r="B44">
        <v>10.47879870661002</v>
      </c>
      <c r="D44">
        <f t="shared" si="7"/>
        <v>41</v>
      </c>
      <c r="E44">
        <f t="shared" si="1"/>
        <v>-0.46828065147493048</v>
      </c>
      <c r="F44">
        <f t="shared" si="10"/>
        <v>-0.84961966063473915</v>
      </c>
      <c r="V44">
        <f t="shared" si="2"/>
        <v>41</v>
      </c>
      <c r="W44">
        <f t="shared" si="2"/>
        <v>-0.46828065147493048</v>
      </c>
      <c r="X44">
        <f t="shared" si="2"/>
        <v>-0.84961966063473915</v>
      </c>
      <c r="Y44">
        <f t="shared" si="3"/>
        <v>0.38133900915980867</v>
      </c>
      <c r="Z44">
        <f t="shared" si="4"/>
        <v>1.1814764916861382</v>
      </c>
      <c r="AA44">
        <f t="shared" si="5"/>
        <v>-1.9343123631257586</v>
      </c>
      <c r="AB44">
        <f t="shared" si="6"/>
        <v>2.6969903814453757</v>
      </c>
      <c r="AD44">
        <f t="shared" si="8"/>
        <v>41</v>
      </c>
      <c r="AE44">
        <f t="shared" si="9"/>
        <v>10.47879870661002</v>
      </c>
    </row>
    <row r="45" spans="1:31" x14ac:dyDescent="0.35">
      <c r="A45">
        <f t="shared" si="0"/>
        <v>42</v>
      </c>
      <c r="B45">
        <v>10.131145996118137</v>
      </c>
      <c r="D45">
        <f t="shared" si="7"/>
        <v>42</v>
      </c>
      <c r="E45">
        <f t="shared" si="1"/>
        <v>1.4688371079675417</v>
      </c>
      <c r="F45">
        <f t="shared" si="10"/>
        <v>0.25616647490888267</v>
      </c>
      <c r="V45">
        <f t="shared" si="2"/>
        <v>42</v>
      </c>
      <c r="W45">
        <f t="shared" si="2"/>
        <v>1.4688371079675417</v>
      </c>
      <c r="X45">
        <f t="shared" si="2"/>
        <v>0.25616647490888267</v>
      </c>
      <c r="Y45">
        <f t="shared" si="3"/>
        <v>1.212670633058659</v>
      </c>
      <c r="Z45">
        <f t="shared" si="4"/>
        <v>1.1814764916861382</v>
      </c>
      <c r="AA45">
        <f t="shared" si="5"/>
        <v>-1.1029807392269082</v>
      </c>
      <c r="AB45">
        <f t="shared" si="6"/>
        <v>3.5283220053442261</v>
      </c>
      <c r="AD45">
        <f t="shared" si="8"/>
        <v>42</v>
      </c>
      <c r="AE45">
        <f t="shared" si="9"/>
        <v>10.131145996118137</v>
      </c>
    </row>
    <row r="46" spans="1:31" x14ac:dyDescent="0.35">
      <c r="A46">
        <f t="shared" si="0"/>
        <v>43</v>
      </c>
      <c r="B46">
        <v>9.3102529930939451</v>
      </c>
      <c r="D46">
        <f t="shared" si="7"/>
        <v>43</v>
      </c>
      <c r="E46">
        <f t="shared" si="1"/>
        <v>-0.65917930577894479</v>
      </c>
      <c r="F46">
        <f t="shared" si="10"/>
        <v>0.27083804151121593</v>
      </c>
      <c r="V46">
        <f t="shared" si="2"/>
        <v>43</v>
      </c>
      <c r="W46">
        <f t="shared" si="2"/>
        <v>-0.65917930577894479</v>
      </c>
      <c r="X46">
        <f t="shared" si="2"/>
        <v>0.27083804151121593</v>
      </c>
      <c r="Y46">
        <f t="shared" si="3"/>
        <v>-0.93001734729016072</v>
      </c>
      <c r="Z46">
        <f t="shared" si="4"/>
        <v>1.1814764916861382</v>
      </c>
      <c r="AA46">
        <f t="shared" si="5"/>
        <v>-3.2456687195757281</v>
      </c>
      <c r="AB46">
        <f t="shared" si="6"/>
        <v>1.3856340249954064</v>
      </c>
      <c r="AD46">
        <f t="shared" si="8"/>
        <v>43</v>
      </c>
      <c r="AE46">
        <f t="shared" si="9"/>
        <v>9.3102529930939451</v>
      </c>
    </row>
    <row r="47" spans="1:31" x14ac:dyDescent="0.35">
      <c r="A47">
        <f t="shared" si="0"/>
        <v>44</v>
      </c>
      <c r="B47">
        <v>9.9532374569799149</v>
      </c>
      <c r="D47">
        <f t="shared" si="7"/>
        <v>44</v>
      </c>
      <c r="E47">
        <f t="shared" si="1"/>
        <v>1.7291331294667889</v>
      </c>
      <c r="F47">
        <f t="shared" si="10"/>
        <v>1.8574038498048631</v>
      </c>
      <c r="V47">
        <f t="shared" si="2"/>
        <v>44</v>
      </c>
      <c r="W47">
        <f t="shared" si="2"/>
        <v>1.7291331294667889</v>
      </c>
      <c r="X47">
        <f t="shared" si="2"/>
        <v>1.8574038498048631</v>
      </c>
      <c r="Y47">
        <f t="shared" si="3"/>
        <v>-0.12827072033807418</v>
      </c>
      <c r="Z47">
        <f t="shared" si="4"/>
        <v>1.1814764916861382</v>
      </c>
      <c r="AA47">
        <f t="shared" si="5"/>
        <v>-2.4439220926236414</v>
      </c>
      <c r="AB47">
        <f t="shared" si="6"/>
        <v>2.187380651947493</v>
      </c>
      <c r="AD47">
        <f t="shared" si="8"/>
        <v>44</v>
      </c>
      <c r="AE47">
        <f t="shared" si="9"/>
        <v>9.9532374569799149</v>
      </c>
    </row>
    <row r="48" spans="1:31" x14ac:dyDescent="0.35">
      <c r="A48">
        <f t="shared" si="0"/>
        <v>45</v>
      </c>
      <c r="B48">
        <v>9.9320829740295604</v>
      </c>
      <c r="D48">
        <f t="shared" si="7"/>
        <v>45</v>
      </c>
      <c r="E48">
        <f t="shared" si="1"/>
        <v>-2.9049185214920992</v>
      </c>
      <c r="F48">
        <f t="shared" si="10"/>
        <v>-0.38092677592116875</v>
      </c>
      <c r="V48">
        <f t="shared" si="2"/>
        <v>45</v>
      </c>
      <c r="W48">
        <f t="shared" si="2"/>
        <v>-2.9049185214920992</v>
      </c>
      <c r="X48">
        <f t="shared" si="2"/>
        <v>-0.38092677592116875</v>
      </c>
      <c r="Y48">
        <f t="shared" si="3"/>
        <v>-2.5239917455709304</v>
      </c>
      <c r="Z48">
        <f t="shared" si="4"/>
        <v>1.1814764916861382</v>
      </c>
      <c r="AA48">
        <f t="shared" si="5"/>
        <v>-4.8396431178564976</v>
      </c>
      <c r="AB48">
        <f t="shared" si="6"/>
        <v>-0.20834037328536326</v>
      </c>
      <c r="AD48">
        <f t="shared" si="8"/>
        <v>45</v>
      </c>
      <c r="AE48">
        <f t="shared" si="9"/>
        <v>9.9320829740295604</v>
      </c>
    </row>
    <row r="49" spans="1:31" x14ac:dyDescent="0.35">
      <c r="A49">
        <f t="shared" si="0"/>
        <v>46</v>
      </c>
      <c r="B49">
        <v>11.635101979488615</v>
      </c>
      <c r="D49">
        <f t="shared" si="7"/>
        <v>46</v>
      </c>
      <c r="E49">
        <f t="shared" si="1"/>
        <v>0.47780666149937234</v>
      </c>
      <c r="F49">
        <f t="shared" si="10"/>
        <v>-1.1252560886441549</v>
      </c>
      <c r="V49">
        <f t="shared" si="2"/>
        <v>46</v>
      </c>
      <c r="W49">
        <f t="shared" si="2"/>
        <v>0.47780666149937234</v>
      </c>
      <c r="X49">
        <f t="shared" si="2"/>
        <v>-1.1252560886441549</v>
      </c>
      <c r="Y49">
        <f t="shared" si="3"/>
        <v>1.6030627501435273</v>
      </c>
      <c r="Z49">
        <f t="shared" si="4"/>
        <v>1.1814764916861382</v>
      </c>
      <c r="AA49">
        <f t="shared" si="5"/>
        <v>-0.71258862214203988</v>
      </c>
      <c r="AB49">
        <f t="shared" si="6"/>
        <v>3.9187141224290944</v>
      </c>
      <c r="AD49">
        <f t="shared" si="8"/>
        <v>46</v>
      </c>
      <c r="AE49">
        <f t="shared" si="9"/>
        <v>11.635101979488615</v>
      </c>
    </row>
    <row r="50" spans="1:31" x14ac:dyDescent="0.35">
      <c r="A50">
        <f t="shared" si="0"/>
        <v>47</v>
      </c>
      <c r="B50">
        <v>10.428242822398191</v>
      </c>
      <c r="D50">
        <f t="shared" si="7"/>
        <v>47</v>
      </c>
      <c r="E50">
        <f t="shared" si="1"/>
        <v>1.2137778443328089</v>
      </c>
      <c r="F50">
        <f t="shared" si="10"/>
        <v>-1.5886180709042907E-2</v>
      </c>
      <c r="V50">
        <f t="shared" si="2"/>
        <v>47</v>
      </c>
      <c r="W50">
        <f t="shared" si="2"/>
        <v>1.2137778443328089</v>
      </c>
      <c r="X50">
        <f t="shared" si="2"/>
        <v>-1.5886180709042907E-2</v>
      </c>
      <c r="Y50">
        <f t="shared" si="3"/>
        <v>1.2296640250418518</v>
      </c>
      <c r="Z50">
        <f t="shared" si="4"/>
        <v>1.1814764916861382</v>
      </c>
      <c r="AA50">
        <f t="shared" si="5"/>
        <v>-1.0859873472437154</v>
      </c>
      <c r="AB50">
        <f t="shared" si="6"/>
        <v>3.545315397327419</v>
      </c>
      <c r="AD50">
        <f t="shared" si="8"/>
        <v>47</v>
      </c>
      <c r="AE50">
        <f t="shared" si="9"/>
        <v>10.428242822398191</v>
      </c>
    </row>
    <row r="51" spans="1:31" x14ac:dyDescent="0.35">
      <c r="A51">
        <f t="shared" si="0"/>
        <v>48</v>
      </c>
      <c r="B51">
        <v>9.6942306857497602</v>
      </c>
      <c r="D51">
        <f t="shared" si="7"/>
        <v>48</v>
      </c>
      <c r="E51">
        <f t="shared" si="1"/>
        <v>-0.15222746535636267</v>
      </c>
      <c r="F51">
        <f t="shared" si="10"/>
        <v>0.53356944491701686</v>
      </c>
      <c r="V51">
        <f t="shared" si="2"/>
        <v>48</v>
      </c>
      <c r="W51">
        <f t="shared" si="2"/>
        <v>-0.15222746535636267</v>
      </c>
      <c r="X51">
        <f t="shared" si="2"/>
        <v>0.53356944491701686</v>
      </c>
      <c r="Y51">
        <f t="shared" si="3"/>
        <v>-0.68579691027337952</v>
      </c>
      <c r="Z51">
        <f t="shared" si="4"/>
        <v>1.1814764916861382</v>
      </c>
      <c r="AA51">
        <f t="shared" si="5"/>
        <v>-3.0014482825589468</v>
      </c>
      <c r="AB51">
        <f t="shared" si="6"/>
        <v>1.6298544620121875</v>
      </c>
      <c r="AD51">
        <f t="shared" si="8"/>
        <v>48</v>
      </c>
      <c r="AE51">
        <f t="shared" si="9"/>
        <v>9.6942306857497602</v>
      </c>
    </row>
    <row r="52" spans="1:31" x14ac:dyDescent="0.35">
      <c r="A52">
        <f t="shared" si="0"/>
        <v>49</v>
      </c>
      <c r="B52">
        <v>10.169036752376758</v>
      </c>
      <c r="D52">
        <f t="shared" si="7"/>
        <v>49</v>
      </c>
      <c r="E52">
        <f t="shared" si="1"/>
        <v>-0.14316539169307374</v>
      </c>
      <c r="F52">
        <f t="shared" si="10"/>
        <v>0.45411219512304085</v>
      </c>
      <c r="V52">
        <f t="shared" si="2"/>
        <v>49</v>
      </c>
      <c r="W52">
        <f t="shared" si="2"/>
        <v>-0.14316539169307374</v>
      </c>
      <c r="X52">
        <f t="shared" si="2"/>
        <v>0.45411219512304085</v>
      </c>
      <c r="Y52">
        <f t="shared" si="3"/>
        <v>-0.59727758681611465</v>
      </c>
      <c r="Z52">
        <f t="shared" si="4"/>
        <v>1.1814764916861382</v>
      </c>
      <c r="AA52">
        <f t="shared" si="5"/>
        <v>-2.9129289591016816</v>
      </c>
      <c r="AB52">
        <f t="shared" si="6"/>
        <v>1.7183737854694525</v>
      </c>
      <c r="AD52">
        <f t="shared" si="8"/>
        <v>49</v>
      </c>
      <c r="AE52">
        <f t="shared" si="9"/>
        <v>10.169036752376758</v>
      </c>
    </row>
    <row r="53" spans="1:31" x14ac:dyDescent="0.35">
      <c r="A53">
        <f t="shared" si="0"/>
        <v>50</v>
      </c>
      <c r="B53">
        <v>10.486655712590014</v>
      </c>
      <c r="D53">
        <f t="shared" si="7"/>
        <v>50</v>
      </c>
      <c r="E53">
        <f t="shared" si="1"/>
        <v>-0.69136635984222883</v>
      </c>
      <c r="F53">
        <f t="shared" si="10"/>
        <v>-0.36643635937260793</v>
      </c>
      <c r="V53">
        <f t="shared" si="2"/>
        <v>50</v>
      </c>
      <c r="W53">
        <f t="shared" si="2"/>
        <v>-0.69136635984222883</v>
      </c>
      <c r="X53">
        <f t="shared" si="2"/>
        <v>-0.36643635937260793</v>
      </c>
      <c r="Y53">
        <f t="shared" si="3"/>
        <v>-0.32493000046962089</v>
      </c>
      <c r="Z53">
        <f t="shared" si="4"/>
        <v>1.1814764916861382</v>
      </c>
      <c r="AA53">
        <f t="shared" si="5"/>
        <v>-2.6405813727551881</v>
      </c>
      <c r="AB53">
        <f t="shared" si="6"/>
        <v>1.9907213718159462</v>
      </c>
      <c r="AD53">
        <f t="shared" si="8"/>
        <v>50</v>
      </c>
      <c r="AE53">
        <f t="shared" si="9"/>
        <v>10.486655712590014</v>
      </c>
    </row>
    <row r="54" spans="1:31" x14ac:dyDescent="0.35">
      <c r="A54">
        <f t="shared" si="0"/>
        <v>51</v>
      </c>
      <c r="B54">
        <v>10.656149640052817</v>
      </c>
      <c r="D54">
        <f t="shared" si="7"/>
        <v>51</v>
      </c>
      <c r="E54">
        <f t="shared" si="1"/>
        <v>-0.63122009970361992</v>
      </c>
      <c r="F54">
        <f t="shared" si="10"/>
        <v>-1.3514449018844619</v>
      </c>
      <c r="V54">
        <f t="shared" si="2"/>
        <v>51</v>
      </c>
      <c r="W54">
        <f t="shared" si="2"/>
        <v>-0.63122009970361992</v>
      </c>
      <c r="X54">
        <f t="shared" si="2"/>
        <v>-1.3514449018844619</v>
      </c>
      <c r="Y54">
        <f t="shared" si="3"/>
        <v>0.72022480218084195</v>
      </c>
      <c r="Z54">
        <f t="shared" si="4"/>
        <v>1.1814764916861382</v>
      </c>
      <c r="AA54">
        <f t="shared" si="5"/>
        <v>-1.5954265701047252</v>
      </c>
      <c r="AB54">
        <f t="shared" si="6"/>
        <v>3.0358761744664093</v>
      </c>
      <c r="AD54">
        <f t="shared" si="8"/>
        <v>51</v>
      </c>
      <c r="AE54">
        <f t="shared" si="9"/>
        <v>10.656149640052817</v>
      </c>
    </row>
    <row r="55" spans="1:31" x14ac:dyDescent="0.35">
      <c r="A55">
        <f t="shared" si="0"/>
        <v>52</v>
      </c>
      <c r="B55">
        <v>10.129317566616011</v>
      </c>
      <c r="D55">
        <f t="shared" si="7"/>
        <v>52</v>
      </c>
      <c r="E55">
        <f t="shared" si="1"/>
        <v>0.30841714182946101</v>
      </c>
      <c r="F55">
        <f t="shared" si="10"/>
        <v>-1.3771527503716909</v>
      </c>
      <c r="V55">
        <f t="shared" si="2"/>
        <v>52</v>
      </c>
      <c r="W55">
        <f t="shared" si="2"/>
        <v>0.30841714182946101</v>
      </c>
      <c r="X55">
        <f t="shared" si="2"/>
        <v>-1.3771527503716909</v>
      </c>
      <c r="Y55">
        <f t="shared" si="3"/>
        <v>1.6855698922011519</v>
      </c>
      <c r="Z55">
        <f t="shared" si="4"/>
        <v>1.1814764916861382</v>
      </c>
      <c r="AA55">
        <f t="shared" si="5"/>
        <v>-0.63008148008441522</v>
      </c>
      <c r="AB55">
        <f t="shared" si="6"/>
        <v>4.0012212644867189</v>
      </c>
      <c r="AD55">
        <f t="shared" si="8"/>
        <v>52</v>
      </c>
      <c r="AE55">
        <f t="shared" si="9"/>
        <v>10.129317566616011</v>
      </c>
    </row>
    <row r="56" spans="1:31" x14ac:dyDescent="0.35">
      <c r="A56">
        <f t="shared" si="0"/>
        <v>53</v>
      </c>
      <c r="B56">
        <v>8.9663057524182062</v>
      </c>
      <c r="D56">
        <f t="shared" si="7"/>
        <v>53</v>
      </c>
      <c r="E56">
        <f t="shared" si="1"/>
        <v>1.4316612733421246</v>
      </c>
      <c r="F56">
        <f t="shared" si="10"/>
        <v>0.21845488989869288</v>
      </c>
      <c r="V56">
        <f t="shared" si="2"/>
        <v>53</v>
      </c>
      <c r="W56">
        <f t="shared" si="2"/>
        <v>1.4316612733421246</v>
      </c>
      <c r="X56">
        <f t="shared" si="2"/>
        <v>0.21845488989869288</v>
      </c>
      <c r="Y56">
        <f t="shared" si="3"/>
        <v>1.2132063834434317</v>
      </c>
      <c r="Z56">
        <f t="shared" si="4"/>
        <v>1.1814764916861382</v>
      </c>
      <c r="AA56">
        <f t="shared" si="5"/>
        <v>-1.1024449888421355</v>
      </c>
      <c r="AB56">
        <f t="shared" si="6"/>
        <v>3.5288577557289988</v>
      </c>
      <c r="AD56">
        <f t="shared" si="8"/>
        <v>53</v>
      </c>
      <c r="AE56">
        <f t="shared" si="9"/>
        <v>8.9663057524182062</v>
      </c>
    </row>
    <row r="57" spans="1:31" x14ac:dyDescent="0.35">
      <c r="A57">
        <f t="shared" si="0"/>
        <v>54</v>
      </c>
      <c r="B57">
        <v>8.1067514389924824</v>
      </c>
      <c r="D57">
        <f t="shared" si="7"/>
        <v>54</v>
      </c>
      <c r="E57">
        <f t="shared" si="1"/>
        <v>-0.49622431189388072</v>
      </c>
      <c r="F57">
        <f t="shared" si="10"/>
        <v>0.49504345679979955</v>
      </c>
      <c r="V57">
        <f t="shared" si="2"/>
        <v>54</v>
      </c>
      <c r="W57">
        <f t="shared" si="2"/>
        <v>-0.49622431189388072</v>
      </c>
      <c r="X57">
        <f t="shared" si="2"/>
        <v>0.49504345679979955</v>
      </c>
      <c r="Y57">
        <f t="shared" si="3"/>
        <v>-0.99126776869368027</v>
      </c>
      <c r="Z57">
        <f t="shared" si="4"/>
        <v>1.1814764916861382</v>
      </c>
      <c r="AA57">
        <f t="shared" si="5"/>
        <v>-3.3069191409792476</v>
      </c>
      <c r="AB57">
        <f t="shared" si="6"/>
        <v>1.3243836035918868</v>
      </c>
      <c r="AD57">
        <f t="shared" si="8"/>
        <v>54</v>
      </c>
      <c r="AE57">
        <f t="shared" si="9"/>
        <v>8.1067514389924824</v>
      </c>
    </row>
    <row r="58" spans="1:31" x14ac:dyDescent="0.35">
      <c r="A58">
        <f t="shared" si="0"/>
        <v>55</v>
      </c>
      <c r="B58">
        <v>8.6738987578515037</v>
      </c>
      <c r="D58">
        <f t="shared" si="7"/>
        <v>55</v>
      </c>
      <c r="E58">
        <f t="shared" si="1"/>
        <v>-3.6889751081587985E-2</v>
      </c>
      <c r="F58">
        <f t="shared" si="10"/>
        <v>0.37862225768286606</v>
      </c>
      <c r="V58">
        <f t="shared" si="2"/>
        <v>55</v>
      </c>
      <c r="W58">
        <f t="shared" si="2"/>
        <v>-3.6889751081587985E-2</v>
      </c>
      <c r="X58">
        <f t="shared" si="2"/>
        <v>0.37862225768286606</v>
      </c>
      <c r="Y58">
        <f t="shared" si="3"/>
        <v>-0.41551200876445404</v>
      </c>
      <c r="Z58">
        <f t="shared" si="4"/>
        <v>1.1814764916861382</v>
      </c>
      <c r="AA58">
        <f t="shared" si="5"/>
        <v>-2.7311633810500213</v>
      </c>
      <c r="AB58">
        <f t="shared" si="6"/>
        <v>1.900139363521113</v>
      </c>
      <c r="AD58">
        <f t="shared" si="8"/>
        <v>55</v>
      </c>
      <c r="AE58">
        <f t="shared" si="9"/>
        <v>8.6738987578515037</v>
      </c>
    </row>
    <row r="59" spans="1:31" x14ac:dyDescent="0.35">
      <c r="A59">
        <f t="shared" si="0"/>
        <v>56</v>
      </c>
      <c r="B59">
        <v>8.7398621237592646</v>
      </c>
      <c r="D59">
        <f t="shared" si="7"/>
        <v>56</v>
      </c>
      <c r="E59">
        <f t="shared" si="1"/>
        <v>1.8245018400114366</v>
      </c>
      <c r="F59">
        <f t="shared" si="10"/>
        <v>2.0832425842639859</v>
      </c>
      <c r="V59">
        <f t="shared" si="2"/>
        <v>56</v>
      </c>
      <c r="W59">
        <f t="shared" si="2"/>
        <v>1.8245018400114366</v>
      </c>
      <c r="X59">
        <f t="shared" si="2"/>
        <v>2.0832425842639859</v>
      </c>
      <c r="Y59">
        <f t="shared" si="3"/>
        <v>-0.25874074425254934</v>
      </c>
      <c r="Z59">
        <f t="shared" si="4"/>
        <v>1.1814764916861382</v>
      </c>
      <c r="AA59">
        <f t="shared" si="5"/>
        <v>-2.5743921165381165</v>
      </c>
      <c r="AB59">
        <f t="shared" si="6"/>
        <v>2.0569106280330178</v>
      </c>
      <c r="AD59">
        <f t="shared" si="8"/>
        <v>56</v>
      </c>
      <c r="AE59">
        <f t="shared" si="9"/>
        <v>8.7398621237592646</v>
      </c>
    </row>
    <row r="60" spans="1:31" x14ac:dyDescent="0.35">
      <c r="A60">
        <f t="shared" si="0"/>
        <v>57</v>
      </c>
      <c r="B60">
        <v>8.7639760975280581</v>
      </c>
      <c r="D60">
        <f t="shared" si="7"/>
        <v>57</v>
      </c>
      <c r="E60">
        <f t="shared" si="1"/>
        <v>-3.6000444358045889</v>
      </c>
      <c r="F60">
        <f t="shared" si="10"/>
        <v>-0.72422663672374843</v>
      </c>
      <c r="V60">
        <f t="shared" si="2"/>
        <v>57</v>
      </c>
      <c r="W60">
        <f t="shared" si="2"/>
        <v>-3.6000444358045889</v>
      </c>
      <c r="X60">
        <f t="shared" si="2"/>
        <v>-0.72422663672374843</v>
      </c>
      <c r="Y60">
        <f t="shared" si="3"/>
        <v>-2.8758177990808402</v>
      </c>
      <c r="Z60">
        <f t="shared" si="4"/>
        <v>1.1814764916861382</v>
      </c>
      <c r="AA60">
        <f t="shared" si="5"/>
        <v>-5.191469171366407</v>
      </c>
      <c r="AB60">
        <f t="shared" si="6"/>
        <v>-0.56016642679527306</v>
      </c>
      <c r="AD60">
        <f t="shared" si="8"/>
        <v>57</v>
      </c>
      <c r="AE60">
        <f t="shared" si="9"/>
        <v>8.7639760975280581</v>
      </c>
    </row>
    <row r="61" spans="1:31" x14ac:dyDescent="0.35">
      <c r="A61">
        <f t="shared" si="0"/>
        <v>58</v>
      </c>
      <c r="B61">
        <v>10.607632270250908</v>
      </c>
      <c r="D61">
        <f t="shared" si="7"/>
        <v>58</v>
      </c>
      <c r="E61">
        <f t="shared" si="1"/>
        <v>1.1174536511635211</v>
      </c>
      <c r="F61">
        <f t="shared" si="10"/>
        <v>-1.1508021302352174</v>
      </c>
      <c r="V61">
        <f t="shared" si="2"/>
        <v>58</v>
      </c>
      <c r="W61">
        <f t="shared" si="2"/>
        <v>1.1174536511635211</v>
      </c>
      <c r="X61">
        <f t="shared" si="2"/>
        <v>-1.1508021302352174</v>
      </c>
      <c r="Y61">
        <f t="shared" si="3"/>
        <v>2.2682557813987385</v>
      </c>
      <c r="Z61">
        <f t="shared" si="4"/>
        <v>1.1814764916861382</v>
      </c>
      <c r="AA61">
        <f t="shared" si="5"/>
        <v>-4.7395590886828654E-2</v>
      </c>
      <c r="AB61">
        <f t="shared" si="6"/>
        <v>4.5839071536843061</v>
      </c>
      <c r="AD61">
        <f t="shared" si="8"/>
        <v>58</v>
      </c>
      <c r="AE61">
        <f t="shared" si="9"/>
        <v>10.607632270250908</v>
      </c>
    </row>
    <row r="62" spans="1:31" x14ac:dyDescent="0.35">
      <c r="A62">
        <f t="shared" si="0"/>
        <v>59</v>
      </c>
      <c r="B62">
        <v>8.8462843661117905</v>
      </c>
      <c r="D62">
        <f t="shared" si="7"/>
        <v>59</v>
      </c>
      <c r="E62">
        <f t="shared" si="1"/>
        <v>2.1568508738049403</v>
      </c>
      <c r="F62">
        <f t="shared" si="10"/>
        <v>1.13175385075032</v>
      </c>
      <c r="V62">
        <f t="shared" si="2"/>
        <v>59</v>
      </c>
      <c r="W62">
        <f t="shared" si="2"/>
        <v>2.1568508738049403</v>
      </c>
      <c r="X62">
        <f t="shared" si="2"/>
        <v>1.13175385075032</v>
      </c>
      <c r="Y62">
        <f t="shared" si="3"/>
        <v>1.0250970230546204</v>
      </c>
      <c r="Z62">
        <f t="shared" si="4"/>
        <v>1.1814764916861382</v>
      </c>
      <c r="AA62">
        <f t="shared" si="5"/>
        <v>-1.2905543492309468</v>
      </c>
      <c r="AB62">
        <f t="shared" si="6"/>
        <v>3.3407483953401877</v>
      </c>
      <c r="AD62">
        <f t="shared" si="8"/>
        <v>59</v>
      </c>
      <c r="AE62">
        <f t="shared" si="9"/>
        <v>8.8462843661117905</v>
      </c>
    </row>
    <row r="63" spans="1:31" x14ac:dyDescent="0.35">
      <c r="A63">
        <f t="shared" si="0"/>
        <v>60</v>
      </c>
      <c r="B63">
        <v>8.197430472078814</v>
      </c>
      <c r="D63">
        <f t="shared" si="7"/>
        <v>60</v>
      </c>
      <c r="E63">
        <f t="shared" si="1"/>
        <v>-1.6997370454243579</v>
      </c>
      <c r="F63">
        <f t="shared" si="10"/>
        <v>0.63634715683424248</v>
      </c>
      <c r="V63">
        <f t="shared" si="2"/>
        <v>60</v>
      </c>
      <c r="W63">
        <f t="shared" si="2"/>
        <v>-1.6997370454243579</v>
      </c>
      <c r="X63">
        <f t="shared" si="2"/>
        <v>0.63634715683424248</v>
      </c>
      <c r="Y63">
        <f t="shared" si="3"/>
        <v>-2.3360842022586006</v>
      </c>
      <c r="Z63">
        <f t="shared" si="4"/>
        <v>1.1814764916861382</v>
      </c>
      <c r="AA63">
        <f t="shared" si="5"/>
        <v>-4.6517355745441673</v>
      </c>
      <c r="AB63">
        <f t="shared" si="6"/>
        <v>-2.0432829973033417E-2</v>
      </c>
      <c r="AD63">
        <f t="shared" si="8"/>
        <v>60</v>
      </c>
      <c r="AE63">
        <f t="shared" si="9"/>
        <v>8.197430472078814</v>
      </c>
    </row>
    <row r="64" spans="1:31" x14ac:dyDescent="0.35">
      <c r="A64">
        <f t="shared" si="0"/>
        <v>61</v>
      </c>
      <c r="B64">
        <v>9.7004678107933984</v>
      </c>
      <c r="D64">
        <f t="shared" si="7"/>
        <v>61</v>
      </c>
      <c r="E64">
        <f t="shared" si="1"/>
        <v>0.40819630473687818</v>
      </c>
      <c r="F64">
        <f t="shared" si="10"/>
        <v>0.43872139382649233</v>
      </c>
      <c r="V64">
        <f t="shared" si="2"/>
        <v>61</v>
      </c>
      <c r="W64">
        <f t="shared" si="2"/>
        <v>0.40819630473687818</v>
      </c>
      <c r="X64">
        <f t="shared" si="2"/>
        <v>0.43872139382649233</v>
      </c>
      <c r="Y64">
        <f t="shared" si="3"/>
        <v>-3.0525089089614155E-2</v>
      </c>
      <c r="Z64">
        <f t="shared" si="4"/>
        <v>1.1814764916861382</v>
      </c>
      <c r="AA64">
        <f t="shared" si="5"/>
        <v>-2.3461764613751814</v>
      </c>
      <c r="AB64">
        <f t="shared" si="6"/>
        <v>2.2851262831959529</v>
      </c>
      <c r="AD64">
        <f t="shared" si="8"/>
        <v>61</v>
      </c>
      <c r="AE64">
        <f t="shared" si="9"/>
        <v>9.7004678107933984</v>
      </c>
    </row>
    <row r="65" spans="1:31" x14ac:dyDescent="0.35">
      <c r="A65">
        <f t="shared" si="0"/>
        <v>62</v>
      </c>
      <c r="B65">
        <v>9.4988084630262453</v>
      </c>
      <c r="D65">
        <f t="shared" si="7"/>
        <v>62</v>
      </c>
      <c r="E65">
        <f t="shared" si="1"/>
        <v>-7.7375459855124173E-2</v>
      </c>
      <c r="F65">
        <f t="shared" si="10"/>
        <v>0.28894924454882309</v>
      </c>
      <c r="V65">
        <f t="shared" si="2"/>
        <v>62</v>
      </c>
      <c r="W65">
        <f t="shared" si="2"/>
        <v>-7.7375459855124173E-2</v>
      </c>
      <c r="X65">
        <f t="shared" si="2"/>
        <v>0.28894924454882309</v>
      </c>
      <c r="Y65">
        <f t="shared" si="3"/>
        <v>-0.36632470440394727</v>
      </c>
      <c r="Z65">
        <f t="shared" si="4"/>
        <v>1.1814764916861382</v>
      </c>
      <c r="AA65">
        <f t="shared" si="5"/>
        <v>-2.6819760766895144</v>
      </c>
      <c r="AB65">
        <f t="shared" si="6"/>
        <v>1.9493266678816199</v>
      </c>
      <c r="AD65">
        <f t="shared" si="8"/>
        <v>62</v>
      </c>
      <c r="AE65">
        <f t="shared" si="9"/>
        <v>9.4988084630262453</v>
      </c>
    </row>
    <row r="66" spans="1:31" x14ac:dyDescent="0.35">
      <c r="A66">
        <f t="shared" si="0"/>
        <v>63</v>
      </c>
      <c r="B66">
        <v>9.7003857789385908</v>
      </c>
      <c r="D66">
        <f t="shared" si="7"/>
        <v>63</v>
      </c>
      <c r="E66">
        <f t="shared" si="1"/>
        <v>2.4231350173538098</v>
      </c>
      <c r="F66">
        <f t="shared" si="10"/>
        <v>2.7121458487445804</v>
      </c>
      <c r="V66">
        <f t="shared" si="2"/>
        <v>63</v>
      </c>
      <c r="W66">
        <f t="shared" si="2"/>
        <v>2.4231350173538098</v>
      </c>
      <c r="X66">
        <f t="shared" si="2"/>
        <v>2.7121458487445804</v>
      </c>
      <c r="Y66">
        <f t="shared" si="3"/>
        <v>-0.28901083139077066</v>
      </c>
      <c r="Z66">
        <f t="shared" si="4"/>
        <v>1.1814764916861382</v>
      </c>
      <c r="AA66">
        <f t="shared" si="5"/>
        <v>-2.6046622036763378</v>
      </c>
      <c r="AB66">
        <f t="shared" si="6"/>
        <v>2.0266405408947965</v>
      </c>
      <c r="AD66">
        <f t="shared" si="8"/>
        <v>63</v>
      </c>
      <c r="AE66">
        <f t="shared" si="9"/>
        <v>9.7003857789385908</v>
      </c>
    </row>
    <row r="67" spans="1:31" x14ac:dyDescent="0.35">
      <c r="A67">
        <f t="shared" si="0"/>
        <v>64</v>
      </c>
      <c r="B67">
        <v>9.8196279939384326</v>
      </c>
      <c r="D67">
        <f t="shared" si="7"/>
        <v>64</v>
      </c>
      <c r="E67">
        <f t="shared" si="1"/>
        <v>-3.9658991213725563</v>
      </c>
      <c r="F67">
        <f t="shared" si="10"/>
        <v>-0.20146688582305661</v>
      </c>
      <c r="V67">
        <f t="shared" si="2"/>
        <v>64</v>
      </c>
      <c r="W67">
        <f t="shared" si="2"/>
        <v>-3.9658991213725563</v>
      </c>
      <c r="X67">
        <f t="shared" si="2"/>
        <v>-0.20146688582305661</v>
      </c>
      <c r="Y67">
        <f t="shared" si="3"/>
        <v>-3.7644322355494997</v>
      </c>
      <c r="Z67">
        <f t="shared" si="4"/>
        <v>1.1814764916861382</v>
      </c>
      <c r="AA67">
        <f t="shared" si="5"/>
        <v>-6.0800836078350669</v>
      </c>
      <c r="AB67">
        <f t="shared" si="6"/>
        <v>-1.4487808632639325</v>
      </c>
      <c r="AD67">
        <f t="shared" si="8"/>
        <v>64</v>
      </c>
      <c r="AE67">
        <f t="shared" si="9"/>
        <v>9.8196279939384326</v>
      </c>
    </row>
    <row r="68" spans="1:31" x14ac:dyDescent="0.35">
      <c r="A68">
        <f t="shared" si="0"/>
        <v>65</v>
      </c>
      <c r="B68">
        <v>12.357045585234705</v>
      </c>
      <c r="D68">
        <f t="shared" si="7"/>
        <v>65</v>
      </c>
      <c r="E68">
        <f t="shared" si="1"/>
        <v>0.21556224469658192</v>
      </c>
      <c r="F68">
        <f t="shared" si="10"/>
        <v>-1.6677674137386047</v>
      </c>
      <c r="V68">
        <f t="shared" si="2"/>
        <v>65</v>
      </c>
      <c r="W68">
        <f t="shared" si="2"/>
        <v>0.21556224469658192</v>
      </c>
      <c r="X68">
        <f t="shared" si="2"/>
        <v>-1.6677674137386047</v>
      </c>
      <c r="Y68">
        <f t="shared" si="3"/>
        <v>1.8833296584351866</v>
      </c>
      <c r="Z68">
        <f t="shared" si="4"/>
        <v>1.1814764916861382</v>
      </c>
      <c r="AA68">
        <f t="shared" si="5"/>
        <v>-0.43232171385038054</v>
      </c>
      <c r="AB68">
        <f t="shared" si="6"/>
        <v>4.1989810307207538</v>
      </c>
      <c r="AD68">
        <f t="shared" si="8"/>
        <v>65</v>
      </c>
      <c r="AE68">
        <f t="shared" si="9"/>
        <v>12.357045585234705</v>
      </c>
    </row>
    <row r="69" spans="1:31" x14ac:dyDescent="0.35">
      <c r="A69">
        <f t="shared" ref="A69:A108" si="11">A68+1</f>
        <v>66</v>
      </c>
      <c r="B69">
        <v>10.923604414101041</v>
      </c>
      <c r="D69">
        <f t="shared" si="7"/>
        <v>66</v>
      </c>
      <c r="E69">
        <f t="shared" ref="E69:E106" si="12">B71-2*B70+B69-J$6</f>
        <v>1.8011934266593461</v>
      </c>
      <c r="F69">
        <f t="shared" si="10"/>
        <v>-0.22626514848920443</v>
      </c>
      <c r="V69">
        <f t="shared" ref="V69:X106" si="13">D69</f>
        <v>66</v>
      </c>
      <c r="W69">
        <f t="shared" si="13"/>
        <v>1.8011934266593461</v>
      </c>
      <c r="X69">
        <f t="shared" si="13"/>
        <v>-0.22626514848920443</v>
      </c>
      <c r="Y69">
        <f t="shared" ref="Y69:Y106" si="14">W69-X69</f>
        <v>2.0274585751485503</v>
      </c>
      <c r="Z69">
        <f t="shared" ref="Z69:Z106" si="15">J$15</f>
        <v>1.1814764916861382</v>
      </c>
      <c r="AA69">
        <f t="shared" ref="AA69:AA106" si="16">Y69-NORMSINV(1-Z$2/2)*Z69</f>
        <v>-0.28819279713701684</v>
      </c>
      <c r="AB69">
        <f t="shared" ref="AB69:AB106" si="17">Y69+NORMSINV(1-Z$2/2)*Z69</f>
        <v>4.343109947434117</v>
      </c>
      <c r="AD69">
        <f t="shared" si="8"/>
        <v>66</v>
      </c>
      <c r="AE69">
        <f t="shared" si="9"/>
        <v>10.923604414101041</v>
      </c>
    </row>
    <row r="70" spans="1:31" x14ac:dyDescent="0.35">
      <c r="A70">
        <f t="shared" si="11"/>
        <v>67</v>
      </c>
      <c r="B70">
        <v>9.7007658466065791</v>
      </c>
      <c r="D70">
        <f t="shared" ref="D70:D106" si="18">D69+1</f>
        <v>67</v>
      </c>
      <c r="E70">
        <f t="shared" si="12"/>
        <v>-1.0865157682082081</v>
      </c>
      <c r="F70">
        <f t="shared" si="10"/>
        <v>-0.33052438609079504</v>
      </c>
      <c r="V70">
        <f t="shared" si="13"/>
        <v>67</v>
      </c>
      <c r="W70">
        <f t="shared" si="13"/>
        <v>-1.0865157682082081</v>
      </c>
      <c r="X70">
        <f t="shared" si="13"/>
        <v>-0.33052438609079504</v>
      </c>
      <c r="Y70">
        <f t="shared" si="14"/>
        <v>-0.75599138211741301</v>
      </c>
      <c r="Z70">
        <f t="shared" si="15"/>
        <v>1.1814764916861382</v>
      </c>
      <c r="AA70">
        <f t="shared" si="16"/>
        <v>-3.0716427544029803</v>
      </c>
      <c r="AB70">
        <f t="shared" si="17"/>
        <v>1.559659990168154</v>
      </c>
      <c r="AD70">
        <f t="shared" ref="AD70:AD113" si="19">AD69+1</f>
        <v>67</v>
      </c>
      <c r="AE70">
        <f t="shared" ref="AE70:AE108" si="20">B70</f>
        <v>9.7007658466065791</v>
      </c>
    </row>
    <row r="71" spans="1:31" x14ac:dyDescent="0.35">
      <c r="A71">
        <f t="shared" si="11"/>
        <v>68</v>
      </c>
      <c r="B71">
        <v>10.274161064714084</v>
      </c>
      <c r="D71">
        <f t="shared" si="18"/>
        <v>68</v>
      </c>
      <c r="E71">
        <f t="shared" si="12"/>
        <v>5.4690800711036491E-2</v>
      </c>
      <c r="F71">
        <f t="shared" ref="F71:F106" si="21">E71-SUMPRODUCT(E69:E70,I$4:I$5)-SUMPRODUCT(F70,J$5)</f>
        <v>-0.54781038695279938</v>
      </c>
      <c r="V71">
        <f t="shared" si="13"/>
        <v>68</v>
      </c>
      <c r="W71">
        <f t="shared" si="13"/>
        <v>5.4690800711036491E-2</v>
      </c>
      <c r="X71">
        <f t="shared" si="13"/>
        <v>-0.54781038695279938</v>
      </c>
      <c r="Y71">
        <f t="shared" si="14"/>
        <v>0.60250118766383587</v>
      </c>
      <c r="Z71">
        <f t="shared" si="15"/>
        <v>1.1814764916861382</v>
      </c>
      <c r="AA71">
        <f t="shared" si="16"/>
        <v>-1.7131501846217314</v>
      </c>
      <c r="AB71">
        <f t="shared" si="17"/>
        <v>2.9181525599494029</v>
      </c>
      <c r="AD71">
        <f t="shared" si="19"/>
        <v>68</v>
      </c>
      <c r="AE71">
        <f t="shared" si="20"/>
        <v>10.274161064714084</v>
      </c>
    </row>
    <row r="72" spans="1:31" x14ac:dyDescent="0.35">
      <c r="A72">
        <f t="shared" si="11"/>
        <v>69</v>
      </c>
      <c r="B72">
        <v>9.7560808735560016</v>
      </c>
      <c r="D72">
        <f t="shared" si="18"/>
        <v>69</v>
      </c>
      <c r="E72">
        <f t="shared" si="12"/>
        <v>-1.9615472583996318E-2</v>
      </c>
      <c r="F72">
        <f t="shared" si="21"/>
        <v>-0.66176932057355931</v>
      </c>
      <c r="V72">
        <f t="shared" si="13"/>
        <v>69</v>
      </c>
      <c r="W72">
        <f t="shared" si="13"/>
        <v>-1.9615472583996318E-2</v>
      </c>
      <c r="X72">
        <f t="shared" si="13"/>
        <v>-0.66176932057355931</v>
      </c>
      <c r="Y72">
        <f t="shared" si="14"/>
        <v>0.64215384798956299</v>
      </c>
      <c r="Z72">
        <f t="shared" si="15"/>
        <v>1.1814764916861382</v>
      </c>
      <c r="AA72">
        <f t="shared" si="16"/>
        <v>-1.6734975242960042</v>
      </c>
      <c r="AB72">
        <f t="shared" si="17"/>
        <v>2.9578052202751302</v>
      </c>
      <c r="AD72">
        <f t="shared" si="19"/>
        <v>69</v>
      </c>
      <c r="AE72">
        <f t="shared" si="20"/>
        <v>9.7560808735560016</v>
      </c>
    </row>
    <row r="73" spans="1:31" x14ac:dyDescent="0.35">
      <c r="A73">
        <f t="shared" si="11"/>
        <v>70</v>
      </c>
      <c r="B73">
        <v>9.287731842051576</v>
      </c>
      <c r="D73">
        <f t="shared" si="18"/>
        <v>70</v>
      </c>
      <c r="E73">
        <f t="shared" si="12"/>
        <v>1.6552420345550574</v>
      </c>
      <c r="F73">
        <f t="shared" si="21"/>
        <v>1.0384897071062733</v>
      </c>
      <c r="V73">
        <f t="shared" si="13"/>
        <v>70</v>
      </c>
      <c r="W73">
        <f t="shared" si="13"/>
        <v>1.6552420345550574</v>
      </c>
      <c r="X73">
        <f t="shared" si="13"/>
        <v>1.0384897071062733</v>
      </c>
      <c r="Y73">
        <f t="shared" si="14"/>
        <v>0.61675232744878405</v>
      </c>
      <c r="Z73">
        <f t="shared" si="15"/>
        <v>1.1814764916861382</v>
      </c>
      <c r="AA73">
        <f t="shared" si="16"/>
        <v>-1.6988990448367831</v>
      </c>
      <c r="AB73">
        <f t="shared" si="17"/>
        <v>2.9324036997343512</v>
      </c>
      <c r="AD73">
        <f t="shared" si="19"/>
        <v>70</v>
      </c>
      <c r="AE73">
        <f t="shared" si="20"/>
        <v>9.287731842051576</v>
      </c>
    </row>
    <row r="74" spans="1:31" x14ac:dyDescent="0.35">
      <c r="A74">
        <f t="shared" si="11"/>
        <v>71</v>
      </c>
      <c r="B74">
        <v>8.7948076969057745</v>
      </c>
      <c r="D74">
        <f t="shared" si="18"/>
        <v>71</v>
      </c>
      <c r="E74">
        <f t="shared" si="12"/>
        <v>-1.9580467592686044</v>
      </c>
      <c r="F74">
        <f t="shared" si="21"/>
        <v>-0.13790667407225266</v>
      </c>
      <c r="V74">
        <f t="shared" si="13"/>
        <v>71</v>
      </c>
      <c r="W74">
        <f t="shared" si="13"/>
        <v>-1.9580467592686044</v>
      </c>
      <c r="X74">
        <f t="shared" si="13"/>
        <v>-0.13790667407225266</v>
      </c>
      <c r="Y74">
        <f t="shared" si="14"/>
        <v>-1.8201400851963516</v>
      </c>
      <c r="Z74">
        <f t="shared" si="15"/>
        <v>1.1814764916861382</v>
      </c>
      <c r="AA74">
        <f t="shared" si="16"/>
        <v>-4.1357914574819183</v>
      </c>
      <c r="AB74">
        <f t="shared" si="17"/>
        <v>0.49551128708921555</v>
      </c>
      <c r="AD74">
        <f t="shared" si="19"/>
        <v>71</v>
      </c>
      <c r="AE74">
        <f t="shared" si="20"/>
        <v>8.7948076969057745</v>
      </c>
    </row>
    <row r="75" spans="1:31" x14ac:dyDescent="0.35">
      <c r="A75">
        <f t="shared" si="11"/>
        <v>72</v>
      </c>
      <c r="B75">
        <v>9.9521659452576507</v>
      </c>
      <c r="D75">
        <f t="shared" si="18"/>
        <v>72</v>
      </c>
      <c r="E75">
        <f t="shared" si="12"/>
        <v>7.6162822557418242E-2</v>
      </c>
      <c r="F75">
        <f t="shared" si="21"/>
        <v>-0.8211060583639993</v>
      </c>
      <c r="V75">
        <f t="shared" si="13"/>
        <v>72</v>
      </c>
      <c r="W75">
        <f t="shared" si="13"/>
        <v>7.6162822557418242E-2</v>
      </c>
      <c r="X75">
        <f t="shared" si="13"/>
        <v>-0.8211060583639993</v>
      </c>
      <c r="Y75">
        <f t="shared" si="14"/>
        <v>0.89726888092141754</v>
      </c>
      <c r="Z75">
        <f t="shared" si="15"/>
        <v>1.1814764916861382</v>
      </c>
      <c r="AA75">
        <f t="shared" si="16"/>
        <v>-1.4183824913641496</v>
      </c>
      <c r="AB75">
        <f t="shared" si="17"/>
        <v>3.2129202532069847</v>
      </c>
      <c r="AD75">
        <f t="shared" si="19"/>
        <v>72</v>
      </c>
      <c r="AE75">
        <f t="shared" si="20"/>
        <v>9.9521659452576507</v>
      </c>
    </row>
    <row r="76" spans="1:31" x14ac:dyDescent="0.35">
      <c r="A76">
        <f t="shared" si="11"/>
        <v>73</v>
      </c>
      <c r="B76">
        <v>9.1465177932835431</v>
      </c>
      <c r="D76">
        <f t="shared" si="18"/>
        <v>73</v>
      </c>
      <c r="E76">
        <f t="shared" si="12"/>
        <v>2.0511791293467234</v>
      </c>
      <c r="F76">
        <f t="shared" si="21"/>
        <v>1.0366269079437405</v>
      </c>
      <c r="V76">
        <f t="shared" si="13"/>
        <v>73</v>
      </c>
      <c r="W76">
        <f t="shared" si="13"/>
        <v>2.0511791293467234</v>
      </c>
      <c r="X76">
        <f t="shared" si="13"/>
        <v>1.0366269079437405</v>
      </c>
      <c r="Y76">
        <f t="shared" si="14"/>
        <v>1.014552221402983</v>
      </c>
      <c r="Z76">
        <f t="shared" si="15"/>
        <v>1.1814764916861382</v>
      </c>
      <c r="AA76">
        <f t="shared" si="16"/>
        <v>-1.3010991508825842</v>
      </c>
      <c r="AB76">
        <f t="shared" si="17"/>
        <v>3.3302035936885499</v>
      </c>
      <c r="AD76">
        <f t="shared" si="19"/>
        <v>73</v>
      </c>
      <c r="AE76">
        <f t="shared" si="20"/>
        <v>9.1465177932835431</v>
      </c>
    </row>
    <row r="77" spans="1:31" x14ac:dyDescent="0.35">
      <c r="A77">
        <f t="shared" si="11"/>
        <v>74</v>
      </c>
      <c r="B77">
        <v>8.4120728228094741</v>
      </c>
      <c r="D77">
        <f t="shared" si="18"/>
        <v>74</v>
      </c>
      <c r="E77">
        <f t="shared" si="12"/>
        <v>-2.5818734640220504</v>
      </c>
      <c r="F77">
        <f t="shared" si="21"/>
        <v>-0.54388098615732128</v>
      </c>
      <c r="V77">
        <f t="shared" si="13"/>
        <v>74</v>
      </c>
      <c r="W77">
        <f t="shared" si="13"/>
        <v>-2.5818734640220504</v>
      </c>
      <c r="X77">
        <f t="shared" si="13"/>
        <v>-0.54388098615732128</v>
      </c>
      <c r="Y77">
        <f t="shared" si="14"/>
        <v>-2.0379924778647291</v>
      </c>
      <c r="Z77">
        <f t="shared" si="15"/>
        <v>1.1814764916861382</v>
      </c>
      <c r="AA77">
        <f t="shared" si="16"/>
        <v>-4.3536438501502968</v>
      </c>
      <c r="AB77">
        <f t="shared" si="17"/>
        <v>0.27765889442083802</v>
      </c>
      <c r="AD77">
        <f t="shared" si="19"/>
        <v>74</v>
      </c>
      <c r="AE77">
        <f t="shared" si="20"/>
        <v>8.4120728228094741</v>
      </c>
    </row>
    <row r="78" spans="1:31" x14ac:dyDescent="0.35">
      <c r="A78">
        <f t="shared" si="11"/>
        <v>75</v>
      </c>
      <c r="B78">
        <v>9.723847340624749</v>
      </c>
      <c r="D78">
        <f t="shared" si="18"/>
        <v>75</v>
      </c>
      <c r="E78">
        <f t="shared" si="12"/>
        <v>2.1403991029468359</v>
      </c>
      <c r="F78">
        <f t="shared" si="21"/>
        <v>0.60141433120805798</v>
      </c>
      <c r="V78">
        <f t="shared" si="13"/>
        <v>75</v>
      </c>
      <c r="W78">
        <f t="shared" si="13"/>
        <v>2.1403991029468359</v>
      </c>
      <c r="X78">
        <f t="shared" si="13"/>
        <v>0.60141433120805798</v>
      </c>
      <c r="Y78">
        <f t="shared" si="14"/>
        <v>1.5389847717387779</v>
      </c>
      <c r="Z78">
        <f t="shared" si="15"/>
        <v>1.1814764916861382</v>
      </c>
      <c r="AA78">
        <f t="shared" si="16"/>
        <v>-0.77666660054678927</v>
      </c>
      <c r="AB78">
        <f t="shared" si="17"/>
        <v>3.8546361440243451</v>
      </c>
      <c r="AD78">
        <f t="shared" si="19"/>
        <v>75</v>
      </c>
      <c r="AE78">
        <f t="shared" si="20"/>
        <v>9.723847340624749</v>
      </c>
    </row>
    <row r="79" spans="1:31" x14ac:dyDescent="0.35">
      <c r="A79">
        <f t="shared" si="11"/>
        <v>76</v>
      </c>
      <c r="B79">
        <v>8.4487887533605939</v>
      </c>
      <c r="D79">
        <f t="shared" si="18"/>
        <v>76</v>
      </c>
      <c r="E79">
        <f t="shared" si="12"/>
        <v>-0.53549578932143893</v>
      </c>
      <c r="F79">
        <f t="shared" si="21"/>
        <v>0.74902489133239814</v>
      </c>
      <c r="V79">
        <f t="shared" si="13"/>
        <v>76</v>
      </c>
      <c r="W79">
        <f t="shared" si="13"/>
        <v>-0.53549578932143893</v>
      </c>
      <c r="X79">
        <f t="shared" si="13"/>
        <v>0.74902489133239814</v>
      </c>
      <c r="Y79">
        <f t="shared" si="14"/>
        <v>-1.284520680653837</v>
      </c>
      <c r="Z79">
        <f t="shared" si="15"/>
        <v>1.1814764916861382</v>
      </c>
      <c r="AA79">
        <f t="shared" si="16"/>
        <v>-3.6001720529394041</v>
      </c>
      <c r="AB79">
        <f t="shared" si="17"/>
        <v>1.0311306916317302</v>
      </c>
      <c r="AD79">
        <f t="shared" si="19"/>
        <v>76</v>
      </c>
      <c r="AE79">
        <f t="shared" si="20"/>
        <v>8.4487887533605939</v>
      </c>
    </row>
    <row r="80" spans="1:31" x14ac:dyDescent="0.35">
      <c r="A80">
        <f t="shared" si="11"/>
        <v>77</v>
      </c>
      <c r="B80">
        <v>9.3091696279858951</v>
      </c>
      <c r="D80">
        <f t="shared" si="18"/>
        <v>77</v>
      </c>
      <c r="E80">
        <f t="shared" si="12"/>
        <v>0.55469346670006781</v>
      </c>
      <c r="F80">
        <f t="shared" si="21"/>
        <v>1.2912111189092645</v>
      </c>
      <c r="V80">
        <f t="shared" si="13"/>
        <v>77</v>
      </c>
      <c r="W80">
        <f t="shared" si="13"/>
        <v>0.55469346670006781</v>
      </c>
      <c r="X80">
        <f t="shared" si="13"/>
        <v>1.2912111189092645</v>
      </c>
      <c r="Y80">
        <f t="shared" si="14"/>
        <v>-0.73651765220919674</v>
      </c>
      <c r="Z80">
        <f t="shared" si="15"/>
        <v>1.1814764916861382</v>
      </c>
      <c r="AA80">
        <f t="shared" si="16"/>
        <v>-3.0521690244947637</v>
      </c>
      <c r="AB80">
        <f t="shared" si="17"/>
        <v>1.5791337200763704</v>
      </c>
      <c r="AD80">
        <f t="shared" si="19"/>
        <v>77</v>
      </c>
      <c r="AE80">
        <f t="shared" si="20"/>
        <v>9.3091696279858951</v>
      </c>
    </row>
    <row r="81" spans="1:31" x14ac:dyDescent="0.35">
      <c r="A81">
        <f t="shared" si="11"/>
        <v>78</v>
      </c>
      <c r="B81">
        <v>9.6290950722323778</v>
      </c>
      <c r="D81">
        <f t="shared" si="18"/>
        <v>78</v>
      </c>
      <c r="E81">
        <f t="shared" si="12"/>
        <v>-3.2288979363275785</v>
      </c>
      <c r="F81">
        <f t="shared" si="21"/>
        <v>-1.8215029264937701</v>
      </c>
      <c r="V81">
        <f t="shared" si="13"/>
        <v>78</v>
      </c>
      <c r="W81">
        <f t="shared" si="13"/>
        <v>-3.2288979363275785</v>
      </c>
      <c r="X81">
        <f t="shared" si="13"/>
        <v>-1.8215029264937701</v>
      </c>
      <c r="Y81">
        <f t="shared" si="14"/>
        <v>-1.4073950098338084</v>
      </c>
      <c r="Z81">
        <f t="shared" si="15"/>
        <v>1.1814764916861382</v>
      </c>
      <c r="AA81">
        <f t="shared" si="16"/>
        <v>-3.7230463821193753</v>
      </c>
      <c r="AB81">
        <f t="shared" si="17"/>
        <v>0.90825636245175878</v>
      </c>
      <c r="AD81">
        <f t="shared" si="19"/>
        <v>78</v>
      </c>
      <c r="AE81">
        <f t="shared" si="20"/>
        <v>9.6290950722323778</v>
      </c>
    </row>
    <row r="82" spans="1:31" x14ac:dyDescent="0.35">
      <c r="A82">
        <f t="shared" si="11"/>
        <v>79</v>
      </c>
      <c r="B82">
        <v>10.498754342121549</v>
      </c>
      <c r="D82">
        <f t="shared" si="18"/>
        <v>79</v>
      </c>
      <c r="E82">
        <f t="shared" si="12"/>
        <v>3.389785476290641</v>
      </c>
      <c r="F82">
        <f t="shared" si="21"/>
        <v>0.10582008375703533</v>
      </c>
      <c r="V82">
        <f t="shared" si="13"/>
        <v>79</v>
      </c>
      <c r="W82">
        <f t="shared" si="13"/>
        <v>3.389785476290641</v>
      </c>
      <c r="X82">
        <f t="shared" si="13"/>
        <v>0.10582008375703533</v>
      </c>
      <c r="Y82">
        <f t="shared" si="14"/>
        <v>3.2839653925336059</v>
      </c>
      <c r="Z82">
        <f t="shared" si="15"/>
        <v>1.1814764916861382</v>
      </c>
      <c r="AA82">
        <f t="shared" si="16"/>
        <v>0.9683140202480387</v>
      </c>
      <c r="AB82">
        <f t="shared" si="17"/>
        <v>5.5996167648191726</v>
      </c>
      <c r="AD82">
        <f t="shared" si="19"/>
        <v>79</v>
      </c>
      <c r="AE82">
        <f t="shared" si="20"/>
        <v>10.498754342121549</v>
      </c>
    </row>
    <row r="83" spans="1:31" x14ac:dyDescent="0.35">
      <c r="A83">
        <f t="shared" si="11"/>
        <v>80</v>
      </c>
      <c r="B83">
        <v>8.1345560346257617</v>
      </c>
      <c r="D83">
        <f t="shared" si="18"/>
        <v>80</v>
      </c>
      <c r="E83">
        <f t="shared" si="12"/>
        <v>-2.1787660089694803</v>
      </c>
      <c r="F83">
        <f t="shared" si="21"/>
        <v>-0.80293883458961191</v>
      </c>
      <c r="V83">
        <f t="shared" si="13"/>
        <v>80</v>
      </c>
      <c r="W83">
        <f t="shared" si="13"/>
        <v>-2.1787660089694803</v>
      </c>
      <c r="X83">
        <f t="shared" si="13"/>
        <v>-0.80293883458961191</v>
      </c>
      <c r="Y83">
        <f t="shared" si="14"/>
        <v>-1.3758271743798685</v>
      </c>
      <c r="Z83">
        <f t="shared" si="15"/>
        <v>1.1814764916861382</v>
      </c>
      <c r="AA83">
        <f t="shared" si="16"/>
        <v>-3.6914785466654356</v>
      </c>
      <c r="AB83">
        <f t="shared" si="17"/>
        <v>0.93982419790569871</v>
      </c>
      <c r="AD83">
        <f t="shared" si="19"/>
        <v>80</v>
      </c>
      <c r="AE83">
        <f t="shared" si="20"/>
        <v>8.1345560346257617</v>
      </c>
    </row>
    <row r="84" spans="1:31" x14ac:dyDescent="0.35">
      <c r="A84">
        <f t="shared" si="11"/>
        <v>81</v>
      </c>
      <c r="B84">
        <v>9.155183562363236</v>
      </c>
      <c r="D84">
        <f t="shared" si="18"/>
        <v>81</v>
      </c>
      <c r="E84">
        <f t="shared" si="12"/>
        <v>3.6154993199422756</v>
      </c>
      <c r="F84">
        <f t="shared" si="21"/>
        <v>2.2440898827585163</v>
      </c>
      <c r="V84">
        <f t="shared" si="13"/>
        <v>81</v>
      </c>
      <c r="W84">
        <f t="shared" si="13"/>
        <v>3.6154993199422756</v>
      </c>
      <c r="X84">
        <f t="shared" si="13"/>
        <v>2.2440898827585163</v>
      </c>
      <c r="Y84">
        <f t="shared" si="14"/>
        <v>1.3714094371837593</v>
      </c>
      <c r="Z84">
        <f t="shared" si="15"/>
        <v>1.1814764916861382</v>
      </c>
      <c r="AA84">
        <f t="shared" si="16"/>
        <v>-0.94424193510180787</v>
      </c>
      <c r="AB84">
        <f t="shared" si="17"/>
        <v>3.6870608094693265</v>
      </c>
      <c r="AD84">
        <f t="shared" si="19"/>
        <v>81</v>
      </c>
      <c r="AE84">
        <f t="shared" si="20"/>
        <v>9.155183562363236</v>
      </c>
    </row>
    <row r="85" spans="1:31" x14ac:dyDescent="0.35">
      <c r="A85">
        <f t="shared" si="11"/>
        <v>82</v>
      </c>
      <c r="B85">
        <v>7.9920854400738497</v>
      </c>
      <c r="D85">
        <f t="shared" si="18"/>
        <v>82</v>
      </c>
      <c r="E85">
        <f t="shared" si="12"/>
        <v>-1.7067561837855636</v>
      </c>
      <c r="F85">
        <f t="shared" si="21"/>
        <v>1.9286051997031413</v>
      </c>
      <c r="V85">
        <f t="shared" si="13"/>
        <v>82</v>
      </c>
      <c r="W85">
        <f t="shared" si="13"/>
        <v>-1.7067561837855636</v>
      </c>
      <c r="X85">
        <f t="shared" si="13"/>
        <v>1.9286051997031413</v>
      </c>
      <c r="Y85">
        <f t="shared" si="14"/>
        <v>-3.6353613834887049</v>
      </c>
      <c r="Z85">
        <f t="shared" si="15"/>
        <v>1.1814764916861382</v>
      </c>
      <c r="AA85">
        <f t="shared" si="16"/>
        <v>-5.951012755774272</v>
      </c>
      <c r="AB85">
        <f t="shared" si="17"/>
        <v>-1.3197100112031377</v>
      </c>
      <c r="AD85">
        <f t="shared" si="19"/>
        <v>82</v>
      </c>
      <c r="AE85">
        <f t="shared" si="20"/>
        <v>7.9920854400738497</v>
      </c>
    </row>
    <row r="86" spans="1:31" x14ac:dyDescent="0.35">
      <c r="A86">
        <f t="shared" si="11"/>
        <v>83</v>
      </c>
      <c r="B86">
        <v>10.439526996669359</v>
      </c>
      <c r="D86">
        <f t="shared" si="18"/>
        <v>83</v>
      </c>
      <c r="E86">
        <f t="shared" si="12"/>
        <v>-1.9845153300536409</v>
      </c>
      <c r="F86">
        <f t="shared" si="21"/>
        <v>-0.54022993392748542</v>
      </c>
      <c r="V86">
        <f t="shared" si="13"/>
        <v>83</v>
      </c>
      <c r="W86">
        <f t="shared" si="13"/>
        <v>-1.9845153300536409</v>
      </c>
      <c r="X86">
        <f t="shared" si="13"/>
        <v>-0.54022993392748542</v>
      </c>
      <c r="Y86">
        <f t="shared" si="14"/>
        <v>-1.4442853961261555</v>
      </c>
      <c r="Z86">
        <f t="shared" si="15"/>
        <v>1.1814764916861382</v>
      </c>
      <c r="AA86">
        <f t="shared" si="16"/>
        <v>-3.7599367684117224</v>
      </c>
      <c r="AB86">
        <f t="shared" si="17"/>
        <v>0.87136597615941169</v>
      </c>
      <c r="AD86">
        <f t="shared" si="19"/>
        <v>83</v>
      </c>
      <c r="AE86">
        <f t="shared" si="20"/>
        <v>10.439526996669359</v>
      </c>
    </row>
    <row r="87" spans="1:31" x14ac:dyDescent="0.35">
      <c r="A87">
        <f t="shared" si="11"/>
        <v>84</v>
      </c>
      <c r="B87">
        <v>11.175252728421926</v>
      </c>
      <c r="D87">
        <f t="shared" si="18"/>
        <v>84</v>
      </c>
      <c r="E87">
        <f t="shared" si="12"/>
        <v>1.9902242552775005</v>
      </c>
      <c r="F87">
        <f t="shared" si="21"/>
        <v>0.20530039170350045</v>
      </c>
      <c r="V87">
        <f t="shared" si="13"/>
        <v>84</v>
      </c>
      <c r="W87">
        <f t="shared" si="13"/>
        <v>1.9902242552775005</v>
      </c>
      <c r="X87">
        <f t="shared" si="13"/>
        <v>0.20530039170350045</v>
      </c>
      <c r="Y87">
        <f t="shared" si="14"/>
        <v>1.7849238635739999</v>
      </c>
      <c r="Z87">
        <f t="shared" si="15"/>
        <v>1.1814764916861382</v>
      </c>
      <c r="AA87">
        <f t="shared" si="16"/>
        <v>-0.53072750871156726</v>
      </c>
      <c r="AB87">
        <f t="shared" si="17"/>
        <v>4.1005752358595675</v>
      </c>
      <c r="AD87">
        <f t="shared" si="19"/>
        <v>84</v>
      </c>
      <c r="AE87">
        <f t="shared" si="20"/>
        <v>11.175252728421926</v>
      </c>
    </row>
    <row r="88" spans="1:31" x14ac:dyDescent="0.35">
      <c r="A88">
        <f t="shared" si="11"/>
        <v>85</v>
      </c>
      <c r="B88">
        <v>9.9215034890634719</v>
      </c>
      <c r="D88">
        <f t="shared" si="18"/>
        <v>85</v>
      </c>
      <c r="E88">
        <f t="shared" si="12"/>
        <v>-1.0786095617696811</v>
      </c>
      <c r="F88">
        <f t="shared" si="21"/>
        <v>-0.15104203185624884</v>
      </c>
      <c r="V88">
        <f t="shared" si="13"/>
        <v>85</v>
      </c>
      <c r="W88">
        <f t="shared" si="13"/>
        <v>-1.0786095617696811</v>
      </c>
      <c r="X88">
        <f t="shared" si="13"/>
        <v>-0.15104203185624884</v>
      </c>
      <c r="Y88">
        <f t="shared" si="14"/>
        <v>-0.92756752991343228</v>
      </c>
      <c r="Z88">
        <f t="shared" si="15"/>
        <v>1.1814764916861382</v>
      </c>
      <c r="AA88">
        <f t="shared" si="16"/>
        <v>-3.2432189021989997</v>
      </c>
      <c r="AB88">
        <f t="shared" si="17"/>
        <v>1.3880838423721349</v>
      </c>
      <c r="AD88">
        <f t="shared" si="19"/>
        <v>85</v>
      </c>
      <c r="AE88">
        <f t="shared" si="20"/>
        <v>9.9215034890634719</v>
      </c>
    </row>
    <row r="89" spans="1:31" x14ac:dyDescent="0.35">
      <c r="A89">
        <f t="shared" si="11"/>
        <v>86</v>
      </c>
      <c r="B89">
        <v>10.653018863925139</v>
      </c>
      <c r="D89">
        <f t="shared" si="18"/>
        <v>86</v>
      </c>
      <c r="E89">
        <f t="shared" si="12"/>
        <v>-0.6212399248965208</v>
      </c>
      <c r="F89">
        <f t="shared" si="21"/>
        <v>-1.0247952641173521</v>
      </c>
      <c r="V89">
        <f t="shared" si="13"/>
        <v>86</v>
      </c>
      <c r="W89">
        <f t="shared" si="13"/>
        <v>-0.6212399248965208</v>
      </c>
      <c r="X89">
        <f t="shared" si="13"/>
        <v>-1.0247952641173521</v>
      </c>
      <c r="Y89">
        <f t="shared" si="14"/>
        <v>0.40355533922083131</v>
      </c>
      <c r="Z89">
        <f t="shared" si="15"/>
        <v>1.1814764916861382</v>
      </c>
      <c r="AA89">
        <f t="shared" si="16"/>
        <v>-1.9120960330647359</v>
      </c>
      <c r="AB89">
        <f t="shared" si="17"/>
        <v>2.7192067115063985</v>
      </c>
      <c r="AD89">
        <f t="shared" si="19"/>
        <v>86</v>
      </c>
      <c r="AE89">
        <f t="shared" si="20"/>
        <v>10.653018863925139</v>
      </c>
    </row>
    <row r="90" spans="1:31" x14ac:dyDescent="0.35">
      <c r="A90">
        <f t="shared" si="11"/>
        <v>87</v>
      </c>
      <c r="B90">
        <v>10.300965035959745</v>
      </c>
      <c r="D90">
        <f t="shared" si="18"/>
        <v>87</v>
      </c>
      <c r="E90">
        <f t="shared" si="12"/>
        <v>2.8689982909182228</v>
      </c>
      <c r="F90">
        <f t="shared" si="21"/>
        <v>1.4344131326379221</v>
      </c>
      <c r="V90">
        <f t="shared" si="13"/>
        <v>87</v>
      </c>
      <c r="W90">
        <f t="shared" si="13"/>
        <v>2.8689982909182228</v>
      </c>
      <c r="X90">
        <f t="shared" si="13"/>
        <v>1.4344131326379221</v>
      </c>
      <c r="Y90">
        <f t="shared" si="14"/>
        <v>1.4345851582803006</v>
      </c>
      <c r="Z90">
        <f t="shared" si="15"/>
        <v>1.1814764916861382</v>
      </c>
      <c r="AA90">
        <f t="shared" si="16"/>
        <v>-0.88106621400526652</v>
      </c>
      <c r="AB90">
        <f t="shared" si="17"/>
        <v>3.7502365305658678</v>
      </c>
      <c r="AD90">
        <f t="shared" si="19"/>
        <v>87</v>
      </c>
      <c r="AE90">
        <f t="shared" si="20"/>
        <v>10.300965035959745</v>
      </c>
    </row>
    <row r="91" spans="1:31" x14ac:dyDescent="0.35">
      <c r="A91">
        <f t="shared" si="11"/>
        <v>88</v>
      </c>
      <c r="B91">
        <v>9.322711642040451</v>
      </c>
      <c r="D91">
        <f t="shared" si="18"/>
        <v>88</v>
      </c>
      <c r="E91">
        <f t="shared" si="12"/>
        <v>-3.2556102616511118</v>
      </c>
      <c r="F91">
        <f t="shared" si="21"/>
        <v>-0.52775674305872222</v>
      </c>
      <c r="V91">
        <f t="shared" si="13"/>
        <v>88</v>
      </c>
      <c r="W91">
        <f t="shared" si="13"/>
        <v>-3.2556102616511118</v>
      </c>
      <c r="X91">
        <f t="shared" si="13"/>
        <v>-0.52775674305872222</v>
      </c>
      <c r="Y91">
        <f t="shared" si="14"/>
        <v>-2.7278535185923896</v>
      </c>
      <c r="Z91">
        <f t="shared" si="15"/>
        <v>1.1814764916861382</v>
      </c>
      <c r="AA91">
        <f t="shared" si="16"/>
        <v>-5.0435048908779567</v>
      </c>
      <c r="AB91">
        <f t="shared" si="17"/>
        <v>-0.41220214630682239</v>
      </c>
      <c r="AD91">
        <f t="shared" si="19"/>
        <v>88</v>
      </c>
      <c r="AE91">
        <f t="shared" si="20"/>
        <v>9.322711642040451</v>
      </c>
    </row>
    <row r="92" spans="1:31" x14ac:dyDescent="0.35">
      <c r="A92">
        <f t="shared" si="11"/>
        <v>89</v>
      </c>
      <c r="B92">
        <v>11.208496897982</v>
      </c>
      <c r="D92">
        <f t="shared" si="18"/>
        <v>89</v>
      </c>
      <c r="E92">
        <f t="shared" si="12"/>
        <v>2.5552609409763876</v>
      </c>
      <c r="F92">
        <f t="shared" si="21"/>
        <v>0.80353309803647632</v>
      </c>
      <c r="V92">
        <f t="shared" si="13"/>
        <v>89</v>
      </c>
      <c r="W92">
        <f t="shared" si="13"/>
        <v>2.5552609409763876</v>
      </c>
      <c r="X92">
        <f t="shared" si="13"/>
        <v>0.80353309803647632</v>
      </c>
      <c r="Y92">
        <f t="shared" si="14"/>
        <v>1.7517278429399112</v>
      </c>
      <c r="Z92">
        <f t="shared" si="15"/>
        <v>1.1814764916861382</v>
      </c>
      <c r="AA92">
        <f t="shared" si="16"/>
        <v>-0.56392352934565593</v>
      </c>
      <c r="AB92">
        <f t="shared" si="17"/>
        <v>4.0673792152254782</v>
      </c>
      <c r="AD92">
        <f t="shared" si="19"/>
        <v>89</v>
      </c>
      <c r="AE92">
        <f t="shared" si="20"/>
        <v>11.208496897982</v>
      </c>
    </row>
    <row r="93" spans="1:31" x14ac:dyDescent="0.35">
      <c r="A93">
        <f t="shared" si="11"/>
        <v>90</v>
      </c>
      <c r="B93">
        <v>9.8337122512150579</v>
      </c>
      <c r="D93">
        <f t="shared" si="18"/>
        <v>90</v>
      </c>
      <c r="E93">
        <f t="shared" si="12"/>
        <v>-2.5075742522026458</v>
      </c>
      <c r="F93">
        <f t="shared" si="21"/>
        <v>-0.92039990297099206</v>
      </c>
      <c r="V93">
        <f t="shared" si="13"/>
        <v>90</v>
      </c>
      <c r="W93">
        <f t="shared" si="13"/>
        <v>-2.5075742522026458</v>
      </c>
      <c r="X93">
        <f t="shared" si="13"/>
        <v>-0.92039990297099206</v>
      </c>
      <c r="Y93">
        <f t="shared" si="14"/>
        <v>-1.5871743492316539</v>
      </c>
      <c r="Z93">
        <f t="shared" si="15"/>
        <v>1.1814764916861382</v>
      </c>
      <c r="AA93">
        <f t="shared" si="16"/>
        <v>-3.9028257215172211</v>
      </c>
      <c r="AB93">
        <f t="shared" si="17"/>
        <v>0.72847702305391326</v>
      </c>
      <c r="AD93">
        <f t="shared" si="19"/>
        <v>90</v>
      </c>
      <c r="AE93">
        <f t="shared" si="20"/>
        <v>9.8337122512150579</v>
      </c>
    </row>
    <row r="94" spans="1:31" x14ac:dyDescent="0.35">
      <c r="A94">
        <f t="shared" si="11"/>
        <v>91</v>
      </c>
      <c r="B94">
        <v>11.009228904367124</v>
      </c>
      <c r="D94">
        <f t="shared" si="18"/>
        <v>91</v>
      </c>
      <c r="E94">
        <f t="shared" si="12"/>
        <v>-0.30817961766755841</v>
      </c>
      <c r="F94">
        <f t="shared" si="21"/>
        <v>-2.0833817737398101</v>
      </c>
      <c r="V94">
        <f t="shared" si="13"/>
        <v>91</v>
      </c>
      <c r="W94">
        <f t="shared" si="13"/>
        <v>-0.30817961766755841</v>
      </c>
      <c r="X94">
        <f t="shared" si="13"/>
        <v>-2.0833817737398101</v>
      </c>
      <c r="Y94">
        <f t="shared" si="14"/>
        <v>1.7752021560722517</v>
      </c>
      <c r="Z94">
        <f t="shared" si="15"/>
        <v>1.1814764916861382</v>
      </c>
      <c r="AA94">
        <f t="shared" si="16"/>
        <v>-0.54044921621331543</v>
      </c>
      <c r="AB94">
        <f t="shared" si="17"/>
        <v>4.0908535283578189</v>
      </c>
      <c r="AD94">
        <f t="shared" si="19"/>
        <v>91</v>
      </c>
      <c r="AE94">
        <f t="shared" si="20"/>
        <v>11.009228904367124</v>
      </c>
    </row>
    <row r="95" spans="1:31" x14ac:dyDescent="0.35">
      <c r="A95">
        <f t="shared" si="11"/>
        <v>92</v>
      </c>
      <c r="B95">
        <v>9.672211664259164</v>
      </c>
      <c r="D95">
        <f t="shared" si="18"/>
        <v>92</v>
      </c>
      <c r="E95">
        <f t="shared" si="12"/>
        <v>2.7332214611722905</v>
      </c>
      <c r="F95">
        <f t="shared" si="21"/>
        <v>0.26506228741705828</v>
      </c>
      <c r="V95">
        <f t="shared" si="13"/>
        <v>92</v>
      </c>
      <c r="W95">
        <f t="shared" si="13"/>
        <v>2.7332214611722905</v>
      </c>
      <c r="X95">
        <f t="shared" si="13"/>
        <v>0.26506228741705828</v>
      </c>
      <c r="Y95">
        <f t="shared" si="14"/>
        <v>2.4681591737552324</v>
      </c>
      <c r="Z95">
        <f t="shared" si="15"/>
        <v>1.1814764916861382</v>
      </c>
      <c r="AA95">
        <f t="shared" si="16"/>
        <v>0.15250780146966525</v>
      </c>
      <c r="AB95">
        <f t="shared" si="17"/>
        <v>4.7838105460407991</v>
      </c>
      <c r="AD95">
        <f t="shared" si="19"/>
        <v>92</v>
      </c>
      <c r="AE95">
        <f t="shared" si="20"/>
        <v>9.672211664259164</v>
      </c>
    </row>
    <row r="96" spans="1:31" x14ac:dyDescent="0.35">
      <c r="A96">
        <f t="shared" si="11"/>
        <v>93</v>
      </c>
      <c r="B96">
        <v>8.0220551654262664</v>
      </c>
      <c r="D96">
        <f t="shared" si="18"/>
        <v>93</v>
      </c>
      <c r="E96">
        <f t="shared" si="12"/>
        <v>0.12025740289903242</v>
      </c>
      <c r="F96">
        <f t="shared" si="21"/>
        <v>1.7380666650910821</v>
      </c>
      <c r="V96">
        <f t="shared" si="13"/>
        <v>93</v>
      </c>
      <c r="W96">
        <f t="shared" si="13"/>
        <v>0.12025740289903242</v>
      </c>
      <c r="X96">
        <f t="shared" si="13"/>
        <v>1.7380666650910821</v>
      </c>
      <c r="Y96">
        <f t="shared" si="14"/>
        <v>-1.6178092621920497</v>
      </c>
      <c r="Z96">
        <f t="shared" si="15"/>
        <v>1.1814764916861382</v>
      </c>
      <c r="AA96">
        <f t="shared" si="16"/>
        <v>-3.9334606344776168</v>
      </c>
      <c r="AB96">
        <f t="shared" si="17"/>
        <v>0.69784211009351749</v>
      </c>
      <c r="AD96">
        <f t="shared" si="19"/>
        <v>93</v>
      </c>
      <c r="AE96">
        <f t="shared" si="20"/>
        <v>8.0220551654262664</v>
      </c>
    </row>
    <row r="97" spans="1:31" x14ac:dyDescent="0.35">
      <c r="A97">
        <f t="shared" si="11"/>
        <v>94</v>
      </c>
      <c r="B97">
        <v>9.1001604867082797</v>
      </c>
      <c r="D97">
        <f t="shared" si="18"/>
        <v>94</v>
      </c>
      <c r="E97">
        <f t="shared" si="12"/>
        <v>-0.60786911954177603</v>
      </c>
      <c r="F97">
        <f t="shared" si="21"/>
        <v>1.4756436004503874</v>
      </c>
      <c r="V97">
        <f t="shared" si="13"/>
        <v>94</v>
      </c>
      <c r="W97">
        <f t="shared" si="13"/>
        <v>-0.60786911954177603</v>
      </c>
      <c r="X97">
        <f t="shared" si="13"/>
        <v>1.4756436004503874</v>
      </c>
      <c r="Y97">
        <f t="shared" si="14"/>
        <v>-2.0835127199921635</v>
      </c>
      <c r="Z97">
        <f t="shared" si="15"/>
        <v>1.1814764916861382</v>
      </c>
      <c r="AA97">
        <f t="shared" si="16"/>
        <v>-4.3991640922777311</v>
      </c>
      <c r="AB97">
        <f t="shared" si="17"/>
        <v>0.23213865229340369</v>
      </c>
      <c r="AD97">
        <f t="shared" si="19"/>
        <v>94</v>
      </c>
      <c r="AE97">
        <f t="shared" si="20"/>
        <v>9.1001604867082797</v>
      </c>
    </row>
    <row r="98" spans="1:31" x14ac:dyDescent="0.35">
      <c r="A98">
        <f t="shared" si="11"/>
        <v>95</v>
      </c>
      <c r="B98">
        <v>10.293563569831946</v>
      </c>
      <c r="D98">
        <f t="shared" si="18"/>
        <v>95</v>
      </c>
      <c r="E98">
        <f t="shared" si="12"/>
        <v>-0.40116364344151689</v>
      </c>
      <c r="F98">
        <f t="shared" si="21"/>
        <v>0.67221241553228728</v>
      </c>
      <c r="V98">
        <f t="shared" si="13"/>
        <v>95</v>
      </c>
      <c r="W98">
        <f t="shared" si="13"/>
        <v>-0.40116364344151689</v>
      </c>
      <c r="X98">
        <f t="shared" si="13"/>
        <v>0.67221241553228728</v>
      </c>
      <c r="Y98">
        <f t="shared" si="14"/>
        <v>-1.0733760589738042</v>
      </c>
      <c r="Z98">
        <f t="shared" si="15"/>
        <v>1.1814764916861382</v>
      </c>
      <c r="AA98">
        <f t="shared" si="16"/>
        <v>-3.3890274312593713</v>
      </c>
      <c r="AB98">
        <f t="shared" si="17"/>
        <v>1.242275313311763</v>
      </c>
      <c r="AD98">
        <f t="shared" si="19"/>
        <v>95</v>
      </c>
      <c r="AE98">
        <f t="shared" si="20"/>
        <v>10.293563569831946</v>
      </c>
    </row>
    <row r="99" spans="1:31" x14ac:dyDescent="0.35">
      <c r="A99">
        <f t="shared" si="11"/>
        <v>96</v>
      </c>
      <c r="B99">
        <v>10.874137892356456</v>
      </c>
      <c r="D99">
        <f t="shared" si="18"/>
        <v>96</v>
      </c>
      <c r="E99">
        <f t="shared" si="12"/>
        <v>-0.84097671894445858</v>
      </c>
      <c r="F99">
        <f t="shared" si="21"/>
        <v>-0.51504329261074366</v>
      </c>
      <c r="V99">
        <f t="shared" si="13"/>
        <v>96</v>
      </c>
      <c r="W99">
        <f t="shared" si="13"/>
        <v>-0.84097671894445858</v>
      </c>
      <c r="X99">
        <f t="shared" si="13"/>
        <v>-0.51504329261074366</v>
      </c>
      <c r="Y99">
        <f t="shared" si="14"/>
        <v>-0.32593342633371492</v>
      </c>
      <c r="Z99">
        <f t="shared" si="15"/>
        <v>1.1814764916861382</v>
      </c>
      <c r="AA99">
        <f t="shared" si="16"/>
        <v>-2.6415847986192822</v>
      </c>
      <c r="AB99">
        <f t="shared" si="17"/>
        <v>1.9897179459518521</v>
      </c>
      <c r="AD99">
        <f t="shared" si="19"/>
        <v>96</v>
      </c>
      <c r="AE99">
        <f t="shared" si="20"/>
        <v>10.874137892356456</v>
      </c>
    </row>
    <row r="100" spans="1:31" x14ac:dyDescent="0.35">
      <c r="A100">
        <f t="shared" si="11"/>
        <v>97</v>
      </c>
      <c r="B100">
        <v>11.048588930382071</v>
      </c>
      <c r="D100">
        <f t="shared" si="18"/>
        <v>97</v>
      </c>
      <c r="E100">
        <f t="shared" si="12"/>
        <v>1.4000747611031668</v>
      </c>
      <c r="F100">
        <f t="shared" si="21"/>
        <v>0.42583542695260285</v>
      </c>
      <c r="V100">
        <f t="shared" si="13"/>
        <v>97</v>
      </c>
      <c r="W100">
        <f t="shared" si="13"/>
        <v>1.4000747611031668</v>
      </c>
      <c r="X100">
        <f t="shared" si="13"/>
        <v>0.42583542695260285</v>
      </c>
      <c r="Y100">
        <f t="shared" si="14"/>
        <v>0.97423933415056396</v>
      </c>
      <c r="Z100">
        <f t="shared" si="15"/>
        <v>1.1814764916861382</v>
      </c>
      <c r="AA100">
        <f t="shared" si="16"/>
        <v>-1.3414120381350032</v>
      </c>
      <c r="AB100">
        <f t="shared" si="17"/>
        <v>3.2898907064361311</v>
      </c>
      <c r="AD100">
        <f t="shared" si="19"/>
        <v>97</v>
      </c>
      <c r="AE100">
        <f t="shared" si="20"/>
        <v>11.048588930382071</v>
      </c>
    </row>
    <row r="101" spans="1:31" x14ac:dyDescent="0.35">
      <c r="A101">
        <f t="shared" si="11"/>
        <v>98</v>
      </c>
      <c r="B101">
        <v>10.377103608405847</v>
      </c>
      <c r="D101">
        <f t="shared" si="18"/>
        <v>98</v>
      </c>
      <c r="E101">
        <f t="shared" si="12"/>
        <v>-2.2629468737161509</v>
      </c>
      <c r="F101">
        <f t="shared" si="21"/>
        <v>-1.2664353944331261</v>
      </c>
      <c r="V101">
        <f t="shared" si="13"/>
        <v>98</v>
      </c>
      <c r="W101">
        <f t="shared" si="13"/>
        <v>-2.2629468737161509</v>
      </c>
      <c r="X101">
        <f t="shared" si="13"/>
        <v>-1.2664353944331261</v>
      </c>
      <c r="Y101">
        <f t="shared" si="14"/>
        <v>-0.99651147928302475</v>
      </c>
      <c r="Z101">
        <f t="shared" si="15"/>
        <v>1.1814764916861382</v>
      </c>
      <c r="AA101">
        <f t="shared" si="16"/>
        <v>-3.3121628515685919</v>
      </c>
      <c r="AB101">
        <f t="shared" si="17"/>
        <v>1.3191398930025424</v>
      </c>
      <c r="AD101">
        <f t="shared" si="19"/>
        <v>98</v>
      </c>
      <c r="AE101">
        <f t="shared" si="20"/>
        <v>10.377103608405847</v>
      </c>
    </row>
    <row r="102" spans="1:31" x14ac:dyDescent="0.35">
      <c r="A102">
        <f t="shared" si="11"/>
        <v>99</v>
      </c>
      <c r="B102">
        <v>11.10073340647541</v>
      </c>
      <c r="D102">
        <f t="shared" si="18"/>
        <v>99</v>
      </c>
      <c r="E102">
        <f t="shared" si="12"/>
        <v>2.1193916801878179</v>
      </c>
      <c r="F102">
        <f t="shared" si="21"/>
        <v>-2.2251988579685467E-2</v>
      </c>
      <c r="V102">
        <f t="shared" si="13"/>
        <v>99</v>
      </c>
      <c r="W102">
        <f t="shared" si="13"/>
        <v>2.1193916801878179</v>
      </c>
      <c r="X102">
        <f t="shared" si="13"/>
        <v>-2.2251988579685467E-2</v>
      </c>
      <c r="Y102">
        <f t="shared" si="14"/>
        <v>2.1416436687675033</v>
      </c>
      <c r="Z102">
        <f t="shared" si="15"/>
        <v>1.1814764916861382</v>
      </c>
      <c r="AA102">
        <f t="shared" si="16"/>
        <v>-0.17400770351806383</v>
      </c>
      <c r="AB102">
        <f t="shared" si="17"/>
        <v>4.4572950410530705</v>
      </c>
      <c r="AD102">
        <f t="shared" si="19"/>
        <v>99</v>
      </c>
      <c r="AE102">
        <f t="shared" si="20"/>
        <v>11.10073340647541</v>
      </c>
    </row>
    <row r="103" spans="1:31" x14ac:dyDescent="0.35">
      <c r="A103">
        <f t="shared" si="11"/>
        <v>100</v>
      </c>
      <c r="B103">
        <v>9.5564566897714425</v>
      </c>
      <c r="D103">
        <f t="shared" si="18"/>
        <v>100</v>
      </c>
      <c r="E103">
        <f t="shared" si="12"/>
        <v>-7.3150893848250131E-2</v>
      </c>
      <c r="F103">
        <f t="shared" si="21"/>
        <v>0.66860342980259835</v>
      </c>
      <c r="V103">
        <f t="shared" si="13"/>
        <v>100</v>
      </c>
      <c r="W103">
        <f t="shared" si="13"/>
        <v>-7.3150893848250131E-2</v>
      </c>
      <c r="X103">
        <f t="shared" si="13"/>
        <v>0.66860342980259835</v>
      </c>
      <c r="Y103">
        <f t="shared" si="14"/>
        <v>-0.74175432365084848</v>
      </c>
      <c r="Z103">
        <f t="shared" si="15"/>
        <v>1.1814764916861382</v>
      </c>
      <c r="AA103">
        <f t="shared" si="16"/>
        <v>-3.0574056959364158</v>
      </c>
      <c r="AB103">
        <f t="shared" si="17"/>
        <v>1.5738970486347186</v>
      </c>
      <c r="AD103">
        <f t="shared" si="19"/>
        <v>100</v>
      </c>
      <c r="AE103">
        <f t="shared" si="20"/>
        <v>9.5564566897714425</v>
      </c>
    </row>
    <row r="104" spans="1:31" x14ac:dyDescent="0.35">
      <c r="A104">
        <f t="shared" si="11"/>
        <v>101</v>
      </c>
      <c r="B104">
        <v>10.126612012197914</v>
      </c>
      <c r="D104">
        <f t="shared" si="18"/>
        <v>101</v>
      </c>
      <c r="E104">
        <f t="shared" si="12"/>
        <v>0.26363570133145808</v>
      </c>
      <c r="F104">
        <f t="shared" si="21"/>
        <v>1.1620958676190067</v>
      </c>
      <c r="V104">
        <f t="shared" si="13"/>
        <v>101</v>
      </c>
      <c r="W104">
        <f t="shared" si="13"/>
        <v>0.26363570133145808</v>
      </c>
      <c r="X104">
        <f t="shared" si="13"/>
        <v>1.1620958676190067</v>
      </c>
      <c r="Y104">
        <f t="shared" si="14"/>
        <v>-0.89846016628754866</v>
      </c>
      <c r="Z104">
        <f t="shared" si="15"/>
        <v>1.1814764916861382</v>
      </c>
      <c r="AA104">
        <f t="shared" si="16"/>
        <v>-3.2141115385731158</v>
      </c>
      <c r="AB104">
        <f t="shared" si="17"/>
        <v>1.4171912059980185</v>
      </c>
      <c r="AD104">
        <f t="shared" si="19"/>
        <v>101</v>
      </c>
      <c r="AE104">
        <f t="shared" si="20"/>
        <v>10.126612012197914</v>
      </c>
    </row>
    <row r="105" spans="1:31" x14ac:dyDescent="0.35">
      <c r="A105">
        <f t="shared" si="11"/>
        <v>102</v>
      </c>
      <c r="B105">
        <v>10.618656799718755</v>
      </c>
      <c r="D105">
        <f t="shared" si="18"/>
        <v>102</v>
      </c>
      <c r="E105">
        <f t="shared" si="12"/>
        <v>-1.3536966340158396</v>
      </c>
      <c r="F105">
        <f t="shared" si="21"/>
        <v>-0.14838944123450792</v>
      </c>
      <c r="V105">
        <f t="shared" si="13"/>
        <v>102</v>
      </c>
      <c r="W105">
        <f t="shared" si="13"/>
        <v>-1.3536966340158396</v>
      </c>
      <c r="X105">
        <f t="shared" si="13"/>
        <v>-0.14838944123450792</v>
      </c>
      <c r="Y105">
        <f t="shared" si="14"/>
        <v>-1.2053071927813317</v>
      </c>
      <c r="Z105">
        <f t="shared" si="15"/>
        <v>1.1814764916861382</v>
      </c>
      <c r="AA105">
        <f t="shared" si="16"/>
        <v>-3.5209585650668989</v>
      </c>
      <c r="AB105">
        <f t="shared" si="17"/>
        <v>1.1103441795042355</v>
      </c>
      <c r="AD105">
        <f t="shared" si="19"/>
        <v>102</v>
      </c>
      <c r="AE105">
        <f t="shared" si="20"/>
        <v>10.618656799718755</v>
      </c>
    </row>
    <row r="106" spans="1:31" x14ac:dyDescent="0.35">
      <c r="A106">
        <f t="shared" si="11"/>
        <v>103</v>
      </c>
      <c r="B106">
        <v>11.369377647513675</v>
      </c>
      <c r="D106" s="6">
        <f t="shared" si="18"/>
        <v>103</v>
      </c>
      <c r="E106" s="6">
        <f t="shared" si="12"/>
        <v>1.8062179035832622</v>
      </c>
      <c r="F106" s="6">
        <f t="shared" si="21"/>
        <v>1.0055783998404182</v>
      </c>
      <c r="V106">
        <f t="shared" si="13"/>
        <v>103</v>
      </c>
      <c r="W106">
        <f t="shared" si="13"/>
        <v>1.8062179035832622</v>
      </c>
      <c r="X106">
        <f t="shared" si="13"/>
        <v>1.0055783998404182</v>
      </c>
      <c r="Y106">
        <f t="shared" si="14"/>
        <v>0.80063950374284398</v>
      </c>
      <c r="Z106">
        <f t="shared" si="15"/>
        <v>1.1814764916861382</v>
      </c>
      <c r="AA106">
        <f t="shared" si="16"/>
        <v>-1.5150118685427232</v>
      </c>
      <c r="AB106">
        <f t="shared" si="17"/>
        <v>3.1162908760284109</v>
      </c>
      <c r="AD106">
        <f t="shared" si="19"/>
        <v>103</v>
      </c>
      <c r="AE106">
        <f t="shared" si="20"/>
        <v>11.369377647513675</v>
      </c>
    </row>
    <row r="107" spans="1:31" x14ac:dyDescent="0.35">
      <c r="A107">
        <f t="shared" si="11"/>
        <v>104</v>
      </c>
      <c r="B107">
        <v>10.761442220235375</v>
      </c>
      <c r="V107">
        <f>V106+1</f>
        <v>104</v>
      </c>
      <c r="Y107">
        <f>SUMPRODUCT(W105:W106,I$4:I$5)+SUMPRODUCT(X106,J$5)</f>
        <v>-1.6693750934888847</v>
      </c>
      <c r="Z107">
        <f>J$15*SQRT(SUMSQ(M$15:M15))</f>
        <v>1.1814764916861382</v>
      </c>
      <c r="AA107">
        <f>Y107-NORMSINV(1-Z$2/2)*Z107</f>
        <v>-3.9850264657744519</v>
      </c>
      <c r="AB107">
        <f>Y107+NORMSINV(1-Z$2/2)*Z107</f>
        <v>0.64627627879668248</v>
      </c>
      <c r="AD107">
        <f t="shared" si="19"/>
        <v>104</v>
      </c>
      <c r="AE107">
        <f t="shared" si="20"/>
        <v>10.761442220235375</v>
      </c>
    </row>
    <row r="108" spans="1:31" x14ac:dyDescent="0.35">
      <c r="A108">
        <f t="shared" si="11"/>
        <v>105</v>
      </c>
      <c r="B108" s="6">
        <v>11.954765055482959</v>
      </c>
      <c r="V108">
        <f>V107+1</f>
        <v>105</v>
      </c>
      <c r="Y108">
        <f>SUMPRODUCT(W106,I4)+SUMPRODUCT(Y107,I5)</f>
        <v>0.59699997908619218</v>
      </c>
      <c r="Z108">
        <f>J$15*SQRT(SUMSQ(M$15:M16))</f>
        <v>2.0786096514388772</v>
      </c>
      <c r="AA108">
        <f>Y108-NORMSINV(1-Z$2/2)*Z108</f>
        <v>-3.4770000756513619</v>
      </c>
      <c r="AB108">
        <f>Y108+NORMSINV(1-Z$2/2)*Z108</f>
        <v>4.6710000338237458</v>
      </c>
      <c r="AD108" s="6">
        <f t="shared" si="19"/>
        <v>105</v>
      </c>
      <c r="AE108" s="6">
        <f t="shared" si="20"/>
        <v>11.954765055482959</v>
      </c>
    </row>
    <row r="109" spans="1:31" x14ac:dyDescent="0.35">
      <c r="V109">
        <f>V108+1</f>
        <v>106</v>
      </c>
      <c r="Y109">
        <f>SUMPRODUCT(Y107:Y108,I4:I5)</f>
        <v>-6.1227552093625598E-2</v>
      </c>
      <c r="Z109">
        <f>J$15*SQRT(SUMSQ(M$15:M17))</f>
        <v>2.1968847929067525</v>
      </c>
      <c r="AA109">
        <f>Y109-NORMSINV(1-Z$2/2)*Z109</f>
        <v>-4.3670426243745952</v>
      </c>
      <c r="AB109">
        <f>Y109+NORMSINV(1-Z$2/2)*Z109</f>
        <v>4.244587520187344</v>
      </c>
      <c r="AD109">
        <f t="shared" si="19"/>
        <v>106</v>
      </c>
      <c r="AE109">
        <f>Y107+2*AE108-AE107+J$6</f>
        <v>11.473753156184278</v>
      </c>
    </row>
    <row r="110" spans="1:31" x14ac:dyDescent="0.35">
      <c r="V110">
        <f>V109+1</f>
        <v>107</v>
      </c>
      <c r="Y110">
        <f>SUMPRODUCT(Y108:Y109,I4:I5)</f>
        <v>-5.7071368139754511E-2</v>
      </c>
      <c r="Z110">
        <f>J$15*SQRT(SUMSQ(M$15:M18))</f>
        <v>2.1998580527925626</v>
      </c>
      <c r="AA110">
        <f>Y110-NORMSINV(1-Z$2/2)*Z110</f>
        <v>-4.3687139227135896</v>
      </c>
      <c r="AB110">
        <f>Y110+NORMSINV(1-Z$2/2)*Z110</f>
        <v>4.2545711864340801</v>
      </c>
      <c r="AD110">
        <f t="shared" si="19"/>
        <v>107</v>
      </c>
      <c r="AE110">
        <f>Y108+2*AE109-AE108+J$6</f>
        <v>11.584781594914411</v>
      </c>
    </row>
    <row r="111" spans="1:31" x14ac:dyDescent="0.35">
      <c r="V111" s="6">
        <f>V110+1</f>
        <v>108</v>
      </c>
      <c r="W111" s="6"/>
      <c r="X111" s="6"/>
      <c r="Y111" s="6">
        <f>SUMPRODUCT(Y109:Y110,I4:I5)</f>
        <v>3.8706806675069982E-2</v>
      </c>
      <c r="Z111" s="6">
        <f>J$15*SQRT(SUMSQ(M$15:M19))</f>
        <v>2.2003496194005656</v>
      </c>
      <c r="AA111" s="6">
        <f>Y111-NORMSINV(1-Z$2/2)*Z111</f>
        <v>-4.2738992007464525</v>
      </c>
      <c r="AB111" s="6">
        <f>Y111+NORMSINV(1-Z$2/2)*Z111</f>
        <v>4.3513128140965929</v>
      </c>
      <c r="AD111">
        <f t="shared" si="19"/>
        <v>108</v>
      </c>
      <c r="AE111">
        <f>Y109+2*AE110-AE109+J$6</f>
        <v>11.629622840493537</v>
      </c>
    </row>
    <row r="112" spans="1:31" x14ac:dyDescent="0.35">
      <c r="AD112">
        <f t="shared" si="19"/>
        <v>109</v>
      </c>
      <c r="AE112">
        <f>Y110+2*AE111-AE110+J$6</f>
        <v>11.612433076875529</v>
      </c>
    </row>
    <row r="113" spans="30:31" x14ac:dyDescent="0.35">
      <c r="AD113" s="6">
        <f t="shared" si="19"/>
        <v>110</v>
      </c>
      <c r="AE113" s="6">
        <f>Y111+2*AE112-AE111+J$6</f>
        <v>11.628990478875211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69574-51B7-4A61-A816-56C25168B326}">
  <sheetPr codeName="Sheet25"/>
  <dimension ref="A1:AE113"/>
  <sheetViews>
    <sheetView workbookViewId="0"/>
  </sheetViews>
  <sheetFormatPr defaultRowHeight="14.5" x14ac:dyDescent="0.35"/>
  <cols>
    <col min="1" max="1" width="4.81640625" customWidth="1"/>
  </cols>
  <sheetData>
    <row r="1" spans="1:31" x14ac:dyDescent="0.35">
      <c r="A1" s="1" t="s">
        <v>55</v>
      </c>
      <c r="D1" t="s">
        <v>1</v>
      </c>
      <c r="H1" t="s">
        <v>2</v>
      </c>
      <c r="L1" t="s">
        <v>3</v>
      </c>
      <c r="P1" t="s">
        <v>50</v>
      </c>
      <c r="V1" t="s">
        <v>5</v>
      </c>
      <c r="AD1" t="s">
        <v>6</v>
      </c>
    </row>
    <row r="2" spans="1:31" ht="15" thickBot="1" x14ac:dyDescent="0.4">
      <c r="A2" s="2"/>
      <c r="B2" s="2"/>
      <c r="Y2" t="s">
        <v>7</v>
      </c>
      <c r="Z2">
        <v>0.05</v>
      </c>
    </row>
    <row r="3" spans="1:31" ht="15" thickTop="1" x14ac:dyDescent="0.35">
      <c r="B3" s="33" t="s">
        <v>8</v>
      </c>
      <c r="D3" s="4" t="s">
        <v>9</v>
      </c>
      <c r="E3" s="4" t="s">
        <v>10</v>
      </c>
      <c r="F3" s="4" t="s">
        <v>11</v>
      </c>
      <c r="H3" s="4" t="s">
        <v>12</v>
      </c>
      <c r="I3" s="4" t="s">
        <v>13</v>
      </c>
      <c r="J3" s="4" t="s">
        <v>14</v>
      </c>
      <c r="L3" s="4" t="s">
        <v>15</v>
      </c>
      <c r="M3" s="4" t="s">
        <v>16</v>
      </c>
      <c r="N3" s="4" t="s">
        <v>17</v>
      </c>
      <c r="P3" s="4" t="s">
        <v>18</v>
      </c>
      <c r="Q3" s="4" t="s">
        <v>51</v>
      </c>
      <c r="R3" s="4" t="s">
        <v>20</v>
      </c>
      <c r="S3" s="4" t="s">
        <v>21</v>
      </c>
      <c r="T3" s="4" t="s">
        <v>22</v>
      </c>
      <c r="V3" s="4" t="s">
        <v>9</v>
      </c>
      <c r="W3" s="4" t="s">
        <v>10</v>
      </c>
      <c r="X3" s="4" t="s">
        <v>11</v>
      </c>
      <c r="Y3" s="4" t="s">
        <v>23</v>
      </c>
      <c r="Z3" s="4" t="s">
        <v>20</v>
      </c>
      <c r="AA3" s="4" t="s">
        <v>24</v>
      </c>
      <c r="AB3" s="4" t="s">
        <v>25</v>
      </c>
      <c r="AD3" s="4" t="s">
        <v>9</v>
      </c>
      <c r="AE3" s="4" t="s">
        <v>26</v>
      </c>
    </row>
    <row r="4" spans="1:31" x14ac:dyDescent="0.35">
      <c r="A4">
        <v>1</v>
      </c>
      <c r="B4">
        <v>3.1176756475655343</v>
      </c>
      <c r="D4">
        <v>1</v>
      </c>
      <c r="E4">
        <f>B6-2*B5+B4-J$6</f>
        <v>-3.5870937804010494</v>
      </c>
      <c r="F4">
        <v>0</v>
      </c>
      <c r="H4" s="5">
        <v>2</v>
      </c>
      <c r="I4">
        <v>-0.14877473524912185</v>
      </c>
      <c r="J4">
        <v>0</v>
      </c>
      <c r="L4">
        <f t="array" ref="L4:N5">[2]!ARRoots(I4:I5)</f>
        <v>-1.7427173990500116</v>
      </c>
      <c r="M4">
        <v>-1.9195070799885854</v>
      </c>
      <c r="N4">
        <v>2.5925993448811067</v>
      </c>
      <c r="P4" s="27" t="s">
        <v>52</v>
      </c>
      <c r="Q4" s="27">
        <f>J16</f>
        <v>4.7722338769122666E-3</v>
      </c>
      <c r="R4" s="27">
        <f>J17/SQRT(J18)</f>
        <v>0.2146775633193172</v>
      </c>
      <c r="S4" s="27">
        <f>Q4/R4</f>
        <v>2.2229774752072797E-2</v>
      </c>
      <c r="T4" s="27">
        <f>TDIST(ABS(S4),J$18-1,2)</f>
        <v>0.98230896342469909</v>
      </c>
      <c r="V4">
        <f>D4</f>
        <v>1</v>
      </c>
      <c r="W4">
        <f>E4</f>
        <v>-3.5870937804010494</v>
      </c>
      <c r="X4">
        <f>F4</f>
        <v>0</v>
      </c>
      <c r="Y4">
        <f>W4-X4</f>
        <v>-3.5870937804010494</v>
      </c>
      <c r="Z4">
        <f>J$15</f>
        <v>1.1814764762495735</v>
      </c>
      <c r="AA4">
        <f>Y4-NORMSINV(1-Z$2/2)*Z4</f>
        <v>-5.9027451224315062</v>
      </c>
      <c r="AB4">
        <f>Y4+NORMSINV(1-Z$2/2)*Z4</f>
        <v>-1.2714424383705931</v>
      </c>
      <c r="AD4">
        <v>1</v>
      </c>
      <c r="AE4">
        <f>B4</f>
        <v>3.1176756475655343</v>
      </c>
    </row>
    <row r="5" spans="1:31" x14ac:dyDescent="0.35">
      <c r="A5">
        <f t="shared" ref="A5:A68" si="0">A4+1</f>
        <v>2</v>
      </c>
      <c r="B5">
        <v>5.8082510857989273</v>
      </c>
      <c r="D5">
        <f>D4+1</f>
        <v>2</v>
      </c>
      <c r="E5">
        <f t="shared" ref="E5:E68" si="1">B7-2*B6+B5-J$6</f>
        <v>2.1191525165451139</v>
      </c>
      <c r="F5">
        <v>0</v>
      </c>
      <c r="H5" s="5">
        <f>H4-1</f>
        <v>1</v>
      </c>
      <c r="I5">
        <v>-0.5185446393154074</v>
      </c>
      <c r="J5">
        <v>-0.9289447533261459</v>
      </c>
      <c r="L5" s="6">
        <v>-1.7427173990500116</v>
      </c>
      <c r="M5" s="6">
        <v>1.9195070799885854</v>
      </c>
      <c r="N5" s="6">
        <v>2.5925993448811067</v>
      </c>
      <c r="V5">
        <f t="shared" ref="V5:X68" si="2">D5</f>
        <v>2</v>
      </c>
      <c r="W5">
        <f t="shared" si="2"/>
        <v>2.1191525165451139</v>
      </c>
      <c r="X5">
        <f t="shared" si="2"/>
        <v>0</v>
      </c>
      <c r="Y5">
        <f t="shared" ref="Y5:Y68" si="3">W5-X5</f>
        <v>2.1191525165451139</v>
      </c>
      <c r="Z5">
        <f t="shared" ref="Z5:Z68" si="4">J$15</f>
        <v>1.1814764762495735</v>
      </c>
      <c r="AA5">
        <f t="shared" ref="AA5:AA68" si="5">Y5-NORMSINV(1-Z$2/2)*Z5</f>
        <v>-0.19649882548534237</v>
      </c>
      <c r="AB5">
        <f t="shared" ref="AB5:AB68" si="6">Y5+NORMSINV(1-Z$2/2)*Z5</f>
        <v>4.4348038585755702</v>
      </c>
      <c r="AD5">
        <f>AD4+1</f>
        <v>2</v>
      </c>
      <c r="AE5">
        <f>B5</f>
        <v>5.8082510857989273</v>
      </c>
    </row>
    <row r="6" spans="1:31" x14ac:dyDescent="0.35">
      <c r="A6">
        <f t="shared" si="0"/>
        <v>3</v>
      </c>
      <c r="B6">
        <v>4.9067685983817757</v>
      </c>
      <c r="D6">
        <f t="shared" ref="D6:D69" si="7">D5+1</f>
        <v>3</v>
      </c>
      <c r="E6">
        <f t="shared" si="1"/>
        <v>0.80811009087649299</v>
      </c>
      <c r="F6">
        <f>E6-SUMPRODUCT(E4:E5,I$4:I$5)-SUMPRODUCT(F5,J$5)</f>
        <v>1.373316340729779</v>
      </c>
      <c r="H6" s="7" t="s">
        <v>27</v>
      </c>
      <c r="I6" s="6">
        <f>J6*(1-SUM(I4:I5))</f>
        <v>-8.2768155526358085E-3</v>
      </c>
      <c r="J6" s="6">
        <v>-4.9641452494951959E-3</v>
      </c>
      <c r="V6">
        <f t="shared" si="2"/>
        <v>3</v>
      </c>
      <c r="W6">
        <f t="shared" si="2"/>
        <v>0.80811009087649299</v>
      </c>
      <c r="X6">
        <f t="shared" si="2"/>
        <v>1.373316340729779</v>
      </c>
      <c r="Y6">
        <f t="shared" si="3"/>
        <v>-0.56520624985328605</v>
      </c>
      <c r="Z6">
        <f t="shared" si="4"/>
        <v>1.1814764762495735</v>
      </c>
      <c r="AA6">
        <f t="shared" si="5"/>
        <v>-2.8808575918837422</v>
      </c>
      <c r="AB6">
        <f t="shared" si="6"/>
        <v>1.7504450921771704</v>
      </c>
      <c r="AD6">
        <f t="shared" ref="AD6:AD69" si="8">AD5+1</f>
        <v>3</v>
      </c>
      <c r="AE6">
        <f t="shared" ref="AE6:AE69" si="9">B6</f>
        <v>4.9067685983817757</v>
      </c>
    </row>
    <row r="7" spans="1:31" x14ac:dyDescent="0.35">
      <c r="A7">
        <f t="shared" si="0"/>
        <v>4</v>
      </c>
      <c r="B7">
        <v>6.1194744822602427</v>
      </c>
      <c r="D7">
        <f t="shared" si="7"/>
        <v>4</v>
      </c>
      <c r="E7">
        <f t="shared" si="1"/>
        <v>-0.80134656937570281</v>
      </c>
      <c r="F7">
        <f t="shared" ref="F7:F70" si="10">E7-SUMPRODUCT(E5:E6,I$4:I$5)-SUMPRODUCT(F6,J$5)</f>
        <v>1.208705950204489</v>
      </c>
      <c r="L7" t="s">
        <v>30</v>
      </c>
      <c r="V7">
        <f t="shared" si="2"/>
        <v>4</v>
      </c>
      <c r="W7">
        <f t="shared" si="2"/>
        <v>-0.80134656937570281</v>
      </c>
      <c r="X7">
        <f t="shared" si="2"/>
        <v>1.208705950204489</v>
      </c>
      <c r="Y7">
        <f t="shared" si="3"/>
        <v>-2.0100525195801917</v>
      </c>
      <c r="Z7">
        <f t="shared" si="4"/>
        <v>1.1814764762495735</v>
      </c>
      <c r="AA7">
        <f t="shared" si="5"/>
        <v>-4.3257038616106485</v>
      </c>
      <c r="AB7">
        <f t="shared" si="6"/>
        <v>0.3055988224502646</v>
      </c>
      <c r="AD7">
        <f t="shared" si="8"/>
        <v>4</v>
      </c>
      <c r="AE7">
        <f t="shared" si="9"/>
        <v>6.1194744822602427</v>
      </c>
    </row>
    <row r="8" spans="1:31" ht="15" thickBot="1" x14ac:dyDescent="0.4">
      <c r="A8">
        <f t="shared" si="0"/>
        <v>5</v>
      </c>
      <c r="B8">
        <v>8.1353263117657075</v>
      </c>
      <c r="D8">
        <f t="shared" si="7"/>
        <v>5</v>
      </c>
      <c r="E8">
        <f t="shared" si="1"/>
        <v>-1.4017937123895869</v>
      </c>
      <c r="F8">
        <f t="shared" si="10"/>
        <v>-0.57428026459430193</v>
      </c>
      <c r="I8" t="s">
        <v>32</v>
      </c>
      <c r="J8" s="26">
        <f>SUMSQ(F6:F106)</f>
        <v>140.98455305704204</v>
      </c>
      <c r="V8">
        <f t="shared" si="2"/>
        <v>5</v>
      </c>
      <c r="W8">
        <f t="shared" si="2"/>
        <v>-1.4017937123895869</v>
      </c>
      <c r="X8">
        <f t="shared" si="2"/>
        <v>-0.57428026459430193</v>
      </c>
      <c r="Y8">
        <f t="shared" si="3"/>
        <v>-0.82751344779528502</v>
      </c>
      <c r="Z8">
        <f t="shared" si="4"/>
        <v>1.1814764762495735</v>
      </c>
      <c r="AA8">
        <f t="shared" si="5"/>
        <v>-3.1431647898257413</v>
      </c>
      <c r="AB8">
        <f t="shared" si="6"/>
        <v>1.4881378942351713</v>
      </c>
      <c r="AD8">
        <f t="shared" si="8"/>
        <v>5</v>
      </c>
      <c r="AE8">
        <f t="shared" si="9"/>
        <v>8.1353263117657075</v>
      </c>
    </row>
    <row r="9" spans="1:31" ht="15" thickTop="1" x14ac:dyDescent="0.35">
      <c r="A9">
        <f t="shared" si="0"/>
        <v>6</v>
      </c>
      <c r="B9">
        <v>9.3448674266459744</v>
      </c>
      <c r="D9">
        <f t="shared" si="7"/>
        <v>6</v>
      </c>
      <c r="E9">
        <f t="shared" si="1"/>
        <v>-0.84397651457586964</v>
      </c>
      <c r="F9">
        <f t="shared" si="10"/>
        <v>-2.2235638919968235</v>
      </c>
      <c r="L9" s="4" t="s">
        <v>15</v>
      </c>
      <c r="M9" s="4" t="s">
        <v>16</v>
      </c>
      <c r="N9" s="4" t="s">
        <v>17</v>
      </c>
      <c r="V9">
        <f t="shared" si="2"/>
        <v>6</v>
      </c>
      <c r="W9">
        <f t="shared" si="2"/>
        <v>-0.84397651457586964</v>
      </c>
      <c r="X9">
        <f t="shared" si="2"/>
        <v>-2.2235638919968235</v>
      </c>
      <c r="Y9">
        <f t="shared" si="3"/>
        <v>1.3795873774209539</v>
      </c>
      <c r="Z9">
        <f t="shared" si="4"/>
        <v>1.1814764762495735</v>
      </c>
      <c r="AA9">
        <f t="shared" si="5"/>
        <v>-0.93606396460950236</v>
      </c>
      <c r="AB9">
        <f t="shared" si="6"/>
        <v>3.6952387194514102</v>
      </c>
      <c r="AD9">
        <f t="shared" si="8"/>
        <v>6</v>
      </c>
      <c r="AE9">
        <f t="shared" si="9"/>
        <v>9.3448674266459744</v>
      </c>
    </row>
    <row r="10" spans="1:31" x14ac:dyDescent="0.35">
      <c r="A10">
        <f t="shared" si="0"/>
        <v>7</v>
      </c>
      <c r="B10">
        <v>9.147650683887159</v>
      </c>
      <c r="D10">
        <f t="shared" si="7"/>
        <v>7</v>
      </c>
      <c r="E10">
        <f t="shared" si="1"/>
        <v>3.0960472957036256</v>
      </c>
      <c r="F10">
        <f t="shared" si="10"/>
        <v>0.38428829877164805</v>
      </c>
      <c r="I10" t="s">
        <v>33</v>
      </c>
      <c r="J10" s="25">
        <v>2</v>
      </c>
      <c r="L10" s="27">
        <f t="array" ref="L10:N10">[2]!MARoots(J5)</f>
        <v>1.0764902825700196</v>
      </c>
      <c r="M10" s="27">
        <v>0</v>
      </c>
      <c r="N10" s="27">
        <v>1.0764902825700196</v>
      </c>
      <c r="V10">
        <f t="shared" si="2"/>
        <v>7</v>
      </c>
      <c r="W10">
        <f t="shared" si="2"/>
        <v>3.0960472957036256</v>
      </c>
      <c r="X10">
        <f t="shared" si="2"/>
        <v>0.38428829877164805</v>
      </c>
      <c r="Y10">
        <f t="shared" si="3"/>
        <v>2.7117589969319775</v>
      </c>
      <c r="Z10">
        <f t="shared" si="4"/>
        <v>1.1814764762495735</v>
      </c>
      <c r="AA10">
        <f t="shared" si="5"/>
        <v>0.39610765490152122</v>
      </c>
      <c r="AB10">
        <f t="shared" si="6"/>
        <v>5.0274103389624338</v>
      </c>
      <c r="AD10">
        <f t="shared" si="8"/>
        <v>7</v>
      </c>
      <c r="AE10">
        <f t="shared" si="9"/>
        <v>9.147650683887159</v>
      </c>
    </row>
    <row r="11" spans="1:31" x14ac:dyDescent="0.35">
      <c r="A11">
        <f t="shared" si="0"/>
        <v>8</v>
      </c>
      <c r="B11">
        <v>8.1014932813029787</v>
      </c>
      <c r="D11">
        <f t="shared" si="7"/>
        <v>8</v>
      </c>
      <c r="E11">
        <f t="shared" si="1"/>
        <v>-1.1411842827892045</v>
      </c>
      <c r="F11">
        <f t="shared" si="10"/>
        <v>0.69567466186092575</v>
      </c>
      <c r="I11" t="s">
        <v>34</v>
      </c>
      <c r="J11" s="11">
        <v>1</v>
      </c>
      <c r="V11">
        <f t="shared" si="2"/>
        <v>8</v>
      </c>
      <c r="W11">
        <f t="shared" si="2"/>
        <v>-1.1411842827892045</v>
      </c>
      <c r="X11">
        <f t="shared" si="2"/>
        <v>0.69567466186092575</v>
      </c>
      <c r="Y11">
        <f t="shared" si="3"/>
        <v>-1.8368589446501302</v>
      </c>
      <c r="Z11">
        <f t="shared" si="4"/>
        <v>1.1814764762495735</v>
      </c>
      <c r="AA11">
        <f t="shared" si="5"/>
        <v>-4.1525102866805863</v>
      </c>
      <c r="AB11">
        <f t="shared" si="6"/>
        <v>0.47879239738032608</v>
      </c>
      <c r="AD11">
        <f t="shared" si="8"/>
        <v>8</v>
      </c>
      <c r="AE11">
        <f t="shared" si="9"/>
        <v>8.1014932813029787</v>
      </c>
    </row>
    <row r="12" spans="1:31" x14ac:dyDescent="0.35">
      <c r="A12">
        <f t="shared" si="0"/>
        <v>9</v>
      </c>
      <c r="B12">
        <v>10.146419029172929</v>
      </c>
      <c r="D12">
        <f t="shared" si="7"/>
        <v>9</v>
      </c>
      <c r="E12">
        <f t="shared" si="1"/>
        <v>-1.8164314434029478</v>
      </c>
      <c r="F12">
        <f t="shared" si="10"/>
        <v>-1.3013294918195735</v>
      </c>
      <c r="I12" t="s">
        <v>35</v>
      </c>
      <c r="J12" s="11">
        <v>2</v>
      </c>
      <c r="L12" t="s">
        <v>36</v>
      </c>
      <c r="V12">
        <f t="shared" si="2"/>
        <v>9</v>
      </c>
      <c r="W12">
        <f t="shared" si="2"/>
        <v>-1.8164314434029478</v>
      </c>
      <c r="X12">
        <f t="shared" si="2"/>
        <v>-1.3013294918195735</v>
      </c>
      <c r="Y12">
        <f t="shared" si="3"/>
        <v>-0.51510195158337435</v>
      </c>
      <c r="Z12">
        <f t="shared" si="4"/>
        <v>1.1814764762495735</v>
      </c>
      <c r="AA12">
        <f t="shared" si="5"/>
        <v>-2.8307532936138307</v>
      </c>
      <c r="AB12">
        <f t="shared" si="6"/>
        <v>1.800549390447082</v>
      </c>
      <c r="AD12">
        <f t="shared" si="8"/>
        <v>9</v>
      </c>
      <c r="AE12">
        <f t="shared" si="9"/>
        <v>10.146419029172929</v>
      </c>
    </row>
    <row r="13" spans="1:31" ht="15" thickBot="1" x14ac:dyDescent="0.4">
      <c r="A13">
        <f t="shared" si="0"/>
        <v>10</v>
      </c>
      <c r="B13">
        <v>11.045196349004179</v>
      </c>
      <c r="D13">
        <f t="shared" si="7"/>
        <v>10</v>
      </c>
      <c r="E13">
        <f t="shared" si="1"/>
        <v>0.97860657833975029</v>
      </c>
      <c r="F13">
        <f t="shared" si="10"/>
        <v>-1.3419368026375915</v>
      </c>
      <c r="I13" t="s">
        <v>37</v>
      </c>
      <c r="J13" s="11">
        <f>AVERAGE(F6:F106)</f>
        <v>-3.5415715727017884E-2</v>
      </c>
      <c r="V13">
        <f t="shared" si="2"/>
        <v>10</v>
      </c>
      <c r="W13">
        <f t="shared" si="2"/>
        <v>0.97860657833975029</v>
      </c>
      <c r="X13">
        <f t="shared" si="2"/>
        <v>-1.3419368026375915</v>
      </c>
      <c r="Y13">
        <f t="shared" si="3"/>
        <v>2.3205433809773419</v>
      </c>
      <c r="Z13">
        <f t="shared" si="4"/>
        <v>1.1814764762495735</v>
      </c>
      <c r="AA13">
        <f t="shared" si="5"/>
        <v>4.8920389468856129E-3</v>
      </c>
      <c r="AB13">
        <f t="shared" si="6"/>
        <v>4.6361947230077982</v>
      </c>
      <c r="AD13">
        <f t="shared" si="8"/>
        <v>10</v>
      </c>
      <c r="AE13">
        <f t="shared" si="9"/>
        <v>11.045196349004179</v>
      </c>
    </row>
    <row r="14" spans="1:31" ht="15" thickTop="1" x14ac:dyDescent="0.35">
      <c r="A14">
        <f t="shared" si="0"/>
        <v>11</v>
      </c>
      <c r="B14">
        <v>10.122578080182986</v>
      </c>
      <c r="D14">
        <f t="shared" si="7"/>
        <v>11</v>
      </c>
      <c r="E14">
        <f t="shared" si="1"/>
        <v>0.60164753742119703</v>
      </c>
      <c r="F14">
        <f t="shared" si="10"/>
        <v>-0.40772552657784034</v>
      </c>
      <c r="I14" t="s">
        <v>38</v>
      </c>
      <c r="J14" s="11">
        <f>STDEV(F6:F106)</f>
        <v>1.1868355888330779</v>
      </c>
      <c r="L14" s="4" t="s">
        <v>12</v>
      </c>
      <c r="M14" s="4" t="s">
        <v>39</v>
      </c>
      <c r="V14">
        <f t="shared" si="2"/>
        <v>11</v>
      </c>
      <c r="W14">
        <f t="shared" si="2"/>
        <v>0.60164753742119703</v>
      </c>
      <c r="X14">
        <f t="shared" si="2"/>
        <v>-0.40772552657784034</v>
      </c>
      <c r="Y14">
        <f t="shared" si="3"/>
        <v>1.0093730639990373</v>
      </c>
      <c r="Z14">
        <f t="shared" si="4"/>
        <v>1.1814764762495735</v>
      </c>
      <c r="AA14">
        <f t="shared" si="5"/>
        <v>-1.306278278031419</v>
      </c>
      <c r="AB14">
        <f t="shared" si="6"/>
        <v>3.3250244060294936</v>
      </c>
      <c r="AD14">
        <f t="shared" si="8"/>
        <v>11</v>
      </c>
      <c r="AE14">
        <f t="shared" si="9"/>
        <v>10.122578080182986</v>
      </c>
    </row>
    <row r="15" spans="1:31" x14ac:dyDescent="0.35">
      <c r="A15">
        <f t="shared" si="0"/>
        <v>12</v>
      </c>
      <c r="B15">
        <v>10.173602244452049</v>
      </c>
      <c r="D15">
        <f t="shared" si="7"/>
        <v>12</v>
      </c>
      <c r="E15">
        <f t="shared" si="1"/>
        <v>-1.3799899625101251</v>
      </c>
      <c r="F15">
        <f t="shared" si="10"/>
        <v>-1.3011714113291268</v>
      </c>
      <c r="I15" t="s">
        <v>40</v>
      </c>
      <c r="J15" s="11">
        <f>SQRT(J8/J18)</f>
        <v>1.1814764762495735</v>
      </c>
      <c r="L15" s="12">
        <v>0</v>
      </c>
      <c r="M15" s="12">
        <f t="array" ref="M15:M19">[2]!PSICoeff(I4:I5,J5)</f>
        <v>1</v>
      </c>
      <c r="V15">
        <f t="shared" si="2"/>
        <v>12</v>
      </c>
      <c r="W15">
        <f t="shared" si="2"/>
        <v>-1.3799899625101251</v>
      </c>
      <c r="X15">
        <f t="shared" si="2"/>
        <v>-1.3011714113291268</v>
      </c>
      <c r="Y15">
        <f t="shared" si="3"/>
        <v>-7.8818551180998231E-2</v>
      </c>
      <c r="Z15">
        <f t="shared" si="4"/>
        <v>1.1814764762495735</v>
      </c>
      <c r="AA15">
        <f t="shared" si="5"/>
        <v>-2.3944698932114545</v>
      </c>
      <c r="AB15">
        <f t="shared" si="6"/>
        <v>2.2368327908494581</v>
      </c>
      <c r="AD15">
        <f t="shared" si="8"/>
        <v>12</v>
      </c>
      <c r="AE15">
        <f t="shared" si="9"/>
        <v>10.173602244452049</v>
      </c>
    </row>
    <row r="16" spans="1:31" x14ac:dyDescent="0.35">
      <c r="A16">
        <f t="shared" si="0"/>
        <v>13</v>
      </c>
      <c r="B16">
        <v>10.821309800892813</v>
      </c>
      <c r="D16">
        <f t="shared" si="7"/>
        <v>13</v>
      </c>
      <c r="E16">
        <f t="shared" si="1"/>
        <v>1.0042015025498721</v>
      </c>
      <c r="F16">
        <f t="shared" si="10"/>
        <v>-0.83059129745786753</v>
      </c>
      <c r="I16" t="s">
        <v>41</v>
      </c>
      <c r="J16" s="11">
        <f>AVERAGE(E6:E106)</f>
        <v>4.7722338769122666E-3</v>
      </c>
      <c r="L16">
        <f>L15+1</f>
        <v>1</v>
      </c>
      <c r="M16">
        <v>-1.4474893926415533</v>
      </c>
      <c r="V16">
        <f t="shared" si="2"/>
        <v>13</v>
      </c>
      <c r="W16">
        <f t="shared" si="2"/>
        <v>1.0042015025498721</v>
      </c>
      <c r="X16">
        <f t="shared" si="2"/>
        <v>-0.83059129745786753</v>
      </c>
      <c r="Y16">
        <f t="shared" si="3"/>
        <v>1.8347928000077396</v>
      </c>
      <c r="Z16">
        <f t="shared" si="4"/>
        <v>1.1814764762495735</v>
      </c>
      <c r="AA16">
        <f t="shared" si="5"/>
        <v>-0.48085854202271672</v>
      </c>
      <c r="AB16">
        <f t="shared" si="6"/>
        <v>4.1504441420381957</v>
      </c>
      <c r="AD16">
        <f t="shared" si="8"/>
        <v>13</v>
      </c>
      <c r="AE16">
        <f t="shared" si="9"/>
        <v>10.821309800892813</v>
      </c>
    </row>
    <row r="17" spans="1:31" x14ac:dyDescent="0.35">
      <c r="A17">
        <f t="shared" si="0"/>
        <v>14</v>
      </c>
      <c r="B17">
        <v>10.084063249573957</v>
      </c>
      <c r="D17">
        <f t="shared" si="7"/>
        <v>14</v>
      </c>
      <c r="E17">
        <f t="shared" si="1"/>
        <v>-0.91087777698490779</v>
      </c>
      <c r="F17">
        <f t="shared" si="10"/>
        <v>-1.3670355402959258</v>
      </c>
      <c r="I17" t="s">
        <v>42</v>
      </c>
      <c r="J17" s="11">
        <f>STDEV(E6:E106)</f>
        <v>2.1574828100044421</v>
      </c>
      <c r="L17">
        <f>L16+1</f>
        <v>2</v>
      </c>
      <c r="M17">
        <v>0.60181312977107049</v>
      </c>
      <c r="V17">
        <f t="shared" si="2"/>
        <v>14</v>
      </c>
      <c r="W17">
        <f t="shared" si="2"/>
        <v>-0.91087777698490779</v>
      </c>
      <c r="X17">
        <f t="shared" si="2"/>
        <v>-1.3670355402959258</v>
      </c>
      <c r="Y17">
        <f t="shared" si="3"/>
        <v>0.45615776331101798</v>
      </c>
      <c r="Z17">
        <f t="shared" si="4"/>
        <v>1.1814764762495735</v>
      </c>
      <c r="AA17">
        <f t="shared" si="5"/>
        <v>-1.8594935787194382</v>
      </c>
      <c r="AB17">
        <f t="shared" si="6"/>
        <v>2.7718091053414744</v>
      </c>
      <c r="AD17">
        <f t="shared" si="8"/>
        <v>14</v>
      </c>
      <c r="AE17">
        <f t="shared" si="9"/>
        <v>10.084063249573957</v>
      </c>
    </row>
    <row r="18" spans="1:31" x14ac:dyDescent="0.35">
      <c r="A18">
        <f t="shared" si="0"/>
        <v>15</v>
      </c>
      <c r="B18">
        <v>10.346054055555477</v>
      </c>
      <c r="D18">
        <f t="shared" si="7"/>
        <v>15</v>
      </c>
      <c r="E18">
        <f t="shared" si="1"/>
        <v>2.1721870928256504</v>
      </c>
      <c r="F18">
        <f t="shared" si="10"/>
        <v>0.5793556244089455</v>
      </c>
      <c r="I18" t="s">
        <v>43</v>
      </c>
      <c r="J18" s="13">
        <f>COUNT(E6:E106)</f>
        <v>101</v>
      </c>
      <c r="L18">
        <f>L17+1</f>
        <v>3</v>
      </c>
      <c r="M18">
        <v>-9.671712114625694E-2</v>
      </c>
      <c r="V18">
        <f t="shared" si="2"/>
        <v>15</v>
      </c>
      <c r="W18">
        <f t="shared" si="2"/>
        <v>2.1721870928256504</v>
      </c>
      <c r="X18">
        <f t="shared" si="2"/>
        <v>0.5793556244089455</v>
      </c>
      <c r="Y18">
        <f t="shared" si="3"/>
        <v>1.5928314684167049</v>
      </c>
      <c r="Z18">
        <f t="shared" si="4"/>
        <v>1.1814764762495735</v>
      </c>
      <c r="AA18">
        <f t="shared" si="5"/>
        <v>-0.72281987361375144</v>
      </c>
      <c r="AB18">
        <f t="shared" si="6"/>
        <v>3.9084828104471612</v>
      </c>
      <c r="AD18">
        <f t="shared" si="8"/>
        <v>15</v>
      </c>
      <c r="AE18">
        <f t="shared" si="9"/>
        <v>10.346054055555477</v>
      </c>
    </row>
    <row r="19" spans="1:31" x14ac:dyDescent="0.35">
      <c r="A19">
        <f t="shared" si="0"/>
        <v>16</v>
      </c>
      <c r="B19">
        <v>9.6922029393025948</v>
      </c>
      <c r="D19">
        <f t="shared" si="7"/>
        <v>16</v>
      </c>
      <c r="E19">
        <f t="shared" si="1"/>
        <v>-6.1866040184799777E-2</v>
      </c>
      <c r="F19">
        <f t="shared" si="10"/>
        <v>1.4671836998795054</v>
      </c>
      <c r="L19" s="6">
        <f>L18+1</f>
        <v>4</v>
      </c>
      <c r="M19" s="6">
        <v>-3.9382444350726062E-2</v>
      </c>
      <c r="V19">
        <f t="shared" si="2"/>
        <v>16</v>
      </c>
      <c r="W19">
        <f t="shared" si="2"/>
        <v>-6.1866040184799777E-2</v>
      </c>
      <c r="X19">
        <f t="shared" si="2"/>
        <v>1.4671836998795054</v>
      </c>
      <c r="Y19">
        <f t="shared" si="3"/>
        <v>-1.5290497400643051</v>
      </c>
      <c r="Z19">
        <f t="shared" si="4"/>
        <v>1.1814764762495735</v>
      </c>
      <c r="AA19">
        <f t="shared" si="5"/>
        <v>-3.8447010820947614</v>
      </c>
      <c r="AB19">
        <f t="shared" si="6"/>
        <v>0.78660160196615125</v>
      </c>
      <c r="AD19">
        <f t="shared" si="8"/>
        <v>16</v>
      </c>
      <c r="AE19">
        <f t="shared" si="9"/>
        <v>9.6922029393025948</v>
      </c>
    </row>
    <row r="20" spans="1:31" x14ac:dyDescent="0.35">
      <c r="A20">
        <f t="shared" si="0"/>
        <v>17</v>
      </c>
      <c r="B20">
        <v>11.205574770625867</v>
      </c>
      <c r="D20">
        <f t="shared" si="7"/>
        <v>17</v>
      </c>
      <c r="E20">
        <f t="shared" si="1"/>
        <v>-0.68736474851892926</v>
      </c>
      <c r="F20">
        <f t="shared" si="10"/>
        <v>0.96665410780297623</v>
      </c>
      <c r="I20" t="s">
        <v>44</v>
      </c>
      <c r="J20" s="25">
        <f>-(J23-2*(J10+J11+2))/2</f>
        <v>-160.15604749847765</v>
      </c>
      <c r="V20">
        <f t="shared" si="2"/>
        <v>17</v>
      </c>
      <c r="W20">
        <f t="shared" si="2"/>
        <v>-0.68736474851892926</v>
      </c>
      <c r="X20">
        <f t="shared" si="2"/>
        <v>0.96665410780297623</v>
      </c>
      <c r="Y20">
        <f t="shared" si="3"/>
        <v>-1.6540188563219056</v>
      </c>
      <c r="Z20">
        <f t="shared" si="4"/>
        <v>1.1814764762495735</v>
      </c>
      <c r="AA20">
        <f t="shared" si="5"/>
        <v>-3.9696701983523619</v>
      </c>
      <c r="AB20">
        <f t="shared" si="6"/>
        <v>0.66163248570855071</v>
      </c>
      <c r="AD20">
        <f t="shared" si="8"/>
        <v>17</v>
      </c>
      <c r="AE20">
        <f t="shared" si="9"/>
        <v>11.205574770625867</v>
      </c>
    </row>
    <row r="21" spans="1:31" x14ac:dyDescent="0.35">
      <c r="A21">
        <f t="shared" si="0"/>
        <v>18</v>
      </c>
      <c r="B21">
        <v>12.652116416514845</v>
      </c>
      <c r="D21">
        <f t="shared" si="7"/>
        <v>18</v>
      </c>
      <c r="E21">
        <f t="shared" si="1"/>
        <v>-1.9243598453224813</v>
      </c>
      <c r="F21">
        <f t="shared" si="10"/>
        <v>-1.3920249929460189</v>
      </c>
      <c r="I21" t="s">
        <v>45</v>
      </c>
      <c r="J21" s="11">
        <f>J18*LN(J8/J18)+2*(J10+J11+2)</f>
        <v>43.686511289611424</v>
      </c>
      <c r="V21">
        <f t="shared" si="2"/>
        <v>18</v>
      </c>
      <c r="W21">
        <f t="shared" si="2"/>
        <v>-1.9243598453224813</v>
      </c>
      <c r="X21">
        <f t="shared" si="2"/>
        <v>-1.3920249929460189</v>
      </c>
      <c r="Y21">
        <f t="shared" si="3"/>
        <v>-0.53233485237646239</v>
      </c>
      <c r="Z21">
        <f t="shared" si="4"/>
        <v>1.1814764762495735</v>
      </c>
      <c r="AA21">
        <f t="shared" si="5"/>
        <v>-2.8479861944069187</v>
      </c>
      <c r="AB21">
        <f t="shared" si="6"/>
        <v>1.7833164896539939</v>
      </c>
      <c r="AD21">
        <f t="shared" si="8"/>
        <v>18</v>
      </c>
      <c r="AE21">
        <f t="shared" si="9"/>
        <v>12.652116416514845</v>
      </c>
    </row>
    <row r="22" spans="1:31" x14ac:dyDescent="0.35">
      <c r="A22">
        <f t="shared" si="0"/>
        <v>19</v>
      </c>
      <c r="B22">
        <v>13.406329168635398</v>
      </c>
      <c r="D22">
        <f t="shared" si="7"/>
        <v>19</v>
      </c>
      <c r="E22">
        <f t="shared" si="1"/>
        <v>1.0658319094761808</v>
      </c>
      <c r="F22">
        <f t="shared" si="10"/>
        <v>-1.3274113946061707</v>
      </c>
      <c r="I22" t="s">
        <v>46</v>
      </c>
      <c r="J22" s="11">
        <f>J18*LN(J8/J18)+LN(J18)*(J10+J11+2)</f>
        <v>56.762113873817725</v>
      </c>
      <c r="V22">
        <f t="shared" si="2"/>
        <v>19</v>
      </c>
      <c r="W22">
        <f t="shared" si="2"/>
        <v>1.0658319094761808</v>
      </c>
      <c r="X22">
        <f t="shared" si="2"/>
        <v>-1.3274113946061707</v>
      </c>
      <c r="Y22">
        <f t="shared" si="3"/>
        <v>2.3932433040823513</v>
      </c>
      <c r="Z22">
        <f t="shared" si="4"/>
        <v>1.1814764762495735</v>
      </c>
      <c r="AA22">
        <f t="shared" si="5"/>
        <v>7.7591962051895003E-2</v>
      </c>
      <c r="AB22">
        <f t="shared" si="6"/>
        <v>4.7088946461128076</v>
      </c>
      <c r="AD22">
        <f t="shared" si="8"/>
        <v>19</v>
      </c>
      <c r="AE22">
        <f t="shared" si="9"/>
        <v>13.406329168635398</v>
      </c>
    </row>
    <row r="23" spans="1:31" x14ac:dyDescent="0.35">
      <c r="A23">
        <f t="shared" si="0"/>
        <v>20</v>
      </c>
      <c r="B23">
        <v>12.231217930183975</v>
      </c>
      <c r="D23">
        <f t="shared" si="7"/>
        <v>20</v>
      </c>
      <c r="E23">
        <f t="shared" si="1"/>
        <v>-1.5378779421240942</v>
      </c>
      <c r="F23">
        <f t="shared" si="10"/>
        <v>-2.5045844960905539</v>
      </c>
      <c r="I23" t="s">
        <v>47</v>
      </c>
      <c r="J23" s="11">
        <f>J18*(1+LN(2*PI()))+J21</f>
        <v>330.3120949969553</v>
      </c>
      <c r="V23">
        <f t="shared" si="2"/>
        <v>20</v>
      </c>
      <c r="W23">
        <f t="shared" si="2"/>
        <v>-1.5378779421240942</v>
      </c>
      <c r="X23">
        <f t="shared" si="2"/>
        <v>-2.5045844960905539</v>
      </c>
      <c r="Y23">
        <f t="shared" si="3"/>
        <v>0.96670655396645966</v>
      </c>
      <c r="Z23">
        <f t="shared" si="4"/>
        <v>1.1814764762495735</v>
      </c>
      <c r="AA23">
        <f t="shared" si="5"/>
        <v>-1.3489447880639966</v>
      </c>
      <c r="AB23">
        <f t="shared" si="6"/>
        <v>3.282357895996916</v>
      </c>
      <c r="AD23">
        <f t="shared" si="8"/>
        <v>20</v>
      </c>
      <c r="AE23">
        <f t="shared" si="9"/>
        <v>12.231217930183975</v>
      </c>
    </row>
    <row r="24" spans="1:31" x14ac:dyDescent="0.35">
      <c r="A24">
        <f t="shared" si="0"/>
        <v>21</v>
      </c>
      <c r="B24">
        <v>12.116974455959237</v>
      </c>
      <c r="D24">
        <f t="shared" si="7"/>
        <v>21</v>
      </c>
      <c r="E24">
        <f t="shared" si="1"/>
        <v>0.64861848356813911</v>
      </c>
      <c r="F24">
        <f t="shared" si="10"/>
        <v>-2.3168916459946645</v>
      </c>
      <c r="I24" t="s">
        <v>48</v>
      </c>
      <c r="J24" s="13">
        <f>J18*(1+LN(2*PI()))+J22</f>
        <v>343.3876975811616</v>
      </c>
      <c r="V24">
        <f t="shared" si="2"/>
        <v>21</v>
      </c>
      <c r="W24">
        <f t="shared" si="2"/>
        <v>0.64861848356813911</v>
      </c>
      <c r="X24">
        <f t="shared" si="2"/>
        <v>-2.3168916459946645</v>
      </c>
      <c r="Y24">
        <f t="shared" si="3"/>
        <v>2.9655101295628037</v>
      </c>
      <c r="Z24">
        <f t="shared" si="4"/>
        <v>1.1814764762495735</v>
      </c>
      <c r="AA24">
        <f t="shared" si="5"/>
        <v>0.64985878753234738</v>
      </c>
      <c r="AB24">
        <f t="shared" si="6"/>
        <v>5.2811614715932595</v>
      </c>
      <c r="AD24">
        <f t="shared" si="8"/>
        <v>21</v>
      </c>
      <c r="AE24">
        <f t="shared" si="9"/>
        <v>12.116974455959237</v>
      </c>
    </row>
    <row r="25" spans="1:31" x14ac:dyDescent="0.35">
      <c r="A25">
        <f t="shared" si="0"/>
        <v>22</v>
      </c>
      <c r="B25">
        <v>10.45988889436091</v>
      </c>
      <c r="D25">
        <f t="shared" si="7"/>
        <v>22</v>
      </c>
      <c r="E25">
        <f t="shared" si="1"/>
        <v>2.7529681322422732</v>
      </c>
      <c r="F25">
        <f t="shared" si="10"/>
        <v>0.70824404760052229</v>
      </c>
      <c r="V25">
        <f t="shared" si="2"/>
        <v>22</v>
      </c>
      <c r="W25">
        <f t="shared" si="2"/>
        <v>2.7529681322422732</v>
      </c>
      <c r="X25">
        <f t="shared" si="2"/>
        <v>0.70824404760052229</v>
      </c>
      <c r="Y25">
        <f t="shared" si="3"/>
        <v>2.0447240846417509</v>
      </c>
      <c r="Z25">
        <f t="shared" si="4"/>
        <v>1.1814764762495735</v>
      </c>
      <c r="AA25">
        <f t="shared" si="5"/>
        <v>-0.27092725738870538</v>
      </c>
      <c r="AB25">
        <f t="shared" si="6"/>
        <v>4.3603754266722072</v>
      </c>
      <c r="AD25">
        <f t="shared" si="8"/>
        <v>22</v>
      </c>
      <c r="AE25">
        <f t="shared" si="9"/>
        <v>10.45988889436091</v>
      </c>
    </row>
    <row r="26" spans="1:31" x14ac:dyDescent="0.35">
      <c r="A26">
        <f t="shared" si="0"/>
        <v>23</v>
      </c>
      <c r="B26">
        <v>9.4464576710812267</v>
      </c>
      <c r="D26">
        <f t="shared" si="7"/>
        <v>23</v>
      </c>
      <c r="E26">
        <f t="shared" si="1"/>
        <v>-5.3252788369122452</v>
      </c>
      <c r="F26">
        <f t="shared" si="10"/>
        <v>-3.1433243344683497</v>
      </c>
      <c r="I26" t="s">
        <v>53</v>
      </c>
      <c r="J26" s="28" t="s">
        <v>54</v>
      </c>
      <c r="V26">
        <f t="shared" si="2"/>
        <v>23</v>
      </c>
      <c r="W26">
        <f t="shared" si="2"/>
        <v>-5.3252788369122452</v>
      </c>
      <c r="X26">
        <f t="shared" si="2"/>
        <v>-3.1433243344683497</v>
      </c>
      <c r="Y26">
        <f t="shared" si="3"/>
        <v>-2.1819545024438955</v>
      </c>
      <c r="Z26">
        <f t="shared" si="4"/>
        <v>1.1814764762495735</v>
      </c>
      <c r="AA26">
        <f t="shared" si="5"/>
        <v>-4.4976058444743519</v>
      </c>
      <c r="AB26">
        <f t="shared" si="6"/>
        <v>0.13369683958656076</v>
      </c>
      <c r="AD26">
        <f t="shared" si="8"/>
        <v>23</v>
      </c>
      <c r="AE26">
        <f t="shared" si="9"/>
        <v>9.4464576710812267</v>
      </c>
    </row>
    <row r="27" spans="1:31" x14ac:dyDescent="0.35">
      <c r="A27">
        <f t="shared" si="0"/>
        <v>24</v>
      </c>
      <c r="B27">
        <v>11.181030434794321</v>
      </c>
      <c r="D27">
        <f t="shared" si="7"/>
        <v>24</v>
      </c>
      <c r="E27">
        <f t="shared" si="1"/>
        <v>6.9938060087641336</v>
      </c>
      <c r="F27">
        <f t="shared" si="10"/>
        <v>1.7220086715403418</v>
      </c>
      <c r="V27">
        <f t="shared" si="2"/>
        <v>24</v>
      </c>
      <c r="W27">
        <f t="shared" si="2"/>
        <v>6.9938060087641336</v>
      </c>
      <c r="X27">
        <f t="shared" si="2"/>
        <v>1.7220086715403418</v>
      </c>
      <c r="Y27">
        <f t="shared" si="3"/>
        <v>5.2717973372237914</v>
      </c>
      <c r="Z27">
        <f t="shared" si="4"/>
        <v>1.1814764762495735</v>
      </c>
      <c r="AA27">
        <f t="shared" si="5"/>
        <v>2.9561459951933351</v>
      </c>
      <c r="AB27">
        <f t="shared" si="6"/>
        <v>7.5874486792542477</v>
      </c>
      <c r="AD27">
        <f t="shared" si="8"/>
        <v>24</v>
      </c>
      <c r="AE27">
        <f t="shared" si="9"/>
        <v>11.181030434794321</v>
      </c>
    </row>
    <row r="28" spans="1:31" x14ac:dyDescent="0.35">
      <c r="A28">
        <f t="shared" si="0"/>
        <v>25</v>
      </c>
      <c r="B28">
        <v>7.5853602163456753</v>
      </c>
      <c r="D28">
        <f t="shared" si="7"/>
        <v>25</v>
      </c>
      <c r="E28">
        <f t="shared" si="1"/>
        <v>-3.8165141526024282</v>
      </c>
      <c r="F28">
        <f t="shared" si="10"/>
        <v>0.61747043317425487</v>
      </c>
      <c r="V28">
        <f t="shared" si="2"/>
        <v>25</v>
      </c>
      <c r="W28">
        <f t="shared" si="2"/>
        <v>-3.8165141526024282</v>
      </c>
      <c r="X28">
        <f t="shared" si="2"/>
        <v>0.61747043317425487</v>
      </c>
      <c r="Y28">
        <f t="shared" si="3"/>
        <v>-4.4339845857766829</v>
      </c>
      <c r="Z28">
        <f t="shared" si="4"/>
        <v>1.1814764762495735</v>
      </c>
      <c r="AA28">
        <f t="shared" si="5"/>
        <v>-6.7496359278071392</v>
      </c>
      <c r="AB28">
        <f t="shared" si="6"/>
        <v>-2.1183332437462266</v>
      </c>
      <c r="AD28">
        <f t="shared" si="8"/>
        <v>25</v>
      </c>
      <c r="AE28">
        <f t="shared" si="9"/>
        <v>7.5853602163456753</v>
      </c>
    </row>
    <row r="29" spans="1:31" x14ac:dyDescent="0.35">
      <c r="A29">
        <f t="shared" si="0"/>
        <v>26</v>
      </c>
      <c r="B29">
        <v>10.978531861411668</v>
      </c>
      <c r="D29">
        <f t="shared" si="7"/>
        <v>26</v>
      </c>
      <c r="E29">
        <f t="shared" si="1"/>
        <v>1.1105070204546852</v>
      </c>
      <c r="F29">
        <f t="shared" si="10"/>
        <v>0.7455716223201595</v>
      </c>
      <c r="V29">
        <f t="shared" si="2"/>
        <v>26</v>
      </c>
      <c r="W29">
        <f t="shared" si="2"/>
        <v>1.1105070204546852</v>
      </c>
      <c r="X29">
        <f t="shared" si="2"/>
        <v>0.7455716223201595</v>
      </c>
      <c r="Y29">
        <f t="shared" si="3"/>
        <v>0.36493539813452569</v>
      </c>
      <c r="Z29">
        <f t="shared" si="4"/>
        <v>1.1814764762495735</v>
      </c>
      <c r="AA29">
        <f t="shared" si="5"/>
        <v>-1.9507159438959305</v>
      </c>
      <c r="AB29">
        <f t="shared" si="6"/>
        <v>2.6805867401649821</v>
      </c>
      <c r="AD29">
        <f t="shared" si="8"/>
        <v>26</v>
      </c>
      <c r="AE29">
        <f t="shared" si="9"/>
        <v>10.978531861411668</v>
      </c>
    </row>
    <row r="30" spans="1:31" x14ac:dyDescent="0.35">
      <c r="A30">
        <f t="shared" si="0"/>
        <v>27</v>
      </c>
      <c r="B30">
        <v>10.550225208625736</v>
      </c>
      <c r="D30">
        <f t="shared" si="7"/>
        <v>27</v>
      </c>
      <c r="E30">
        <f t="shared" si="1"/>
        <v>-2.8235621826830712</v>
      </c>
      <c r="F30">
        <f t="shared" si="10"/>
        <v>-2.1229207561489467</v>
      </c>
      <c r="V30">
        <f t="shared" si="2"/>
        <v>27</v>
      </c>
      <c r="W30">
        <f t="shared" si="2"/>
        <v>-2.8235621826830712</v>
      </c>
      <c r="X30">
        <f t="shared" si="2"/>
        <v>-2.1229207561489467</v>
      </c>
      <c r="Y30">
        <f t="shared" si="3"/>
        <v>-0.70064142653412453</v>
      </c>
      <c r="Z30">
        <f t="shared" si="4"/>
        <v>1.1814764762495735</v>
      </c>
      <c r="AA30">
        <f t="shared" si="5"/>
        <v>-3.0162927685645808</v>
      </c>
      <c r="AB30">
        <f t="shared" si="6"/>
        <v>1.6150099154963318</v>
      </c>
      <c r="AD30">
        <f t="shared" si="8"/>
        <v>27</v>
      </c>
      <c r="AE30">
        <f t="shared" si="9"/>
        <v>10.550225208625736</v>
      </c>
    </row>
    <row r="31" spans="1:31" x14ac:dyDescent="0.35">
      <c r="A31">
        <f t="shared" si="0"/>
        <v>28</v>
      </c>
      <c r="B31">
        <v>11.227461431044995</v>
      </c>
      <c r="D31">
        <f t="shared" si="7"/>
        <v>28</v>
      </c>
      <c r="E31">
        <f t="shared" si="1"/>
        <v>2.9895785761396532</v>
      </c>
      <c r="F31">
        <f t="shared" si="10"/>
        <v>-0.28142516765566583</v>
      </c>
      <c r="V31">
        <f t="shared" si="2"/>
        <v>28</v>
      </c>
      <c r="W31">
        <f t="shared" si="2"/>
        <v>2.9895785761396532</v>
      </c>
      <c r="X31">
        <f t="shared" si="2"/>
        <v>-0.28142516765566583</v>
      </c>
      <c r="Y31">
        <f t="shared" si="3"/>
        <v>3.271003743795319</v>
      </c>
      <c r="Z31">
        <f t="shared" si="4"/>
        <v>1.1814764762495735</v>
      </c>
      <c r="AA31">
        <f t="shared" si="5"/>
        <v>0.95535240176486269</v>
      </c>
      <c r="AB31">
        <f t="shared" si="6"/>
        <v>5.5866550858257753</v>
      </c>
      <c r="AD31">
        <f t="shared" si="8"/>
        <v>28</v>
      </c>
      <c r="AE31">
        <f t="shared" si="9"/>
        <v>11.227461431044995</v>
      </c>
    </row>
    <row r="32" spans="1:31" x14ac:dyDescent="0.35">
      <c r="A32">
        <f t="shared" si="0"/>
        <v>29</v>
      </c>
      <c r="B32">
        <v>9.0761713255316874</v>
      </c>
      <c r="D32">
        <f t="shared" si="7"/>
        <v>29</v>
      </c>
      <c r="E32">
        <f t="shared" si="1"/>
        <v>0.94577973994524622</v>
      </c>
      <c r="F32">
        <f t="shared" si="10"/>
        <v>1.8145065352788836</v>
      </c>
      <c r="V32">
        <f t="shared" si="2"/>
        <v>29</v>
      </c>
      <c r="W32">
        <f t="shared" si="2"/>
        <v>0.94577973994524622</v>
      </c>
      <c r="X32">
        <f t="shared" si="2"/>
        <v>1.8145065352788836</v>
      </c>
      <c r="Y32">
        <f t="shared" si="3"/>
        <v>-0.86872679533363739</v>
      </c>
      <c r="Z32">
        <f t="shared" si="4"/>
        <v>1.1814764762495735</v>
      </c>
      <c r="AA32">
        <f t="shared" si="5"/>
        <v>-3.1843781373640936</v>
      </c>
      <c r="AB32">
        <f t="shared" si="6"/>
        <v>1.446924546696819</v>
      </c>
      <c r="AD32">
        <f t="shared" si="8"/>
        <v>29</v>
      </c>
      <c r="AE32">
        <f t="shared" si="9"/>
        <v>9.0761713255316874</v>
      </c>
    </row>
    <row r="33" spans="1:31" x14ac:dyDescent="0.35">
      <c r="A33">
        <f t="shared" si="0"/>
        <v>30</v>
      </c>
      <c r="B33">
        <v>9.9094956509085375</v>
      </c>
      <c r="D33">
        <f t="shared" si="7"/>
        <v>30</v>
      </c>
      <c r="E33">
        <f t="shared" si="1"/>
        <v>-4.0636932367585885</v>
      </c>
      <c r="F33">
        <f t="shared" si="10"/>
        <v>-1.4429141356419151</v>
      </c>
      <c r="V33">
        <f t="shared" si="2"/>
        <v>30</v>
      </c>
      <c r="W33">
        <f t="shared" si="2"/>
        <v>-4.0636932367585885</v>
      </c>
      <c r="X33">
        <f t="shared" si="2"/>
        <v>-1.4429141356419151</v>
      </c>
      <c r="Y33">
        <f t="shared" si="3"/>
        <v>-2.6207791011166734</v>
      </c>
      <c r="Z33">
        <f t="shared" si="4"/>
        <v>1.1814764762495735</v>
      </c>
      <c r="AA33">
        <f t="shared" si="5"/>
        <v>-4.9364304431471293</v>
      </c>
      <c r="AB33">
        <f t="shared" si="6"/>
        <v>-0.30512775908621714</v>
      </c>
      <c r="AD33">
        <f t="shared" si="8"/>
        <v>30</v>
      </c>
      <c r="AE33">
        <f t="shared" si="9"/>
        <v>9.9094956509085375</v>
      </c>
    </row>
    <row r="34" spans="1:31" x14ac:dyDescent="0.35">
      <c r="A34">
        <f t="shared" si="0"/>
        <v>31</v>
      </c>
      <c r="B34">
        <v>11.683635570981139</v>
      </c>
      <c r="D34">
        <f t="shared" si="7"/>
        <v>31</v>
      </c>
      <c r="E34">
        <f t="shared" si="1"/>
        <v>4.1913308511028831</v>
      </c>
      <c r="F34">
        <f t="shared" si="10"/>
        <v>0.88444512196909009</v>
      </c>
      <c r="V34">
        <f t="shared" si="2"/>
        <v>31</v>
      </c>
      <c r="W34">
        <f t="shared" si="2"/>
        <v>4.1913308511028831</v>
      </c>
      <c r="X34">
        <f t="shared" si="2"/>
        <v>0.88444512196909009</v>
      </c>
      <c r="Y34">
        <f t="shared" si="3"/>
        <v>3.3068857291337928</v>
      </c>
      <c r="Z34">
        <f t="shared" si="4"/>
        <v>1.1814764762495735</v>
      </c>
      <c r="AA34">
        <f t="shared" si="5"/>
        <v>0.99123438710333645</v>
      </c>
      <c r="AB34">
        <f t="shared" si="6"/>
        <v>5.6225370711642491</v>
      </c>
      <c r="AD34">
        <f t="shared" si="8"/>
        <v>31</v>
      </c>
      <c r="AE34">
        <f t="shared" si="9"/>
        <v>11.683635570981139</v>
      </c>
    </row>
    <row r="35" spans="1:31" x14ac:dyDescent="0.35">
      <c r="A35">
        <f t="shared" si="0"/>
        <v>32</v>
      </c>
      <c r="B35">
        <v>9.3891181090456559</v>
      </c>
      <c r="D35">
        <f t="shared" si="7"/>
        <v>32</v>
      </c>
      <c r="E35">
        <f t="shared" si="1"/>
        <v>-4.0901523972946023</v>
      </c>
      <c r="F35">
        <f t="shared" si="10"/>
        <v>-1.6997344826322349</v>
      </c>
      <c r="V35">
        <f t="shared" si="2"/>
        <v>32</v>
      </c>
      <c r="W35">
        <f t="shared" si="2"/>
        <v>-4.0901523972946023</v>
      </c>
      <c r="X35">
        <f t="shared" si="2"/>
        <v>-1.6997344826322349</v>
      </c>
      <c r="Y35">
        <f t="shared" si="3"/>
        <v>-2.3904179146623674</v>
      </c>
      <c r="Z35">
        <f t="shared" si="4"/>
        <v>1.1814764762495735</v>
      </c>
      <c r="AA35">
        <f t="shared" si="5"/>
        <v>-4.7060692566928237</v>
      </c>
      <c r="AB35">
        <f t="shared" si="6"/>
        <v>-7.476657263191111E-2</v>
      </c>
      <c r="AD35">
        <f t="shared" si="8"/>
        <v>32</v>
      </c>
      <c r="AE35">
        <f t="shared" si="9"/>
        <v>9.3891181090456559</v>
      </c>
    </row>
    <row r="36" spans="1:31" x14ac:dyDescent="0.35">
      <c r="A36">
        <f t="shared" si="0"/>
        <v>33</v>
      </c>
      <c r="B36">
        <v>11.280967352963561</v>
      </c>
      <c r="D36">
        <f t="shared" si="7"/>
        <v>33</v>
      </c>
      <c r="E36">
        <f t="shared" si="1"/>
        <v>2.5523834692485092</v>
      </c>
      <c r="F36">
        <f t="shared" si="10"/>
        <v>-0.52393842232610677</v>
      </c>
      <c r="V36">
        <f t="shared" si="2"/>
        <v>33</v>
      </c>
      <c r="W36">
        <f t="shared" si="2"/>
        <v>2.5523834692485092</v>
      </c>
      <c r="X36">
        <f t="shared" si="2"/>
        <v>-0.52393842232610677</v>
      </c>
      <c r="Y36">
        <f t="shared" si="3"/>
        <v>3.076321891574616</v>
      </c>
      <c r="Z36">
        <f t="shared" si="4"/>
        <v>1.1814764762495735</v>
      </c>
      <c r="AA36">
        <f t="shared" si="5"/>
        <v>0.76067054954415969</v>
      </c>
      <c r="AB36">
        <f t="shared" si="6"/>
        <v>5.3919732336050723</v>
      </c>
      <c r="AD36">
        <f t="shared" si="8"/>
        <v>33</v>
      </c>
      <c r="AE36">
        <f t="shared" si="9"/>
        <v>11.280967352963561</v>
      </c>
    </row>
    <row r="37" spans="1:31" x14ac:dyDescent="0.35">
      <c r="A37">
        <f t="shared" si="0"/>
        <v>34</v>
      </c>
      <c r="B37">
        <v>9.0777000543373685</v>
      </c>
      <c r="D37">
        <f t="shared" si="7"/>
        <v>34</v>
      </c>
      <c r="E37">
        <f t="shared" si="1"/>
        <v>1.0076308068927062</v>
      </c>
      <c r="F37">
        <f t="shared" si="10"/>
        <v>1.2359343838269019</v>
      </c>
      <c r="V37">
        <f t="shared" si="2"/>
        <v>34</v>
      </c>
      <c r="W37">
        <f t="shared" si="2"/>
        <v>1.0076308068927062</v>
      </c>
      <c r="X37">
        <f t="shared" si="2"/>
        <v>1.2359343838269019</v>
      </c>
      <c r="Y37">
        <f t="shared" si="3"/>
        <v>-0.22830357693419567</v>
      </c>
      <c r="Z37">
        <f t="shared" si="4"/>
        <v>1.1814764762495735</v>
      </c>
      <c r="AA37">
        <f t="shared" si="5"/>
        <v>-2.5439549189646522</v>
      </c>
      <c r="AB37">
        <f t="shared" si="6"/>
        <v>2.0873477650962604</v>
      </c>
      <c r="AD37">
        <f t="shared" si="8"/>
        <v>34</v>
      </c>
      <c r="AE37">
        <f t="shared" si="9"/>
        <v>9.0777000543373685</v>
      </c>
    </row>
    <row r="38" spans="1:31" x14ac:dyDescent="0.35">
      <c r="A38">
        <f t="shared" si="0"/>
        <v>35</v>
      </c>
      <c r="B38">
        <v>9.4218520797101899</v>
      </c>
      <c r="D38">
        <f t="shared" si="7"/>
        <v>35</v>
      </c>
      <c r="E38">
        <f t="shared" si="1"/>
        <v>-2.0658388822721481</v>
      </c>
      <c r="F38">
        <f t="shared" si="10"/>
        <v>-1.5492392745811046E-2</v>
      </c>
      <c r="V38">
        <f t="shared" si="2"/>
        <v>35</v>
      </c>
      <c r="W38">
        <f t="shared" si="2"/>
        <v>-2.0658388822721481</v>
      </c>
      <c r="X38">
        <f t="shared" si="2"/>
        <v>-1.5492392745811046E-2</v>
      </c>
      <c r="Y38">
        <f t="shared" si="3"/>
        <v>-2.050346489526337</v>
      </c>
      <c r="Z38">
        <f t="shared" si="4"/>
        <v>1.1814764762495735</v>
      </c>
      <c r="AA38">
        <f t="shared" si="5"/>
        <v>-4.3659978315567933</v>
      </c>
      <c r="AB38">
        <f t="shared" si="6"/>
        <v>0.26530485250411928</v>
      </c>
      <c r="AD38">
        <f t="shared" si="8"/>
        <v>35</v>
      </c>
      <c r="AE38">
        <f t="shared" si="9"/>
        <v>9.4218520797101899</v>
      </c>
    </row>
    <row r="39" spans="1:31" x14ac:dyDescent="0.35">
      <c r="A39">
        <f t="shared" si="0"/>
        <v>36</v>
      </c>
      <c r="B39">
        <v>10.768670766726222</v>
      </c>
      <c r="D39">
        <f t="shared" si="7"/>
        <v>36</v>
      </c>
      <c r="E39">
        <f t="shared" si="1"/>
        <v>0.18690960040658836</v>
      </c>
      <c r="F39">
        <f t="shared" si="10"/>
        <v>-0.74880164811833483</v>
      </c>
      <c r="V39">
        <f t="shared" si="2"/>
        <v>36</v>
      </c>
      <c r="W39">
        <f t="shared" si="2"/>
        <v>0.18690960040658836</v>
      </c>
      <c r="X39">
        <f t="shared" si="2"/>
        <v>-0.74880164811833483</v>
      </c>
      <c r="Y39">
        <f t="shared" si="3"/>
        <v>0.93571124852492316</v>
      </c>
      <c r="Z39">
        <f t="shared" si="4"/>
        <v>1.1814764762495735</v>
      </c>
      <c r="AA39">
        <f t="shared" si="5"/>
        <v>-1.379940093505533</v>
      </c>
      <c r="AB39">
        <f t="shared" si="6"/>
        <v>3.2513625905553796</v>
      </c>
      <c r="AD39">
        <f t="shared" si="8"/>
        <v>36</v>
      </c>
      <c r="AE39">
        <f t="shared" si="9"/>
        <v>10.768670766726222</v>
      </c>
    </row>
    <row r="40" spans="1:31" x14ac:dyDescent="0.35">
      <c r="A40">
        <f t="shared" si="0"/>
        <v>37</v>
      </c>
      <c r="B40">
        <v>10.044686426220611</v>
      </c>
      <c r="D40">
        <f t="shared" si="7"/>
        <v>37</v>
      </c>
      <c r="E40">
        <f t="shared" si="1"/>
        <v>3.0609906349358091</v>
      </c>
      <c r="F40">
        <f t="shared" si="10"/>
        <v>2.1549716111843518</v>
      </c>
      <c r="V40">
        <f t="shared" si="2"/>
        <v>37</v>
      </c>
      <c r="W40">
        <f t="shared" si="2"/>
        <v>3.0609906349358091</v>
      </c>
      <c r="X40">
        <f t="shared" si="2"/>
        <v>2.1549716111843518</v>
      </c>
      <c r="Y40">
        <f t="shared" si="3"/>
        <v>0.90601902375145738</v>
      </c>
      <c r="Z40">
        <f t="shared" si="4"/>
        <v>1.1814764762495735</v>
      </c>
      <c r="AA40">
        <f t="shared" si="5"/>
        <v>-1.4096323182789989</v>
      </c>
      <c r="AB40">
        <f t="shared" si="6"/>
        <v>3.2216703657819137</v>
      </c>
      <c r="AD40">
        <f t="shared" si="8"/>
        <v>37</v>
      </c>
      <c r="AE40">
        <f t="shared" si="9"/>
        <v>10.044686426220611</v>
      </c>
    </row>
    <row r="41" spans="1:31" x14ac:dyDescent="0.35">
      <c r="A41">
        <f t="shared" si="0"/>
        <v>38</v>
      </c>
      <c r="B41">
        <v>9.5026475408720934</v>
      </c>
      <c r="D41">
        <f t="shared" si="7"/>
        <v>38</v>
      </c>
      <c r="E41">
        <f t="shared" si="1"/>
        <v>-4.9180761798346353</v>
      </c>
      <c r="F41">
        <f t="shared" si="10"/>
        <v>-1.301158897001502</v>
      </c>
      <c r="V41">
        <f t="shared" si="2"/>
        <v>38</v>
      </c>
      <c r="W41">
        <f t="shared" si="2"/>
        <v>-4.9180761798346353</v>
      </c>
      <c r="X41">
        <f t="shared" si="2"/>
        <v>-1.301158897001502</v>
      </c>
      <c r="Y41">
        <f t="shared" si="3"/>
        <v>-3.6169172828331333</v>
      </c>
      <c r="Z41">
        <f t="shared" si="4"/>
        <v>1.1814764762495735</v>
      </c>
      <c r="AA41">
        <f t="shared" si="5"/>
        <v>-5.93256862486359</v>
      </c>
      <c r="AB41">
        <f t="shared" si="6"/>
        <v>-1.301265940802677</v>
      </c>
      <c r="AD41">
        <f t="shared" si="8"/>
        <v>38</v>
      </c>
      <c r="AE41">
        <f t="shared" si="9"/>
        <v>9.5026475408720934</v>
      </c>
    </row>
    <row r="42" spans="1:31" x14ac:dyDescent="0.35">
      <c r="A42">
        <f t="shared" si="0"/>
        <v>39</v>
      </c>
      <c r="B42">
        <v>12.016635145209889</v>
      </c>
      <c r="D42">
        <f t="shared" si="7"/>
        <v>39</v>
      </c>
      <c r="E42">
        <f t="shared" si="1"/>
        <v>3.2852331481422947</v>
      </c>
      <c r="F42">
        <f t="shared" si="10"/>
        <v>-1.8315549956317012E-2</v>
      </c>
      <c r="V42">
        <f t="shared" si="2"/>
        <v>39</v>
      </c>
      <c r="W42">
        <f t="shared" si="2"/>
        <v>3.2852331481422947</v>
      </c>
      <c r="X42">
        <f t="shared" si="2"/>
        <v>-1.8315549956317012E-2</v>
      </c>
      <c r="Y42">
        <f t="shared" si="3"/>
        <v>3.303548698098612</v>
      </c>
      <c r="Z42">
        <f t="shared" si="4"/>
        <v>1.1814764762495735</v>
      </c>
      <c r="AA42">
        <f t="shared" si="5"/>
        <v>0.98789735606815565</v>
      </c>
      <c r="AB42">
        <f t="shared" si="6"/>
        <v>5.6192000401290683</v>
      </c>
      <c r="AD42">
        <f t="shared" si="8"/>
        <v>39</v>
      </c>
      <c r="AE42">
        <f t="shared" si="9"/>
        <v>12.016635145209889</v>
      </c>
    </row>
    <row r="43" spans="1:31" x14ac:dyDescent="0.35">
      <c r="A43">
        <f t="shared" si="0"/>
        <v>40</v>
      </c>
      <c r="B43">
        <v>9.6075824244635548</v>
      </c>
      <c r="D43">
        <f t="shared" si="7"/>
        <v>40</v>
      </c>
      <c r="E43">
        <f t="shared" si="1"/>
        <v>-1.2139048473888518</v>
      </c>
      <c r="F43">
        <f t="shared" si="10"/>
        <v>-0.25906442514449929</v>
      </c>
      <c r="V43">
        <f t="shared" si="2"/>
        <v>40</v>
      </c>
      <c r="W43">
        <f t="shared" si="2"/>
        <v>-1.2139048473888518</v>
      </c>
      <c r="X43">
        <f t="shared" si="2"/>
        <v>-0.25906442514449929</v>
      </c>
      <c r="Y43">
        <f t="shared" si="3"/>
        <v>-0.9548404222443525</v>
      </c>
      <c r="Z43">
        <f t="shared" si="4"/>
        <v>1.1814764762495735</v>
      </c>
      <c r="AA43">
        <f t="shared" si="5"/>
        <v>-3.2704917642748086</v>
      </c>
      <c r="AB43">
        <f t="shared" si="6"/>
        <v>1.3608109197861038</v>
      </c>
      <c r="AD43">
        <f t="shared" si="8"/>
        <v>40</v>
      </c>
      <c r="AE43">
        <f t="shared" si="9"/>
        <v>9.6075824244635548</v>
      </c>
    </row>
    <row r="44" spans="1:31" x14ac:dyDescent="0.35">
      <c r="A44">
        <f t="shared" si="0"/>
        <v>41</v>
      </c>
      <c r="B44">
        <v>10.47879870661002</v>
      </c>
      <c r="D44">
        <f t="shared" si="7"/>
        <v>41</v>
      </c>
      <c r="E44">
        <f t="shared" si="1"/>
        <v>-0.46827614728281486</v>
      </c>
      <c r="F44">
        <f t="shared" si="10"/>
        <v>-0.84963684520021932</v>
      </c>
      <c r="V44">
        <f t="shared" si="2"/>
        <v>41</v>
      </c>
      <c r="W44">
        <f t="shared" si="2"/>
        <v>-0.46827614728281486</v>
      </c>
      <c r="X44">
        <f t="shared" si="2"/>
        <v>-0.84963684520021932</v>
      </c>
      <c r="Y44">
        <f t="shared" si="3"/>
        <v>0.38136069791740446</v>
      </c>
      <c r="Z44">
        <f t="shared" si="4"/>
        <v>1.1814764762495735</v>
      </c>
      <c r="AA44">
        <f t="shared" si="5"/>
        <v>-1.9342906441130518</v>
      </c>
      <c r="AB44">
        <f t="shared" si="6"/>
        <v>2.697012039947861</v>
      </c>
      <c r="AD44">
        <f t="shared" si="8"/>
        <v>41</v>
      </c>
      <c r="AE44">
        <f t="shared" si="9"/>
        <v>10.47879870661002</v>
      </c>
    </row>
    <row r="45" spans="1:31" x14ac:dyDescent="0.35">
      <c r="A45">
        <f t="shared" si="0"/>
        <v>42</v>
      </c>
      <c r="B45">
        <v>10.131145996118137</v>
      </c>
      <c r="D45">
        <f t="shared" si="7"/>
        <v>42</v>
      </c>
      <c r="E45">
        <f t="shared" si="1"/>
        <v>1.4688416121596575</v>
      </c>
      <c r="F45">
        <f t="shared" si="10"/>
        <v>0.25615546439765691</v>
      </c>
      <c r="V45">
        <f t="shared" si="2"/>
        <v>42</v>
      </c>
      <c r="W45">
        <f t="shared" si="2"/>
        <v>1.4688416121596575</v>
      </c>
      <c r="X45">
        <f t="shared" si="2"/>
        <v>0.25615546439765691</v>
      </c>
      <c r="Y45">
        <f t="shared" si="3"/>
        <v>1.2126861477620006</v>
      </c>
      <c r="Z45">
        <f t="shared" si="4"/>
        <v>1.1814764762495735</v>
      </c>
      <c r="AA45">
        <f t="shared" si="5"/>
        <v>-1.1029651942684557</v>
      </c>
      <c r="AB45">
        <f t="shared" si="6"/>
        <v>3.5283374897924569</v>
      </c>
      <c r="AD45">
        <f t="shared" si="8"/>
        <v>42</v>
      </c>
      <c r="AE45">
        <f t="shared" si="9"/>
        <v>10.131145996118137</v>
      </c>
    </row>
    <row r="46" spans="1:31" x14ac:dyDescent="0.35">
      <c r="A46">
        <f t="shared" si="0"/>
        <v>43</v>
      </c>
      <c r="B46">
        <v>9.3102529930939451</v>
      </c>
      <c r="D46">
        <f t="shared" si="7"/>
        <v>43</v>
      </c>
      <c r="E46">
        <f t="shared" si="1"/>
        <v>-0.65917480158682917</v>
      </c>
      <c r="F46">
        <f t="shared" si="10"/>
        <v>0.27077175725450808</v>
      </c>
      <c r="V46">
        <f t="shared" si="2"/>
        <v>43</v>
      </c>
      <c r="W46">
        <f t="shared" si="2"/>
        <v>-0.65917480158682917</v>
      </c>
      <c r="X46">
        <f t="shared" si="2"/>
        <v>0.27077175725450808</v>
      </c>
      <c r="Y46">
        <f t="shared" si="3"/>
        <v>-0.92994655884133726</v>
      </c>
      <c r="Z46">
        <f t="shared" si="4"/>
        <v>1.1814764762495735</v>
      </c>
      <c r="AA46">
        <f t="shared" si="5"/>
        <v>-3.2455979008717937</v>
      </c>
      <c r="AB46">
        <f t="shared" si="6"/>
        <v>1.3857047831891189</v>
      </c>
      <c r="AD46">
        <f t="shared" si="8"/>
        <v>43</v>
      </c>
      <c r="AE46">
        <f t="shared" si="9"/>
        <v>9.3102529930939451</v>
      </c>
    </row>
    <row r="47" spans="1:31" x14ac:dyDescent="0.35">
      <c r="A47">
        <f t="shared" si="0"/>
        <v>44</v>
      </c>
      <c r="B47">
        <v>9.9532374569799149</v>
      </c>
      <c r="D47">
        <f t="shared" si="7"/>
        <v>44</v>
      </c>
      <c r="E47">
        <f t="shared" si="1"/>
        <v>1.7291376336589046</v>
      </c>
      <c r="F47">
        <f t="shared" si="10"/>
        <v>1.8573845991466795</v>
      </c>
      <c r="V47">
        <f t="shared" si="2"/>
        <v>44</v>
      </c>
      <c r="W47">
        <f t="shared" si="2"/>
        <v>1.7291376336589046</v>
      </c>
      <c r="X47">
        <f t="shared" si="2"/>
        <v>1.8573845991466795</v>
      </c>
      <c r="Y47">
        <f t="shared" si="3"/>
        <v>-0.12824696548777492</v>
      </c>
      <c r="Z47">
        <f t="shared" si="4"/>
        <v>1.1814764762495735</v>
      </c>
      <c r="AA47">
        <f t="shared" si="5"/>
        <v>-2.4438983075182312</v>
      </c>
      <c r="AB47">
        <f t="shared" si="6"/>
        <v>2.1874043765426814</v>
      </c>
      <c r="AD47">
        <f t="shared" si="8"/>
        <v>44</v>
      </c>
      <c r="AE47">
        <f t="shared" si="9"/>
        <v>9.9532374569799149</v>
      </c>
    </row>
    <row r="48" spans="1:31" x14ac:dyDescent="0.35">
      <c r="A48">
        <f t="shared" si="0"/>
        <v>45</v>
      </c>
      <c r="B48">
        <v>9.9320829740295604</v>
      </c>
      <c r="D48">
        <f t="shared" si="7"/>
        <v>45</v>
      </c>
      <c r="E48">
        <f t="shared" si="1"/>
        <v>-2.9049140172999834</v>
      </c>
      <c r="F48">
        <f t="shared" si="10"/>
        <v>-0.38093984503050837</v>
      </c>
      <c r="V48">
        <f t="shared" si="2"/>
        <v>45</v>
      </c>
      <c r="W48">
        <f t="shared" si="2"/>
        <v>-2.9049140172999834</v>
      </c>
      <c r="X48">
        <f t="shared" si="2"/>
        <v>-0.38093984503050837</v>
      </c>
      <c r="Y48">
        <f t="shared" si="3"/>
        <v>-2.5239741722694751</v>
      </c>
      <c r="Z48">
        <f t="shared" si="4"/>
        <v>1.1814764762495735</v>
      </c>
      <c r="AA48">
        <f t="shared" si="5"/>
        <v>-4.8396255142999314</v>
      </c>
      <c r="AB48">
        <f t="shared" si="6"/>
        <v>-0.20832283023901876</v>
      </c>
      <c r="AD48">
        <f t="shared" si="8"/>
        <v>45</v>
      </c>
      <c r="AE48">
        <f t="shared" si="9"/>
        <v>9.9320829740295604</v>
      </c>
    </row>
    <row r="49" spans="1:31" x14ac:dyDescent="0.35">
      <c r="A49">
        <f t="shared" si="0"/>
        <v>46</v>
      </c>
      <c r="B49">
        <v>11.635101979488615</v>
      </c>
      <c r="D49">
        <f t="shared" si="7"/>
        <v>46</v>
      </c>
      <c r="E49">
        <f t="shared" si="1"/>
        <v>0.47781116569148796</v>
      </c>
      <c r="F49">
        <f t="shared" si="10"/>
        <v>-1.1251365023686724</v>
      </c>
      <c r="V49">
        <f t="shared" si="2"/>
        <v>46</v>
      </c>
      <c r="W49">
        <f t="shared" si="2"/>
        <v>0.47781116569148796</v>
      </c>
      <c r="X49">
        <f t="shared" si="2"/>
        <v>-1.1251365023686724</v>
      </c>
      <c r="Y49">
        <f t="shared" si="3"/>
        <v>1.6029476680601604</v>
      </c>
      <c r="Z49">
        <f t="shared" si="4"/>
        <v>1.1814764762495735</v>
      </c>
      <c r="AA49">
        <f t="shared" si="5"/>
        <v>-0.71270367397029588</v>
      </c>
      <c r="AB49">
        <f t="shared" si="6"/>
        <v>3.9185990100906167</v>
      </c>
      <c r="AD49">
        <f t="shared" si="8"/>
        <v>46</v>
      </c>
      <c r="AE49">
        <f t="shared" si="9"/>
        <v>11.635101979488615</v>
      </c>
    </row>
    <row r="50" spans="1:31" x14ac:dyDescent="0.35">
      <c r="A50">
        <f t="shared" si="0"/>
        <v>47</v>
      </c>
      <c r="B50">
        <v>10.428242822398191</v>
      </c>
      <c r="D50">
        <f t="shared" si="7"/>
        <v>47</v>
      </c>
      <c r="E50">
        <f t="shared" si="1"/>
        <v>1.2137823485249246</v>
      </c>
      <c r="F50">
        <f t="shared" si="10"/>
        <v>-1.5818697397085302E-2</v>
      </c>
      <c r="V50">
        <f t="shared" si="2"/>
        <v>47</v>
      </c>
      <c r="W50">
        <f t="shared" si="2"/>
        <v>1.2137823485249246</v>
      </c>
      <c r="X50">
        <f t="shared" si="2"/>
        <v>-1.5818697397085302E-2</v>
      </c>
      <c r="Y50">
        <f t="shared" si="3"/>
        <v>1.2296010459220099</v>
      </c>
      <c r="Z50">
        <f t="shared" si="4"/>
        <v>1.1814764762495735</v>
      </c>
      <c r="AA50">
        <f t="shared" si="5"/>
        <v>-1.0860502961084464</v>
      </c>
      <c r="AB50">
        <f t="shared" si="6"/>
        <v>3.5452523879524662</v>
      </c>
      <c r="AD50">
        <f t="shared" si="8"/>
        <v>47</v>
      </c>
      <c r="AE50">
        <f t="shared" si="9"/>
        <v>10.428242822398191</v>
      </c>
    </row>
    <row r="51" spans="1:31" x14ac:dyDescent="0.35">
      <c r="A51">
        <f t="shared" si="0"/>
        <v>48</v>
      </c>
      <c r="B51">
        <v>9.6942306857497602</v>
      </c>
      <c r="D51">
        <f t="shared" si="7"/>
        <v>48</v>
      </c>
      <c r="E51">
        <f t="shared" si="1"/>
        <v>-0.15222296116424702</v>
      </c>
      <c r="F51">
        <f t="shared" si="10"/>
        <v>0.53356890268236712</v>
      </c>
      <c r="V51">
        <f t="shared" si="2"/>
        <v>48</v>
      </c>
      <c r="W51">
        <f t="shared" si="2"/>
        <v>-0.15222296116424702</v>
      </c>
      <c r="X51">
        <f t="shared" si="2"/>
        <v>0.53356890268236712</v>
      </c>
      <c r="Y51">
        <f t="shared" si="3"/>
        <v>-0.68579186384661417</v>
      </c>
      <c r="Z51">
        <f t="shared" si="4"/>
        <v>1.1814764762495735</v>
      </c>
      <c r="AA51">
        <f t="shared" si="5"/>
        <v>-3.0014432058770706</v>
      </c>
      <c r="AB51">
        <f t="shared" si="6"/>
        <v>1.629859478183842</v>
      </c>
      <c r="AD51">
        <f t="shared" si="8"/>
        <v>48</v>
      </c>
      <c r="AE51">
        <f t="shared" si="9"/>
        <v>9.6942306857497602</v>
      </c>
    </row>
    <row r="52" spans="1:31" x14ac:dyDescent="0.35">
      <c r="A52">
        <f t="shared" si="0"/>
        <v>49</v>
      </c>
      <c r="B52">
        <v>10.169036752376758</v>
      </c>
      <c r="D52">
        <f t="shared" si="7"/>
        <v>49</v>
      </c>
      <c r="E52">
        <f t="shared" si="1"/>
        <v>-0.1431608875009581</v>
      </c>
      <c r="F52">
        <f t="shared" si="10"/>
        <v>0.45414089224323106</v>
      </c>
      <c r="V52">
        <f t="shared" si="2"/>
        <v>49</v>
      </c>
      <c r="W52">
        <f t="shared" si="2"/>
        <v>-0.1431608875009581</v>
      </c>
      <c r="X52">
        <f t="shared" si="2"/>
        <v>0.45414089224323106</v>
      </c>
      <c r="Y52">
        <f t="shared" si="3"/>
        <v>-0.59730177974418919</v>
      </c>
      <c r="Z52">
        <f t="shared" si="4"/>
        <v>1.1814764762495735</v>
      </c>
      <c r="AA52">
        <f t="shared" si="5"/>
        <v>-2.9129531217746454</v>
      </c>
      <c r="AB52">
        <f t="shared" si="6"/>
        <v>1.7183495622862672</v>
      </c>
      <c r="AD52">
        <f t="shared" si="8"/>
        <v>49</v>
      </c>
      <c r="AE52">
        <f t="shared" si="9"/>
        <v>10.169036752376758</v>
      </c>
    </row>
    <row r="53" spans="1:31" x14ac:dyDescent="0.35">
      <c r="A53">
        <f t="shared" si="0"/>
        <v>50</v>
      </c>
      <c r="B53">
        <v>10.486655712590014</v>
      </c>
      <c r="D53">
        <f t="shared" si="7"/>
        <v>50</v>
      </c>
      <c r="E53">
        <f t="shared" si="1"/>
        <v>-0.69136185565011321</v>
      </c>
      <c r="F53">
        <f t="shared" si="10"/>
        <v>-0.36637229804921528</v>
      </c>
      <c r="V53">
        <f t="shared" si="2"/>
        <v>50</v>
      </c>
      <c r="W53">
        <f t="shared" si="2"/>
        <v>-0.69136185565011321</v>
      </c>
      <c r="X53">
        <f t="shared" si="2"/>
        <v>-0.36637229804921528</v>
      </c>
      <c r="Y53">
        <f t="shared" si="3"/>
        <v>-0.32498955760089793</v>
      </c>
      <c r="Z53">
        <f t="shared" si="4"/>
        <v>1.1814764762495735</v>
      </c>
      <c r="AA53">
        <f t="shared" si="5"/>
        <v>-2.6406408996313542</v>
      </c>
      <c r="AB53">
        <f t="shared" si="6"/>
        <v>1.9906617844295584</v>
      </c>
      <c r="AD53">
        <f t="shared" si="8"/>
        <v>50</v>
      </c>
      <c r="AE53">
        <f t="shared" si="9"/>
        <v>10.486655712590014</v>
      </c>
    </row>
    <row r="54" spans="1:31" x14ac:dyDescent="0.35">
      <c r="A54">
        <f t="shared" si="0"/>
        <v>51</v>
      </c>
      <c r="B54">
        <v>10.656149640052817</v>
      </c>
      <c r="D54">
        <f t="shared" si="7"/>
        <v>51</v>
      </c>
      <c r="E54">
        <f t="shared" si="1"/>
        <v>-0.6312155955115043</v>
      </c>
      <c r="F54">
        <f t="shared" si="10"/>
        <v>-1.3513559267588688</v>
      </c>
      <c r="V54">
        <f t="shared" si="2"/>
        <v>51</v>
      </c>
      <c r="W54">
        <f t="shared" si="2"/>
        <v>-0.6312155955115043</v>
      </c>
      <c r="X54">
        <f t="shared" si="2"/>
        <v>-1.3513559267588688</v>
      </c>
      <c r="Y54">
        <f t="shared" si="3"/>
        <v>0.72014033124736454</v>
      </c>
      <c r="Z54">
        <f t="shared" si="4"/>
        <v>1.1814764762495735</v>
      </c>
      <c r="AA54">
        <f t="shared" si="5"/>
        <v>-1.5955110107830919</v>
      </c>
      <c r="AB54">
        <f t="shared" si="6"/>
        <v>3.0357916732778207</v>
      </c>
      <c r="AD54">
        <f t="shared" si="8"/>
        <v>51</v>
      </c>
      <c r="AE54">
        <f t="shared" si="9"/>
        <v>10.656149640052817</v>
      </c>
    </row>
    <row r="55" spans="1:31" x14ac:dyDescent="0.35">
      <c r="A55">
        <f t="shared" si="0"/>
        <v>52</v>
      </c>
      <c r="B55">
        <v>10.129317566616011</v>
      </c>
      <c r="D55">
        <f t="shared" si="7"/>
        <v>52</v>
      </c>
      <c r="E55">
        <f t="shared" si="1"/>
        <v>0.30842164602157662</v>
      </c>
      <c r="F55">
        <f t="shared" si="10"/>
        <v>-1.3770839923577263</v>
      </c>
      <c r="V55">
        <f t="shared" si="2"/>
        <v>52</v>
      </c>
      <c r="W55">
        <f t="shared" si="2"/>
        <v>0.30842164602157662</v>
      </c>
      <c r="X55">
        <f t="shared" si="2"/>
        <v>-1.3770839923577263</v>
      </c>
      <c r="Y55">
        <f t="shared" si="3"/>
        <v>1.6855056383793028</v>
      </c>
      <c r="Z55">
        <f t="shared" si="4"/>
        <v>1.1814764762495735</v>
      </c>
      <c r="AA55">
        <f t="shared" si="5"/>
        <v>-0.63014570365115352</v>
      </c>
      <c r="AB55">
        <f t="shared" si="6"/>
        <v>4.0011569804097586</v>
      </c>
      <c r="AD55">
        <f t="shared" si="8"/>
        <v>52</v>
      </c>
      <c r="AE55">
        <f t="shared" si="9"/>
        <v>10.129317566616011</v>
      </c>
    </row>
    <row r="56" spans="1:31" x14ac:dyDescent="0.35">
      <c r="A56">
        <f t="shared" si="0"/>
        <v>53</v>
      </c>
      <c r="B56">
        <v>8.9663057524182062</v>
      </c>
      <c r="D56">
        <f t="shared" si="7"/>
        <v>53</v>
      </c>
      <c r="E56">
        <f t="shared" si="1"/>
        <v>1.4316657775342403</v>
      </c>
      <c r="F56">
        <f t="shared" si="10"/>
        <v>0.21845228603008993</v>
      </c>
      <c r="V56">
        <f t="shared" si="2"/>
        <v>53</v>
      </c>
      <c r="W56">
        <f t="shared" si="2"/>
        <v>1.4316657775342403</v>
      </c>
      <c r="X56">
        <f t="shared" si="2"/>
        <v>0.21845228603008993</v>
      </c>
      <c r="Y56">
        <f t="shared" si="3"/>
        <v>1.2132134915041504</v>
      </c>
      <c r="Z56">
        <f t="shared" si="4"/>
        <v>1.1814764762495735</v>
      </c>
      <c r="AA56">
        <f t="shared" si="5"/>
        <v>-1.1024378505263059</v>
      </c>
      <c r="AB56">
        <f t="shared" si="6"/>
        <v>3.5288648335346067</v>
      </c>
      <c r="AD56">
        <f t="shared" si="8"/>
        <v>53</v>
      </c>
      <c r="AE56">
        <f t="shared" si="9"/>
        <v>8.9663057524182062</v>
      </c>
    </row>
    <row r="57" spans="1:31" x14ac:dyDescent="0.35">
      <c r="A57">
        <f t="shared" si="0"/>
        <v>54</v>
      </c>
      <c r="B57">
        <v>8.1067514389924824</v>
      </c>
      <c r="D57">
        <f t="shared" si="7"/>
        <v>54</v>
      </c>
      <c r="E57">
        <f t="shared" si="1"/>
        <v>-0.4962198077017651</v>
      </c>
      <c r="F57">
        <f t="shared" si="10"/>
        <v>0.49497826022165287</v>
      </c>
      <c r="V57">
        <f t="shared" si="2"/>
        <v>54</v>
      </c>
      <c r="W57">
        <f t="shared" si="2"/>
        <v>-0.4962198077017651</v>
      </c>
      <c r="X57">
        <f t="shared" si="2"/>
        <v>0.49497826022165287</v>
      </c>
      <c r="Y57">
        <f t="shared" si="3"/>
        <v>-0.99119806792341802</v>
      </c>
      <c r="Z57">
        <f t="shared" si="4"/>
        <v>1.1814764762495735</v>
      </c>
      <c r="AA57">
        <f t="shared" si="5"/>
        <v>-3.3068494099538741</v>
      </c>
      <c r="AB57">
        <f t="shared" si="6"/>
        <v>1.3244532741070383</v>
      </c>
      <c r="AD57">
        <f t="shared" si="8"/>
        <v>54</v>
      </c>
      <c r="AE57">
        <f t="shared" si="9"/>
        <v>8.1067514389924824</v>
      </c>
    </row>
    <row r="58" spans="1:31" x14ac:dyDescent="0.35">
      <c r="A58">
        <f t="shared" si="0"/>
        <v>55</v>
      </c>
      <c r="B58">
        <v>8.6738987578515037</v>
      </c>
      <c r="D58">
        <f t="shared" si="7"/>
        <v>55</v>
      </c>
      <c r="E58">
        <f t="shared" si="1"/>
        <v>-3.6885246889472346E-2</v>
      </c>
      <c r="F58">
        <f t="shared" si="10"/>
        <v>0.37860578676594803</v>
      </c>
      <c r="V58">
        <f t="shared" si="2"/>
        <v>55</v>
      </c>
      <c r="W58">
        <f t="shared" si="2"/>
        <v>-3.6885246889472346E-2</v>
      </c>
      <c r="X58">
        <f t="shared" si="2"/>
        <v>0.37860578676594803</v>
      </c>
      <c r="Y58">
        <f t="shared" si="3"/>
        <v>-0.41549103365542039</v>
      </c>
      <c r="Z58">
        <f t="shared" si="4"/>
        <v>1.1814764762495735</v>
      </c>
      <c r="AA58">
        <f t="shared" si="5"/>
        <v>-2.7311423756858768</v>
      </c>
      <c r="AB58">
        <f t="shared" si="6"/>
        <v>1.9001603083750358</v>
      </c>
      <c r="AD58">
        <f t="shared" si="8"/>
        <v>55</v>
      </c>
      <c r="AE58">
        <f t="shared" si="9"/>
        <v>8.6738987578515037</v>
      </c>
    </row>
    <row r="59" spans="1:31" x14ac:dyDescent="0.35">
      <c r="A59">
        <f t="shared" si="0"/>
        <v>56</v>
      </c>
      <c r="B59">
        <v>8.7398621237592646</v>
      </c>
      <c r="D59">
        <f t="shared" si="7"/>
        <v>56</v>
      </c>
      <c r="E59">
        <f t="shared" si="1"/>
        <v>1.8245063442035523</v>
      </c>
      <c r="F59">
        <f t="shared" si="10"/>
        <v>2.0832585858381361</v>
      </c>
      <c r="V59">
        <f t="shared" si="2"/>
        <v>56</v>
      </c>
      <c r="W59">
        <f t="shared" si="2"/>
        <v>1.8245063442035523</v>
      </c>
      <c r="X59">
        <f t="shared" si="2"/>
        <v>2.0832585858381361</v>
      </c>
      <c r="Y59">
        <f t="shared" si="3"/>
        <v>-0.25875224163458377</v>
      </c>
      <c r="Z59">
        <f t="shared" si="4"/>
        <v>1.1814764762495735</v>
      </c>
      <c r="AA59">
        <f t="shared" si="5"/>
        <v>-2.5744035836650401</v>
      </c>
      <c r="AB59">
        <f t="shared" si="6"/>
        <v>2.0568991003958725</v>
      </c>
      <c r="AD59">
        <f t="shared" si="8"/>
        <v>56</v>
      </c>
      <c r="AE59">
        <f t="shared" si="9"/>
        <v>8.7398621237592646</v>
      </c>
    </row>
    <row r="60" spans="1:31" x14ac:dyDescent="0.35">
      <c r="A60">
        <f t="shared" si="0"/>
        <v>57</v>
      </c>
      <c r="B60">
        <v>8.7639760975280581</v>
      </c>
      <c r="D60">
        <f t="shared" si="7"/>
        <v>57</v>
      </c>
      <c r="E60">
        <f t="shared" si="1"/>
        <v>-3.6000399316124732</v>
      </c>
      <c r="F60">
        <f t="shared" si="10"/>
        <v>-0.7242074071333664</v>
      </c>
      <c r="V60">
        <f t="shared" si="2"/>
        <v>57</v>
      </c>
      <c r="W60">
        <f t="shared" si="2"/>
        <v>-3.6000399316124732</v>
      </c>
      <c r="X60">
        <f t="shared" si="2"/>
        <v>-0.7242074071333664</v>
      </c>
      <c r="Y60">
        <f t="shared" si="3"/>
        <v>-2.8758325244791068</v>
      </c>
      <c r="Z60">
        <f t="shared" si="4"/>
        <v>1.1814764762495735</v>
      </c>
      <c r="AA60">
        <f t="shared" si="5"/>
        <v>-5.1914838665095626</v>
      </c>
      <c r="AB60">
        <f t="shared" si="6"/>
        <v>-0.56018118244865045</v>
      </c>
      <c r="AD60">
        <f t="shared" si="8"/>
        <v>57</v>
      </c>
      <c r="AE60">
        <f t="shared" si="9"/>
        <v>8.7639760975280581</v>
      </c>
    </row>
    <row r="61" spans="1:31" x14ac:dyDescent="0.35">
      <c r="A61">
        <f t="shared" si="0"/>
        <v>58</v>
      </c>
      <c r="B61">
        <v>10.607632270250908</v>
      </c>
      <c r="D61">
        <f t="shared" si="7"/>
        <v>58</v>
      </c>
      <c r="E61">
        <f t="shared" si="1"/>
        <v>1.1174581553556369</v>
      </c>
      <c r="F61">
        <f t="shared" si="10"/>
        <v>-1.150631475360663</v>
      </c>
      <c r="V61">
        <f t="shared" si="2"/>
        <v>58</v>
      </c>
      <c r="W61">
        <f t="shared" si="2"/>
        <v>1.1174581553556369</v>
      </c>
      <c r="X61">
        <f t="shared" si="2"/>
        <v>-1.150631475360663</v>
      </c>
      <c r="Y61">
        <f t="shared" si="3"/>
        <v>2.2680896307162999</v>
      </c>
      <c r="Z61">
        <f t="shared" si="4"/>
        <v>1.1814764762495735</v>
      </c>
      <c r="AA61">
        <f t="shared" si="5"/>
        <v>-4.756171131415643E-2</v>
      </c>
      <c r="AB61">
        <f t="shared" si="6"/>
        <v>4.5837409727467566</v>
      </c>
      <c r="AD61">
        <f t="shared" si="8"/>
        <v>58</v>
      </c>
      <c r="AE61">
        <f t="shared" si="9"/>
        <v>10.607632270250908</v>
      </c>
    </row>
    <row r="62" spans="1:31" x14ac:dyDescent="0.35">
      <c r="A62">
        <f t="shared" si="0"/>
        <v>59</v>
      </c>
      <c r="B62">
        <v>8.8462843661117905</v>
      </c>
      <c r="D62">
        <f t="shared" si="7"/>
        <v>59</v>
      </c>
      <c r="E62">
        <f t="shared" si="1"/>
        <v>2.1568553779970561</v>
      </c>
      <c r="F62">
        <f t="shared" si="10"/>
        <v>1.1318392543558824</v>
      </c>
      <c r="V62">
        <f t="shared" si="2"/>
        <v>59</v>
      </c>
      <c r="W62">
        <f t="shared" si="2"/>
        <v>2.1568553779970561</v>
      </c>
      <c r="X62">
        <f t="shared" si="2"/>
        <v>1.1318392543558824</v>
      </c>
      <c r="Y62">
        <f t="shared" si="3"/>
        <v>1.0250161236411737</v>
      </c>
      <c r="Z62">
        <f t="shared" si="4"/>
        <v>1.1814764762495735</v>
      </c>
      <c r="AA62">
        <f t="shared" si="5"/>
        <v>-1.2906352183892826</v>
      </c>
      <c r="AB62">
        <f t="shared" si="6"/>
        <v>3.34066746567163</v>
      </c>
      <c r="AD62">
        <f t="shared" si="8"/>
        <v>59</v>
      </c>
      <c r="AE62">
        <f t="shared" si="9"/>
        <v>8.8462843661117905</v>
      </c>
    </row>
    <row r="63" spans="1:31" x14ac:dyDescent="0.35">
      <c r="A63">
        <f t="shared" si="0"/>
        <v>60</v>
      </c>
      <c r="B63">
        <v>8.197430472078814</v>
      </c>
      <c r="D63">
        <f t="shared" si="7"/>
        <v>60</v>
      </c>
      <c r="E63">
        <f t="shared" si="1"/>
        <v>-1.6997325412322422</v>
      </c>
      <c r="F63">
        <f t="shared" si="10"/>
        <v>0.63635893096421903</v>
      </c>
      <c r="V63">
        <f t="shared" si="2"/>
        <v>60</v>
      </c>
      <c r="W63">
        <f t="shared" si="2"/>
        <v>-1.6997325412322422</v>
      </c>
      <c r="X63">
        <f t="shared" si="2"/>
        <v>0.63635893096421903</v>
      </c>
      <c r="Y63">
        <f t="shared" si="3"/>
        <v>-2.3360914721964612</v>
      </c>
      <c r="Z63">
        <f t="shared" si="4"/>
        <v>1.1814764762495735</v>
      </c>
      <c r="AA63">
        <f t="shared" si="5"/>
        <v>-4.6517428142269175</v>
      </c>
      <c r="AB63">
        <f t="shared" si="6"/>
        <v>-2.0440130166004877E-2</v>
      </c>
      <c r="AD63">
        <f t="shared" si="8"/>
        <v>60</v>
      </c>
      <c r="AE63">
        <f t="shared" si="9"/>
        <v>8.197430472078814</v>
      </c>
    </row>
    <row r="64" spans="1:31" x14ac:dyDescent="0.35">
      <c r="A64">
        <f t="shared" si="0"/>
        <v>61</v>
      </c>
      <c r="B64">
        <v>9.7004678107933984</v>
      </c>
      <c r="D64">
        <f t="shared" si="7"/>
        <v>61</v>
      </c>
      <c r="E64">
        <f t="shared" si="1"/>
        <v>0.4082008089289938</v>
      </c>
      <c r="F64">
        <f t="shared" si="10"/>
        <v>0.43884148938666301</v>
      </c>
      <c r="V64">
        <f t="shared" si="2"/>
        <v>61</v>
      </c>
      <c r="W64">
        <f t="shared" si="2"/>
        <v>0.4082008089289938</v>
      </c>
      <c r="X64">
        <f t="shared" si="2"/>
        <v>0.43884148938666301</v>
      </c>
      <c r="Y64">
        <f t="shared" si="3"/>
        <v>-3.0640680457669212E-2</v>
      </c>
      <c r="Z64">
        <f t="shared" si="4"/>
        <v>1.1814764762495735</v>
      </c>
      <c r="AA64">
        <f t="shared" si="5"/>
        <v>-2.3462920224881256</v>
      </c>
      <c r="AB64">
        <f t="shared" si="6"/>
        <v>2.285010661572787</v>
      </c>
      <c r="AD64">
        <f t="shared" si="8"/>
        <v>61</v>
      </c>
      <c r="AE64">
        <f t="shared" si="9"/>
        <v>9.7004678107933984</v>
      </c>
    </row>
    <row r="65" spans="1:31" x14ac:dyDescent="0.35">
      <c r="A65">
        <f t="shared" si="0"/>
        <v>62</v>
      </c>
      <c r="B65">
        <v>9.4988084630262453</v>
      </c>
      <c r="D65">
        <f t="shared" si="7"/>
        <v>62</v>
      </c>
      <c r="E65">
        <f t="shared" si="1"/>
        <v>-7.7370955663008542E-2</v>
      </c>
      <c r="F65">
        <f t="shared" si="10"/>
        <v>0.28908162586276231</v>
      </c>
      <c r="V65">
        <f t="shared" si="2"/>
        <v>62</v>
      </c>
      <c r="W65">
        <f t="shared" si="2"/>
        <v>-7.7370955663008542E-2</v>
      </c>
      <c r="X65">
        <f t="shared" si="2"/>
        <v>0.28908162586276231</v>
      </c>
      <c r="Y65">
        <f t="shared" si="3"/>
        <v>-0.36645258152577087</v>
      </c>
      <c r="Z65">
        <f t="shared" si="4"/>
        <v>1.1814764762495735</v>
      </c>
      <c r="AA65">
        <f t="shared" si="5"/>
        <v>-2.6821039235562272</v>
      </c>
      <c r="AB65">
        <f t="shared" si="6"/>
        <v>1.9491987605046854</v>
      </c>
      <c r="AD65">
        <f t="shared" si="8"/>
        <v>62</v>
      </c>
      <c r="AE65">
        <f t="shared" si="9"/>
        <v>9.4988084630262453</v>
      </c>
    </row>
    <row r="66" spans="1:31" x14ac:dyDescent="0.35">
      <c r="A66">
        <f t="shared" si="0"/>
        <v>63</v>
      </c>
      <c r="B66">
        <v>9.7003857789385908</v>
      </c>
      <c r="D66">
        <f t="shared" si="7"/>
        <v>63</v>
      </c>
      <c r="E66">
        <f t="shared" si="1"/>
        <v>2.4231395215459255</v>
      </c>
      <c r="F66">
        <f t="shared" si="10"/>
        <v>2.7122900541532555</v>
      </c>
      <c r="V66">
        <f t="shared" si="2"/>
        <v>63</v>
      </c>
      <c r="W66">
        <f t="shared" si="2"/>
        <v>2.4231395215459255</v>
      </c>
      <c r="X66">
        <f t="shared" si="2"/>
        <v>2.7122900541532555</v>
      </c>
      <c r="Y66">
        <f t="shared" si="3"/>
        <v>-0.28915053260733004</v>
      </c>
      <c r="Z66">
        <f t="shared" si="4"/>
        <v>1.1814764762495735</v>
      </c>
      <c r="AA66">
        <f t="shared" si="5"/>
        <v>-2.6048018746377863</v>
      </c>
      <c r="AB66">
        <f t="shared" si="6"/>
        <v>2.0265008094231263</v>
      </c>
      <c r="AD66">
        <f t="shared" si="8"/>
        <v>63</v>
      </c>
      <c r="AE66">
        <f t="shared" si="9"/>
        <v>9.7003857789385908</v>
      </c>
    </row>
    <row r="67" spans="1:31" x14ac:dyDescent="0.35">
      <c r="A67">
        <f t="shared" si="0"/>
        <v>64</v>
      </c>
      <c r="B67">
        <v>9.8196279939384326</v>
      </c>
      <c r="D67">
        <f t="shared" si="7"/>
        <v>64</v>
      </c>
      <c r="E67">
        <f t="shared" si="1"/>
        <v>-3.9658946171804406</v>
      </c>
      <c r="F67">
        <f t="shared" si="10"/>
        <v>-0.20133183610988059</v>
      </c>
      <c r="V67">
        <f t="shared" si="2"/>
        <v>64</v>
      </c>
      <c r="W67">
        <f t="shared" si="2"/>
        <v>-3.9658946171804406</v>
      </c>
      <c r="X67">
        <f t="shared" si="2"/>
        <v>-0.20133183610988059</v>
      </c>
      <c r="Y67">
        <f t="shared" si="3"/>
        <v>-3.76456278107056</v>
      </c>
      <c r="Z67">
        <f t="shared" si="4"/>
        <v>1.1814764762495735</v>
      </c>
      <c r="AA67">
        <f t="shared" si="5"/>
        <v>-6.0802141231010163</v>
      </c>
      <c r="AB67">
        <f t="shared" si="6"/>
        <v>-1.4489114390401037</v>
      </c>
      <c r="AD67">
        <f t="shared" si="8"/>
        <v>64</v>
      </c>
      <c r="AE67">
        <f t="shared" si="9"/>
        <v>9.8196279939384326</v>
      </c>
    </row>
    <row r="68" spans="1:31" x14ac:dyDescent="0.35">
      <c r="A68">
        <f t="shared" si="0"/>
        <v>65</v>
      </c>
      <c r="B68">
        <v>12.357045585234705</v>
      </c>
      <c r="D68">
        <f t="shared" si="7"/>
        <v>65</v>
      </c>
      <c r="E68">
        <f t="shared" si="1"/>
        <v>0.21556674888869756</v>
      </c>
      <c r="F68">
        <f t="shared" si="10"/>
        <v>-1.6674508569821638</v>
      </c>
      <c r="V68">
        <f t="shared" si="2"/>
        <v>65</v>
      </c>
      <c r="W68">
        <f t="shared" si="2"/>
        <v>0.21556674888869756</v>
      </c>
      <c r="X68">
        <f t="shared" si="2"/>
        <v>-1.6674508569821638</v>
      </c>
      <c r="Y68">
        <f t="shared" si="3"/>
        <v>1.8830176058708614</v>
      </c>
      <c r="Z68">
        <f t="shared" si="4"/>
        <v>1.1814764762495735</v>
      </c>
      <c r="AA68">
        <f t="shared" si="5"/>
        <v>-0.43263373615959488</v>
      </c>
      <c r="AB68">
        <f t="shared" si="6"/>
        <v>4.1986689479013179</v>
      </c>
      <c r="AD68">
        <f t="shared" si="8"/>
        <v>65</v>
      </c>
      <c r="AE68">
        <f t="shared" si="9"/>
        <v>12.357045585234705</v>
      </c>
    </row>
    <row r="69" spans="1:31" x14ac:dyDescent="0.35">
      <c r="A69">
        <f t="shared" ref="A69:A108" si="11">A68+1</f>
        <v>66</v>
      </c>
      <c r="B69">
        <v>10.923604414101041</v>
      </c>
      <c r="D69">
        <f t="shared" si="7"/>
        <v>66</v>
      </c>
      <c r="E69">
        <f t="shared" ref="E69:E106" si="12">B71-2*B70+B69-J$6</f>
        <v>1.8011979308514618</v>
      </c>
      <c r="F69">
        <f t="shared" si="10"/>
        <v>-0.22601573381735784</v>
      </c>
      <c r="V69">
        <f t="shared" ref="V69:X106" si="13">D69</f>
        <v>66</v>
      </c>
      <c r="W69">
        <f t="shared" si="13"/>
        <v>1.8011979308514618</v>
      </c>
      <c r="X69">
        <f t="shared" si="13"/>
        <v>-0.22601573381735784</v>
      </c>
      <c r="Y69">
        <f t="shared" ref="Y69:Y106" si="14">W69-X69</f>
        <v>2.0272136646688197</v>
      </c>
      <c r="Z69">
        <f t="shared" ref="Z69:Z106" si="15">J$15</f>
        <v>1.1814764762495735</v>
      </c>
      <c r="AA69">
        <f t="shared" ref="AA69:AA106" si="16">Y69-NORMSINV(1-Z$2/2)*Z69</f>
        <v>-0.28843767736163661</v>
      </c>
      <c r="AB69">
        <f t="shared" ref="AB69:AB106" si="17">Y69+NORMSINV(1-Z$2/2)*Z69</f>
        <v>4.3428650066992756</v>
      </c>
      <c r="AD69">
        <f t="shared" si="8"/>
        <v>66</v>
      </c>
      <c r="AE69">
        <f t="shared" si="9"/>
        <v>10.923604414101041</v>
      </c>
    </row>
    <row r="70" spans="1:31" x14ac:dyDescent="0.35">
      <c r="A70">
        <f t="shared" si="11"/>
        <v>67</v>
      </c>
      <c r="B70">
        <v>9.7007658466065791</v>
      </c>
      <c r="D70">
        <f t="shared" ref="D70:D106" si="18">D69+1</f>
        <v>67</v>
      </c>
      <c r="E70">
        <f t="shared" si="12"/>
        <v>-1.0865112640160923</v>
      </c>
      <c r="F70">
        <f t="shared" si="10"/>
        <v>-0.33039497673142637</v>
      </c>
      <c r="V70">
        <f t="shared" si="13"/>
        <v>67</v>
      </c>
      <c r="W70">
        <f t="shared" si="13"/>
        <v>-1.0865112640160923</v>
      </c>
      <c r="X70">
        <f t="shared" si="13"/>
        <v>-0.33039497673142637</v>
      </c>
      <c r="Y70">
        <f t="shared" si="14"/>
        <v>-0.75611628728466596</v>
      </c>
      <c r="Z70">
        <f t="shared" si="15"/>
        <v>1.1814764762495735</v>
      </c>
      <c r="AA70">
        <f t="shared" si="16"/>
        <v>-3.0717676293151222</v>
      </c>
      <c r="AB70">
        <f t="shared" si="17"/>
        <v>1.5595350547457905</v>
      </c>
      <c r="AD70">
        <f t="shared" ref="AD70:AD113" si="19">AD69+1</f>
        <v>67</v>
      </c>
      <c r="AE70">
        <f t="shared" ref="AE70:AE108" si="20">B70</f>
        <v>9.7007658466065791</v>
      </c>
    </row>
    <row r="71" spans="1:31" x14ac:dyDescent="0.35">
      <c r="A71">
        <f t="shared" si="11"/>
        <v>68</v>
      </c>
      <c r="B71">
        <v>10.274161064714084</v>
      </c>
      <c r="D71">
        <f t="shared" si="18"/>
        <v>68</v>
      </c>
      <c r="E71">
        <f t="shared" si="12"/>
        <v>5.469530490315213E-2</v>
      </c>
      <c r="F71">
        <f t="shared" ref="F71:F106" si="21">E71-SUMPRODUCT(E69:E70,I$4:I$5)-SUMPRODUCT(F70,J$5)</f>
        <v>-0.5476552214744802</v>
      </c>
      <c r="V71">
        <f t="shared" si="13"/>
        <v>68</v>
      </c>
      <c r="W71">
        <f t="shared" si="13"/>
        <v>5.469530490315213E-2</v>
      </c>
      <c r="X71">
        <f t="shared" si="13"/>
        <v>-0.5476552214744802</v>
      </c>
      <c r="Y71">
        <f t="shared" si="14"/>
        <v>0.60235052637763231</v>
      </c>
      <c r="Z71">
        <f t="shared" si="15"/>
        <v>1.1814764762495735</v>
      </c>
      <c r="AA71">
        <f t="shared" si="16"/>
        <v>-1.713300815652824</v>
      </c>
      <c r="AB71">
        <f t="shared" si="17"/>
        <v>2.9180018684080888</v>
      </c>
      <c r="AD71">
        <f t="shared" si="19"/>
        <v>68</v>
      </c>
      <c r="AE71">
        <f t="shared" si="20"/>
        <v>10.274161064714084</v>
      </c>
    </row>
    <row r="72" spans="1:31" x14ac:dyDescent="0.35">
      <c r="A72">
        <f t="shared" si="11"/>
        <v>69</v>
      </c>
      <c r="B72">
        <v>9.7560808735560016</v>
      </c>
      <c r="D72">
        <f t="shared" si="18"/>
        <v>69</v>
      </c>
      <c r="E72">
        <f t="shared" si="12"/>
        <v>-1.9610968391880684E-2</v>
      </c>
      <c r="F72">
        <f t="shared" si="21"/>
        <v>-0.66163588150819908</v>
      </c>
      <c r="V72">
        <f t="shared" si="13"/>
        <v>69</v>
      </c>
      <c r="W72">
        <f t="shared" si="13"/>
        <v>-1.9610968391880684E-2</v>
      </c>
      <c r="X72">
        <f t="shared" si="13"/>
        <v>-0.66163588150819908</v>
      </c>
      <c r="Y72">
        <f t="shared" si="14"/>
        <v>0.64202491311631837</v>
      </c>
      <c r="Z72">
        <f t="shared" si="15"/>
        <v>1.1814764762495735</v>
      </c>
      <c r="AA72">
        <f t="shared" si="16"/>
        <v>-1.673626428914138</v>
      </c>
      <c r="AB72">
        <f t="shared" si="17"/>
        <v>2.9576762551467746</v>
      </c>
      <c r="AD72">
        <f t="shared" si="19"/>
        <v>69</v>
      </c>
      <c r="AE72">
        <f t="shared" si="20"/>
        <v>9.7560808735560016</v>
      </c>
    </row>
    <row r="73" spans="1:31" x14ac:dyDescent="0.35">
      <c r="A73">
        <f t="shared" si="11"/>
        <v>70</v>
      </c>
      <c r="B73">
        <v>9.287731842051576</v>
      </c>
      <c r="D73">
        <f t="shared" si="18"/>
        <v>70</v>
      </c>
      <c r="E73">
        <f t="shared" si="12"/>
        <v>1.6552465387471731</v>
      </c>
      <c r="F73">
        <f t="shared" si="21"/>
        <v>1.0385914749827547</v>
      </c>
      <c r="V73">
        <f t="shared" si="13"/>
        <v>70</v>
      </c>
      <c r="W73">
        <f t="shared" si="13"/>
        <v>1.6552465387471731</v>
      </c>
      <c r="X73">
        <f t="shared" si="13"/>
        <v>1.0385914749827547</v>
      </c>
      <c r="Y73">
        <f t="shared" si="14"/>
        <v>0.61665506376441837</v>
      </c>
      <c r="Z73">
        <f t="shared" si="15"/>
        <v>1.1814764762495735</v>
      </c>
      <c r="AA73">
        <f t="shared" si="16"/>
        <v>-1.6989962782660379</v>
      </c>
      <c r="AB73">
        <f t="shared" si="17"/>
        <v>2.9323064057948747</v>
      </c>
      <c r="AD73">
        <f t="shared" si="19"/>
        <v>70</v>
      </c>
      <c r="AE73">
        <f t="shared" si="20"/>
        <v>9.287731842051576</v>
      </c>
    </row>
    <row r="74" spans="1:31" x14ac:dyDescent="0.35">
      <c r="A74">
        <f t="shared" si="11"/>
        <v>71</v>
      </c>
      <c r="B74">
        <v>8.7948076969057745</v>
      </c>
      <c r="D74">
        <f t="shared" si="18"/>
        <v>71</v>
      </c>
      <c r="E74">
        <f t="shared" si="12"/>
        <v>-1.9580422550764887</v>
      </c>
      <c r="F74">
        <f t="shared" si="21"/>
        <v>-0.13784655075974717</v>
      </c>
      <c r="V74">
        <f t="shared" si="13"/>
        <v>71</v>
      </c>
      <c r="W74">
        <f t="shared" si="13"/>
        <v>-1.9580422550764887</v>
      </c>
      <c r="X74">
        <f t="shared" si="13"/>
        <v>-0.13784655075974717</v>
      </c>
      <c r="Y74">
        <f t="shared" si="14"/>
        <v>-1.8201957043167414</v>
      </c>
      <c r="Z74">
        <f t="shared" si="15"/>
        <v>1.1814764762495735</v>
      </c>
      <c r="AA74">
        <f t="shared" si="16"/>
        <v>-4.1358470463471981</v>
      </c>
      <c r="AB74">
        <f t="shared" si="17"/>
        <v>0.49545563771371492</v>
      </c>
      <c r="AD74">
        <f t="shared" si="19"/>
        <v>71</v>
      </c>
      <c r="AE74">
        <f t="shared" si="20"/>
        <v>8.7948076969057745</v>
      </c>
    </row>
    <row r="75" spans="1:31" x14ac:dyDescent="0.35">
      <c r="A75">
        <f t="shared" si="11"/>
        <v>72</v>
      </c>
      <c r="B75">
        <v>9.9521659452576507</v>
      </c>
      <c r="D75">
        <f t="shared" si="18"/>
        <v>72</v>
      </c>
      <c r="E75">
        <f t="shared" si="12"/>
        <v>7.6167326749533873E-2</v>
      </c>
      <c r="F75">
        <f t="shared" si="21"/>
        <v>-0.82095795269166827</v>
      </c>
      <c r="V75">
        <f t="shared" si="13"/>
        <v>72</v>
      </c>
      <c r="W75">
        <f t="shared" si="13"/>
        <v>7.6167326749533873E-2</v>
      </c>
      <c r="X75">
        <f t="shared" si="13"/>
        <v>-0.82095795269166827</v>
      </c>
      <c r="Y75">
        <f t="shared" si="14"/>
        <v>0.89712527944120213</v>
      </c>
      <c r="Z75">
        <f t="shared" si="15"/>
        <v>1.1814764762495735</v>
      </c>
      <c r="AA75">
        <f t="shared" si="16"/>
        <v>-1.4185260625892542</v>
      </c>
      <c r="AB75">
        <f t="shared" si="17"/>
        <v>3.2127766214716584</v>
      </c>
      <c r="AD75">
        <f t="shared" si="19"/>
        <v>72</v>
      </c>
      <c r="AE75">
        <f t="shared" si="20"/>
        <v>9.9521659452576507</v>
      </c>
    </row>
    <row r="76" spans="1:31" x14ac:dyDescent="0.35">
      <c r="A76">
        <f t="shared" si="11"/>
        <v>73</v>
      </c>
      <c r="B76">
        <v>9.1465177932835431</v>
      </c>
      <c r="D76">
        <f t="shared" si="18"/>
        <v>73</v>
      </c>
      <c r="E76">
        <f t="shared" si="12"/>
        <v>2.0511836335388391</v>
      </c>
      <c r="F76">
        <f t="shared" si="21"/>
        <v>1.036747991555897</v>
      </c>
      <c r="V76">
        <f t="shared" si="13"/>
        <v>73</v>
      </c>
      <c r="W76">
        <f t="shared" si="13"/>
        <v>2.0511836335388391</v>
      </c>
      <c r="X76">
        <f t="shared" si="13"/>
        <v>1.036747991555897</v>
      </c>
      <c r="Y76">
        <f t="shared" si="14"/>
        <v>1.0144356419829421</v>
      </c>
      <c r="Z76">
        <f t="shared" si="15"/>
        <v>1.1814764762495735</v>
      </c>
      <c r="AA76">
        <f t="shared" si="16"/>
        <v>-1.3012157000475142</v>
      </c>
      <c r="AB76">
        <f t="shared" si="17"/>
        <v>3.3300869840133984</v>
      </c>
      <c r="AD76">
        <f t="shared" si="19"/>
        <v>73</v>
      </c>
      <c r="AE76">
        <f t="shared" si="20"/>
        <v>9.1465177932835431</v>
      </c>
    </row>
    <row r="77" spans="1:31" x14ac:dyDescent="0.35">
      <c r="A77">
        <f t="shared" si="11"/>
        <v>74</v>
      </c>
      <c r="B77">
        <v>8.4120728228094741</v>
      </c>
      <c r="D77">
        <f t="shared" si="18"/>
        <v>74</v>
      </c>
      <c r="E77">
        <f t="shared" si="12"/>
        <v>-2.5818689598299347</v>
      </c>
      <c r="F77">
        <f t="shared" si="21"/>
        <v>-0.54382530125780526</v>
      </c>
      <c r="V77">
        <f t="shared" si="13"/>
        <v>74</v>
      </c>
      <c r="W77">
        <f t="shared" si="13"/>
        <v>-2.5818689598299347</v>
      </c>
      <c r="X77">
        <f t="shared" si="13"/>
        <v>-0.54382530125780526</v>
      </c>
      <c r="Y77">
        <f t="shared" si="14"/>
        <v>-2.0380436585721293</v>
      </c>
      <c r="Z77">
        <f t="shared" si="15"/>
        <v>1.1814764762495735</v>
      </c>
      <c r="AA77">
        <f t="shared" si="16"/>
        <v>-4.3536950006025856</v>
      </c>
      <c r="AB77">
        <f t="shared" si="17"/>
        <v>0.27760768345832698</v>
      </c>
      <c r="AD77">
        <f t="shared" si="19"/>
        <v>74</v>
      </c>
      <c r="AE77">
        <f t="shared" si="20"/>
        <v>8.4120728228094741</v>
      </c>
    </row>
    <row r="78" spans="1:31" x14ac:dyDescent="0.35">
      <c r="A78">
        <f t="shared" si="11"/>
        <v>75</v>
      </c>
      <c r="B78">
        <v>9.723847340624749</v>
      </c>
      <c r="D78">
        <f t="shared" si="18"/>
        <v>75</v>
      </c>
      <c r="E78">
        <f t="shared" si="12"/>
        <v>2.1404036071389516</v>
      </c>
      <c r="F78">
        <f t="shared" si="21"/>
        <v>0.60156994030191568</v>
      </c>
      <c r="V78">
        <f t="shared" si="13"/>
        <v>75</v>
      </c>
      <c r="W78">
        <f t="shared" si="13"/>
        <v>2.1404036071389516</v>
      </c>
      <c r="X78">
        <f t="shared" si="13"/>
        <v>0.60156994030191568</v>
      </c>
      <c r="Y78">
        <f t="shared" si="14"/>
        <v>1.5388336668370359</v>
      </c>
      <c r="Z78">
        <f t="shared" si="15"/>
        <v>1.1814764762495735</v>
      </c>
      <c r="AA78">
        <f t="shared" si="16"/>
        <v>-0.77681767519342038</v>
      </c>
      <c r="AB78">
        <f t="shared" si="17"/>
        <v>3.854485008867492</v>
      </c>
      <c r="AD78">
        <f t="shared" si="19"/>
        <v>75</v>
      </c>
      <c r="AE78">
        <f t="shared" si="20"/>
        <v>9.723847340624749</v>
      </c>
    </row>
    <row r="79" spans="1:31" x14ac:dyDescent="0.35">
      <c r="A79">
        <f t="shared" si="11"/>
        <v>76</v>
      </c>
      <c r="B79">
        <v>8.4487887533605939</v>
      </c>
      <c r="D79">
        <f t="shared" si="18"/>
        <v>76</v>
      </c>
      <c r="E79">
        <f t="shared" si="12"/>
        <v>-0.53549128512932331</v>
      </c>
      <c r="F79">
        <f t="shared" si="21"/>
        <v>0.74911190017950458</v>
      </c>
      <c r="V79">
        <f t="shared" si="13"/>
        <v>76</v>
      </c>
      <c r="W79">
        <f t="shared" si="13"/>
        <v>-0.53549128512932331</v>
      </c>
      <c r="X79">
        <f t="shared" si="13"/>
        <v>0.74911190017950458</v>
      </c>
      <c r="Y79">
        <f t="shared" si="14"/>
        <v>-1.284603185308828</v>
      </c>
      <c r="Z79">
        <f t="shared" si="15"/>
        <v>1.1814764762495735</v>
      </c>
      <c r="AA79">
        <f t="shared" si="16"/>
        <v>-3.6002545273392843</v>
      </c>
      <c r="AB79">
        <f t="shared" si="17"/>
        <v>1.0310481567216283</v>
      </c>
      <c r="AD79">
        <f t="shared" si="19"/>
        <v>76</v>
      </c>
      <c r="AE79">
        <f t="shared" si="20"/>
        <v>8.4487887533605939</v>
      </c>
    </row>
    <row r="80" spans="1:31" x14ac:dyDescent="0.35">
      <c r="A80">
        <f t="shared" si="11"/>
        <v>77</v>
      </c>
      <c r="B80">
        <v>9.3091696279858951</v>
      </c>
      <c r="D80">
        <f t="shared" si="18"/>
        <v>77</v>
      </c>
      <c r="E80">
        <f t="shared" si="12"/>
        <v>0.55469797089218342</v>
      </c>
      <c r="F80">
        <f t="shared" si="21"/>
        <v>1.2913433848925477</v>
      </c>
      <c r="V80">
        <f t="shared" si="13"/>
        <v>77</v>
      </c>
      <c r="W80">
        <f t="shared" si="13"/>
        <v>0.55469797089218342</v>
      </c>
      <c r="X80">
        <f t="shared" si="13"/>
        <v>1.2913433848925477</v>
      </c>
      <c r="Y80">
        <f t="shared" si="14"/>
        <v>-0.73664541400036432</v>
      </c>
      <c r="Z80">
        <f t="shared" si="15"/>
        <v>1.1814764762495735</v>
      </c>
      <c r="AA80">
        <f t="shared" si="16"/>
        <v>-3.0522967560308207</v>
      </c>
      <c r="AB80">
        <f t="shared" si="17"/>
        <v>1.5790059280300919</v>
      </c>
      <c r="AD80">
        <f t="shared" si="19"/>
        <v>77</v>
      </c>
      <c r="AE80">
        <f t="shared" si="20"/>
        <v>9.3091696279858951</v>
      </c>
    </row>
    <row r="81" spans="1:31" x14ac:dyDescent="0.35">
      <c r="A81">
        <f t="shared" si="11"/>
        <v>78</v>
      </c>
      <c r="B81">
        <v>9.6290950722323778</v>
      </c>
      <c r="D81">
        <f t="shared" si="18"/>
        <v>78</v>
      </c>
      <c r="E81">
        <f t="shared" si="12"/>
        <v>-3.2288934321354628</v>
      </c>
      <c r="F81">
        <f t="shared" si="21"/>
        <v>-1.821338684925156</v>
      </c>
      <c r="V81">
        <f t="shared" si="13"/>
        <v>78</v>
      </c>
      <c r="W81">
        <f t="shared" si="13"/>
        <v>-3.2288934321354628</v>
      </c>
      <c r="X81">
        <f t="shared" si="13"/>
        <v>-1.821338684925156</v>
      </c>
      <c r="Y81">
        <f t="shared" si="14"/>
        <v>-1.4075547472103067</v>
      </c>
      <c r="Z81">
        <f t="shared" si="15"/>
        <v>1.1814764762495735</v>
      </c>
      <c r="AA81">
        <f t="shared" si="16"/>
        <v>-3.723206089240763</v>
      </c>
      <c r="AB81">
        <f t="shared" si="17"/>
        <v>0.90809659482014959</v>
      </c>
      <c r="AD81">
        <f t="shared" si="19"/>
        <v>78</v>
      </c>
      <c r="AE81">
        <f t="shared" si="20"/>
        <v>9.6290950722323778</v>
      </c>
    </row>
    <row r="82" spans="1:31" x14ac:dyDescent="0.35">
      <c r="A82">
        <f t="shared" si="11"/>
        <v>79</v>
      </c>
      <c r="B82">
        <v>10.498754342121549</v>
      </c>
      <c r="D82">
        <f t="shared" si="18"/>
        <v>79</v>
      </c>
      <c r="E82">
        <f t="shared" si="12"/>
        <v>3.3897899804827567</v>
      </c>
      <c r="F82">
        <f t="shared" si="21"/>
        <v>0.10606662869972894</v>
      </c>
      <c r="V82">
        <f t="shared" si="13"/>
        <v>79</v>
      </c>
      <c r="W82">
        <f t="shared" si="13"/>
        <v>3.3897899804827567</v>
      </c>
      <c r="X82">
        <f t="shared" si="13"/>
        <v>0.10606662869972894</v>
      </c>
      <c r="Y82">
        <f t="shared" si="14"/>
        <v>3.2837233517830278</v>
      </c>
      <c r="Z82">
        <f t="shared" si="15"/>
        <v>1.1814764762495735</v>
      </c>
      <c r="AA82">
        <f t="shared" si="16"/>
        <v>0.96807200975257146</v>
      </c>
      <c r="AB82">
        <f t="shared" si="17"/>
        <v>5.5993746938134841</v>
      </c>
      <c r="AD82">
        <f t="shared" si="19"/>
        <v>79</v>
      </c>
      <c r="AE82">
        <f t="shared" si="20"/>
        <v>10.498754342121549</v>
      </c>
    </row>
    <row r="83" spans="1:31" x14ac:dyDescent="0.35">
      <c r="A83">
        <f t="shared" si="11"/>
        <v>80</v>
      </c>
      <c r="B83">
        <v>8.1345560346257617</v>
      </c>
      <c r="D83">
        <f t="shared" si="18"/>
        <v>80</v>
      </c>
      <c r="E83">
        <f t="shared" si="12"/>
        <v>-2.1787615047773645</v>
      </c>
      <c r="F83">
        <f t="shared" si="21"/>
        <v>-0.80285180927292776</v>
      </c>
      <c r="V83">
        <f t="shared" si="13"/>
        <v>80</v>
      </c>
      <c r="W83">
        <f t="shared" si="13"/>
        <v>-2.1787615047773645</v>
      </c>
      <c r="X83">
        <f t="shared" si="13"/>
        <v>-0.80285180927292776</v>
      </c>
      <c r="Y83">
        <f t="shared" si="14"/>
        <v>-1.3759096955044368</v>
      </c>
      <c r="Z83">
        <f t="shared" si="15"/>
        <v>1.1814764762495735</v>
      </c>
      <c r="AA83">
        <f t="shared" si="16"/>
        <v>-3.6915610375348931</v>
      </c>
      <c r="AB83">
        <f t="shared" si="17"/>
        <v>0.93974164652601955</v>
      </c>
      <c r="AD83">
        <f t="shared" si="19"/>
        <v>80</v>
      </c>
      <c r="AE83">
        <f t="shared" si="20"/>
        <v>8.1345560346257617</v>
      </c>
    </row>
    <row r="84" spans="1:31" x14ac:dyDescent="0.35">
      <c r="A84">
        <f t="shared" si="11"/>
        <v>81</v>
      </c>
      <c r="B84">
        <v>9.155183562363236</v>
      </c>
      <c r="D84">
        <f t="shared" si="18"/>
        <v>81</v>
      </c>
      <c r="E84">
        <f t="shared" si="12"/>
        <v>3.6155038241343913</v>
      </c>
      <c r="F84">
        <f t="shared" si="21"/>
        <v>2.2442288564592765</v>
      </c>
      <c r="V84">
        <f t="shared" si="13"/>
        <v>81</v>
      </c>
      <c r="W84">
        <f t="shared" si="13"/>
        <v>3.6155038241343913</v>
      </c>
      <c r="X84">
        <f t="shared" si="13"/>
        <v>2.2442288564592765</v>
      </c>
      <c r="Y84">
        <f t="shared" si="14"/>
        <v>1.3712749676751148</v>
      </c>
      <c r="Z84">
        <f t="shared" si="15"/>
        <v>1.1814764762495735</v>
      </c>
      <c r="AA84">
        <f t="shared" si="16"/>
        <v>-0.9443763743553415</v>
      </c>
      <c r="AB84">
        <f t="shared" si="17"/>
        <v>3.6869263097055711</v>
      </c>
      <c r="AD84">
        <f t="shared" si="19"/>
        <v>81</v>
      </c>
      <c r="AE84">
        <f t="shared" si="20"/>
        <v>9.155183562363236</v>
      </c>
    </row>
    <row r="85" spans="1:31" x14ac:dyDescent="0.35">
      <c r="A85">
        <f t="shared" si="11"/>
        <v>82</v>
      </c>
      <c r="B85">
        <v>7.9920854400738497</v>
      </c>
      <c r="D85">
        <f t="shared" si="18"/>
        <v>82</v>
      </c>
      <c r="E85">
        <f t="shared" si="12"/>
        <v>-1.7067516795934479</v>
      </c>
      <c r="F85">
        <f t="shared" si="21"/>
        <v>1.9286684022625464</v>
      </c>
      <c r="V85">
        <f t="shared" si="13"/>
        <v>82</v>
      </c>
      <c r="W85">
        <f t="shared" si="13"/>
        <v>-1.7067516795934479</v>
      </c>
      <c r="X85">
        <f t="shared" si="13"/>
        <v>1.9286684022625464</v>
      </c>
      <c r="Y85">
        <f t="shared" si="14"/>
        <v>-3.6354200818559943</v>
      </c>
      <c r="Z85">
        <f t="shared" si="15"/>
        <v>1.1814764762495735</v>
      </c>
      <c r="AA85">
        <f t="shared" si="16"/>
        <v>-5.9510714238864502</v>
      </c>
      <c r="AB85">
        <f t="shared" si="17"/>
        <v>-1.319768739825538</v>
      </c>
      <c r="AD85">
        <f t="shared" si="19"/>
        <v>82</v>
      </c>
      <c r="AE85">
        <f t="shared" si="20"/>
        <v>7.9920854400738497</v>
      </c>
    </row>
    <row r="86" spans="1:31" x14ac:dyDescent="0.35">
      <c r="A86">
        <f t="shared" si="11"/>
        <v>83</v>
      </c>
      <c r="B86">
        <v>10.439526996669359</v>
      </c>
      <c r="D86">
        <f t="shared" si="18"/>
        <v>83</v>
      </c>
      <c r="E86">
        <f t="shared" si="12"/>
        <v>-1.9845108258615252</v>
      </c>
      <c r="F86">
        <f t="shared" si="21"/>
        <v>-0.54001574254178064</v>
      </c>
      <c r="V86">
        <f t="shared" si="13"/>
        <v>83</v>
      </c>
      <c r="W86">
        <f t="shared" si="13"/>
        <v>-1.9845108258615252</v>
      </c>
      <c r="X86">
        <f t="shared" si="13"/>
        <v>-0.54001574254178064</v>
      </c>
      <c r="Y86">
        <f t="shared" si="14"/>
        <v>-1.4444950833197445</v>
      </c>
      <c r="Z86">
        <f t="shared" si="15"/>
        <v>1.1814764762495735</v>
      </c>
      <c r="AA86">
        <f t="shared" si="16"/>
        <v>-3.760146425350201</v>
      </c>
      <c r="AB86">
        <f t="shared" si="17"/>
        <v>0.87115625871071178</v>
      </c>
      <c r="AD86">
        <f t="shared" si="19"/>
        <v>83</v>
      </c>
      <c r="AE86">
        <f t="shared" si="20"/>
        <v>10.439526996669359</v>
      </c>
    </row>
    <row r="87" spans="1:31" x14ac:dyDescent="0.35">
      <c r="A87">
        <f t="shared" si="11"/>
        <v>84</v>
      </c>
      <c r="B87">
        <v>11.175252728421926</v>
      </c>
      <c r="D87">
        <f t="shared" si="18"/>
        <v>84</v>
      </c>
      <c r="E87">
        <f t="shared" si="12"/>
        <v>1.9902287594696162</v>
      </c>
      <c r="F87">
        <f t="shared" si="21"/>
        <v>0.20560498904051117</v>
      </c>
      <c r="V87">
        <f t="shared" si="13"/>
        <v>84</v>
      </c>
      <c r="W87">
        <f t="shared" si="13"/>
        <v>1.9902287594696162</v>
      </c>
      <c r="X87">
        <f t="shared" si="13"/>
        <v>0.20560498904051117</v>
      </c>
      <c r="Y87">
        <f t="shared" si="14"/>
        <v>1.784623770429105</v>
      </c>
      <c r="Z87">
        <f t="shared" si="15"/>
        <v>1.1814764762495735</v>
      </c>
      <c r="AA87">
        <f t="shared" si="16"/>
        <v>-0.53102757160135128</v>
      </c>
      <c r="AB87">
        <f t="shared" si="17"/>
        <v>4.1002751124595616</v>
      </c>
      <c r="AD87">
        <f t="shared" si="19"/>
        <v>84</v>
      </c>
      <c r="AE87">
        <f t="shared" si="20"/>
        <v>11.175252728421926</v>
      </c>
    </row>
    <row r="88" spans="1:31" x14ac:dyDescent="0.35">
      <c r="A88">
        <f t="shared" si="11"/>
        <v>85</v>
      </c>
      <c r="B88">
        <v>9.9215034890634719</v>
      </c>
      <c r="D88">
        <f t="shared" si="18"/>
        <v>85</v>
      </c>
      <c r="E88">
        <f t="shared" si="12"/>
        <v>-1.0786050575775654</v>
      </c>
      <c r="F88">
        <f t="shared" si="21"/>
        <v>-0.15083200023294455</v>
      </c>
      <c r="V88">
        <f t="shared" si="13"/>
        <v>85</v>
      </c>
      <c r="W88">
        <f t="shared" si="13"/>
        <v>-1.0786050575775654</v>
      </c>
      <c r="X88">
        <f t="shared" si="13"/>
        <v>-0.15083200023294455</v>
      </c>
      <c r="Y88">
        <f t="shared" si="14"/>
        <v>-0.9277730573446209</v>
      </c>
      <c r="Z88">
        <f t="shared" si="15"/>
        <v>1.1814764762495735</v>
      </c>
      <c r="AA88">
        <f t="shared" si="16"/>
        <v>-3.2434243993750771</v>
      </c>
      <c r="AB88">
        <f t="shared" si="17"/>
        <v>1.3878782846858355</v>
      </c>
      <c r="AD88">
        <f t="shared" si="19"/>
        <v>85</v>
      </c>
      <c r="AE88">
        <f t="shared" si="20"/>
        <v>9.9215034890634719</v>
      </c>
    </row>
    <row r="89" spans="1:31" x14ac:dyDescent="0.35">
      <c r="A89">
        <f t="shared" si="11"/>
        <v>86</v>
      </c>
      <c r="B89">
        <v>10.653018863925139</v>
      </c>
      <c r="D89">
        <f t="shared" si="18"/>
        <v>86</v>
      </c>
      <c r="E89">
        <f t="shared" si="12"/>
        <v>-0.62123542070440518</v>
      </c>
      <c r="F89">
        <f t="shared" si="21"/>
        <v>-1.0245591297245396</v>
      </c>
      <c r="V89">
        <f t="shared" si="13"/>
        <v>86</v>
      </c>
      <c r="W89">
        <f t="shared" si="13"/>
        <v>-0.62123542070440518</v>
      </c>
      <c r="X89">
        <f t="shared" si="13"/>
        <v>-1.0245591297245396</v>
      </c>
      <c r="Y89">
        <f t="shared" si="14"/>
        <v>0.40332370902013437</v>
      </c>
      <c r="Z89">
        <f t="shared" si="15"/>
        <v>1.1814764762495735</v>
      </c>
      <c r="AA89">
        <f t="shared" si="16"/>
        <v>-1.9123276330103218</v>
      </c>
      <c r="AB89">
        <f t="shared" si="17"/>
        <v>2.7189750510505908</v>
      </c>
      <c r="AD89">
        <f t="shared" si="19"/>
        <v>86</v>
      </c>
      <c r="AE89">
        <f t="shared" si="20"/>
        <v>10.653018863925139</v>
      </c>
    </row>
    <row r="90" spans="1:31" x14ac:dyDescent="0.35">
      <c r="A90">
        <f t="shared" si="11"/>
        <v>87</v>
      </c>
      <c r="B90">
        <v>10.300965035959745</v>
      </c>
      <c r="D90">
        <f t="shared" si="18"/>
        <v>87</v>
      </c>
      <c r="E90">
        <f t="shared" si="12"/>
        <v>2.8690027951103385</v>
      </c>
      <c r="F90">
        <f t="shared" si="21"/>
        <v>1.4346364880417382</v>
      </c>
      <c r="V90">
        <f t="shared" si="13"/>
        <v>87</v>
      </c>
      <c r="W90">
        <f t="shared" si="13"/>
        <v>2.8690027951103385</v>
      </c>
      <c r="X90">
        <f t="shared" si="13"/>
        <v>1.4346364880417382</v>
      </c>
      <c r="Y90">
        <f t="shared" si="14"/>
        <v>1.4343663070686004</v>
      </c>
      <c r="Z90">
        <f t="shared" si="15"/>
        <v>1.1814764762495735</v>
      </c>
      <c r="AA90">
        <f t="shared" si="16"/>
        <v>-0.88128503496185595</v>
      </c>
      <c r="AB90">
        <f t="shared" si="17"/>
        <v>3.7500176490990569</v>
      </c>
      <c r="AD90">
        <f t="shared" si="19"/>
        <v>87</v>
      </c>
      <c r="AE90">
        <f t="shared" si="20"/>
        <v>10.300965035959745</v>
      </c>
    </row>
    <row r="91" spans="1:31" x14ac:dyDescent="0.35">
      <c r="A91">
        <f t="shared" si="11"/>
        <v>88</v>
      </c>
      <c r="B91">
        <v>9.322711642040451</v>
      </c>
      <c r="D91">
        <f t="shared" si="18"/>
        <v>88</v>
      </c>
      <c r="E91">
        <f t="shared" si="12"/>
        <v>-3.2556057574589961</v>
      </c>
      <c r="F91">
        <f t="shared" si="21"/>
        <v>-0.52762583461966384</v>
      </c>
      <c r="V91">
        <f t="shared" si="13"/>
        <v>88</v>
      </c>
      <c r="W91">
        <f t="shared" si="13"/>
        <v>-3.2556057574589961</v>
      </c>
      <c r="X91">
        <f t="shared" si="13"/>
        <v>-0.52762583461966384</v>
      </c>
      <c r="Y91">
        <f t="shared" si="14"/>
        <v>-2.7279799228393324</v>
      </c>
      <c r="Z91">
        <f t="shared" si="15"/>
        <v>1.1814764762495735</v>
      </c>
      <c r="AA91">
        <f t="shared" si="16"/>
        <v>-5.0436312648697887</v>
      </c>
      <c r="AB91">
        <f t="shared" si="17"/>
        <v>-0.41232858080887613</v>
      </c>
      <c r="AD91">
        <f t="shared" si="19"/>
        <v>88</v>
      </c>
      <c r="AE91">
        <f t="shared" si="20"/>
        <v>9.322711642040451</v>
      </c>
    </row>
    <row r="92" spans="1:31" x14ac:dyDescent="0.35">
      <c r="A92">
        <f t="shared" si="11"/>
        <v>89</v>
      </c>
      <c r="B92">
        <v>11.208496897982</v>
      </c>
      <c r="D92">
        <f t="shared" si="18"/>
        <v>89</v>
      </c>
      <c r="E92">
        <f t="shared" si="12"/>
        <v>2.5552654451685033</v>
      </c>
      <c r="F92">
        <f t="shared" si="21"/>
        <v>0.80378841239603027</v>
      </c>
      <c r="V92">
        <f t="shared" si="13"/>
        <v>89</v>
      </c>
      <c r="W92">
        <f t="shared" si="13"/>
        <v>2.5552654451685033</v>
      </c>
      <c r="X92">
        <f t="shared" si="13"/>
        <v>0.80378841239603027</v>
      </c>
      <c r="Y92">
        <f t="shared" si="14"/>
        <v>1.7514770327724731</v>
      </c>
      <c r="Z92">
        <f t="shared" si="15"/>
        <v>1.1814764762495735</v>
      </c>
      <c r="AA92">
        <f t="shared" si="16"/>
        <v>-0.56417430925798318</v>
      </c>
      <c r="AB92">
        <f t="shared" si="17"/>
        <v>4.0671283748029294</v>
      </c>
      <c r="AD92">
        <f t="shared" si="19"/>
        <v>89</v>
      </c>
      <c r="AE92">
        <f t="shared" si="20"/>
        <v>11.208496897982</v>
      </c>
    </row>
    <row r="93" spans="1:31" x14ac:dyDescent="0.35">
      <c r="A93">
        <f t="shared" si="11"/>
        <v>90</v>
      </c>
      <c r="B93">
        <v>9.8337122512150579</v>
      </c>
      <c r="D93">
        <f t="shared" si="18"/>
        <v>90</v>
      </c>
      <c r="E93">
        <f t="shared" si="12"/>
        <v>-2.5075697480105301</v>
      </c>
      <c r="F93">
        <f t="shared" si="21"/>
        <v>-0.92022740555233884</v>
      </c>
      <c r="V93">
        <f t="shared" si="13"/>
        <v>90</v>
      </c>
      <c r="W93">
        <f t="shared" si="13"/>
        <v>-2.5075697480105301</v>
      </c>
      <c r="X93">
        <f t="shared" si="13"/>
        <v>-0.92022740555233884</v>
      </c>
      <c r="Y93">
        <f t="shared" si="14"/>
        <v>-1.5873423424581912</v>
      </c>
      <c r="Z93">
        <f t="shared" si="15"/>
        <v>1.1814764762495735</v>
      </c>
      <c r="AA93">
        <f t="shared" si="16"/>
        <v>-3.9029936844886475</v>
      </c>
      <c r="AB93">
        <f t="shared" si="17"/>
        <v>0.72830899957226514</v>
      </c>
      <c r="AD93">
        <f t="shared" si="19"/>
        <v>90</v>
      </c>
      <c r="AE93">
        <f t="shared" si="20"/>
        <v>9.8337122512150579</v>
      </c>
    </row>
    <row r="94" spans="1:31" x14ac:dyDescent="0.35">
      <c r="A94">
        <f t="shared" si="11"/>
        <v>91</v>
      </c>
      <c r="B94">
        <v>11.009228904367124</v>
      </c>
      <c r="D94">
        <f t="shared" si="18"/>
        <v>91</v>
      </c>
      <c r="E94">
        <f t="shared" si="12"/>
        <v>-0.3081751134754428</v>
      </c>
      <c r="F94">
        <f t="shared" si="21"/>
        <v>-2.083143444174393</v>
      </c>
      <c r="V94">
        <f t="shared" si="13"/>
        <v>91</v>
      </c>
      <c r="W94">
        <f t="shared" si="13"/>
        <v>-0.3081751134754428</v>
      </c>
      <c r="X94">
        <f t="shared" si="13"/>
        <v>-2.083143444174393</v>
      </c>
      <c r="Y94">
        <f t="shared" si="14"/>
        <v>1.7749683306989503</v>
      </c>
      <c r="Z94">
        <f t="shared" si="15"/>
        <v>1.1814764762495735</v>
      </c>
      <c r="AA94">
        <f t="shared" si="16"/>
        <v>-0.54068301133150598</v>
      </c>
      <c r="AB94">
        <f t="shared" si="17"/>
        <v>4.0906196727294066</v>
      </c>
      <c r="AD94">
        <f t="shared" si="19"/>
        <v>91</v>
      </c>
      <c r="AE94">
        <f t="shared" si="20"/>
        <v>11.009228904367124</v>
      </c>
    </row>
    <row r="95" spans="1:31" x14ac:dyDescent="0.35">
      <c r="A95">
        <f t="shared" si="11"/>
        <v>92</v>
      </c>
      <c r="B95">
        <v>9.672211664259164</v>
      </c>
      <c r="D95">
        <f t="shared" si="18"/>
        <v>92</v>
      </c>
      <c r="E95">
        <f t="shared" si="12"/>
        <v>2.7332259653644062</v>
      </c>
      <c r="F95">
        <f t="shared" si="21"/>
        <v>0.26523521403076478</v>
      </c>
      <c r="V95">
        <f t="shared" si="13"/>
        <v>92</v>
      </c>
      <c r="W95">
        <f t="shared" si="13"/>
        <v>2.7332259653644062</v>
      </c>
      <c r="X95">
        <f t="shared" si="13"/>
        <v>0.26523521403076478</v>
      </c>
      <c r="Y95">
        <f t="shared" si="14"/>
        <v>2.4679907513336414</v>
      </c>
      <c r="Z95">
        <f t="shared" si="15"/>
        <v>1.1814764762495735</v>
      </c>
      <c r="AA95">
        <f t="shared" si="16"/>
        <v>0.15233940930318512</v>
      </c>
      <c r="AB95">
        <f t="shared" si="17"/>
        <v>4.7836420933640973</v>
      </c>
      <c r="AD95">
        <f t="shared" si="19"/>
        <v>92</v>
      </c>
      <c r="AE95">
        <f t="shared" si="20"/>
        <v>9.672211664259164</v>
      </c>
    </row>
    <row r="96" spans="1:31" x14ac:dyDescent="0.35">
      <c r="A96">
        <f t="shared" si="11"/>
        <v>93</v>
      </c>
      <c r="B96">
        <v>8.0220551654262664</v>
      </c>
      <c r="D96">
        <f t="shared" si="18"/>
        <v>93</v>
      </c>
      <c r="E96">
        <f t="shared" si="12"/>
        <v>0.12026190709114805</v>
      </c>
      <c r="F96">
        <f t="shared" si="21"/>
        <v>1.7381017690220797</v>
      </c>
      <c r="V96">
        <f t="shared" si="13"/>
        <v>93</v>
      </c>
      <c r="W96">
        <f t="shared" si="13"/>
        <v>0.12026190709114805</v>
      </c>
      <c r="X96">
        <f t="shared" si="13"/>
        <v>1.7381017690220797</v>
      </c>
      <c r="Y96">
        <f t="shared" si="14"/>
        <v>-1.6178398619309315</v>
      </c>
      <c r="Z96">
        <f t="shared" si="15"/>
        <v>1.1814764762495735</v>
      </c>
      <c r="AA96">
        <f t="shared" si="16"/>
        <v>-3.9334912039613878</v>
      </c>
      <c r="AB96">
        <f t="shared" si="17"/>
        <v>0.69781148009952476</v>
      </c>
      <c r="AD96">
        <f t="shared" si="19"/>
        <v>93</v>
      </c>
      <c r="AE96">
        <f t="shared" si="20"/>
        <v>8.0220551654262664</v>
      </c>
    </row>
    <row r="97" spans="1:31" x14ac:dyDescent="0.35">
      <c r="A97">
        <f t="shared" si="11"/>
        <v>94</v>
      </c>
      <c r="B97">
        <v>9.1001604867082797</v>
      </c>
      <c r="D97">
        <f t="shared" si="18"/>
        <v>94</v>
      </c>
      <c r="E97">
        <f t="shared" si="12"/>
        <v>-0.60786461534966041</v>
      </c>
      <c r="F97">
        <f t="shared" si="21"/>
        <v>1.4757320403393708</v>
      </c>
      <c r="V97">
        <f t="shared" si="13"/>
        <v>94</v>
      </c>
      <c r="W97">
        <f t="shared" si="13"/>
        <v>-0.60786461534966041</v>
      </c>
      <c r="X97">
        <f t="shared" si="13"/>
        <v>1.4757320403393708</v>
      </c>
      <c r="Y97">
        <f t="shared" si="14"/>
        <v>-2.0835966556890311</v>
      </c>
      <c r="Z97">
        <f t="shared" si="15"/>
        <v>1.1814764762495735</v>
      </c>
      <c r="AA97">
        <f t="shared" si="16"/>
        <v>-4.3992479977194874</v>
      </c>
      <c r="AB97">
        <f t="shared" si="17"/>
        <v>0.23205468634142523</v>
      </c>
      <c r="AD97">
        <f t="shared" si="19"/>
        <v>94</v>
      </c>
      <c r="AE97">
        <f t="shared" si="20"/>
        <v>9.1001604867082797</v>
      </c>
    </row>
    <row r="98" spans="1:31" x14ac:dyDescent="0.35">
      <c r="A98">
        <f t="shared" si="11"/>
        <v>95</v>
      </c>
      <c r="B98">
        <v>10.293563569831946</v>
      </c>
      <c r="D98">
        <f t="shared" si="18"/>
        <v>95</v>
      </c>
      <c r="E98">
        <f t="shared" si="12"/>
        <v>-0.40115913924940128</v>
      </c>
      <c r="F98">
        <f t="shared" si="21"/>
        <v>0.67240139260809695</v>
      </c>
      <c r="V98">
        <f t="shared" si="13"/>
        <v>95</v>
      </c>
      <c r="W98">
        <f t="shared" si="13"/>
        <v>-0.40115913924940128</v>
      </c>
      <c r="X98">
        <f t="shared" si="13"/>
        <v>0.67240139260809695</v>
      </c>
      <c r="Y98">
        <f t="shared" si="14"/>
        <v>-1.0735605318574981</v>
      </c>
      <c r="Z98">
        <f t="shared" si="15"/>
        <v>1.1814764762495735</v>
      </c>
      <c r="AA98">
        <f t="shared" si="16"/>
        <v>-3.3892118738879544</v>
      </c>
      <c r="AB98">
        <f t="shared" si="17"/>
        <v>1.2420908101729582</v>
      </c>
      <c r="AD98">
        <f t="shared" si="19"/>
        <v>95</v>
      </c>
      <c r="AE98">
        <f t="shared" si="20"/>
        <v>10.293563569831946</v>
      </c>
    </row>
    <row r="99" spans="1:31" x14ac:dyDescent="0.35">
      <c r="A99">
        <f t="shared" si="11"/>
        <v>96</v>
      </c>
      <c r="B99">
        <v>10.874137892356456</v>
      </c>
      <c r="D99">
        <f t="shared" si="18"/>
        <v>96</v>
      </c>
      <c r="E99">
        <f t="shared" si="12"/>
        <v>-0.84097221475234296</v>
      </c>
      <c r="F99">
        <f t="shared" si="21"/>
        <v>-0.51480228734597244</v>
      </c>
      <c r="V99">
        <f t="shared" si="13"/>
        <v>96</v>
      </c>
      <c r="W99">
        <f t="shared" si="13"/>
        <v>-0.84097221475234296</v>
      </c>
      <c r="X99">
        <f t="shared" si="13"/>
        <v>-0.51480228734597244</v>
      </c>
      <c r="Y99">
        <f t="shared" si="14"/>
        <v>-0.32616992740637052</v>
      </c>
      <c r="Z99">
        <f t="shared" si="15"/>
        <v>1.1814764762495735</v>
      </c>
      <c r="AA99">
        <f t="shared" si="16"/>
        <v>-2.6418212694368268</v>
      </c>
      <c r="AB99">
        <f t="shared" si="17"/>
        <v>1.9894814146240858</v>
      </c>
      <c r="AD99">
        <f t="shared" si="19"/>
        <v>96</v>
      </c>
      <c r="AE99">
        <f t="shared" si="20"/>
        <v>10.874137892356456</v>
      </c>
    </row>
    <row r="100" spans="1:31" x14ac:dyDescent="0.35">
      <c r="A100">
        <f t="shared" si="11"/>
        <v>97</v>
      </c>
      <c r="B100">
        <v>11.048588930382071</v>
      </c>
      <c r="D100">
        <f t="shared" si="18"/>
        <v>97</v>
      </c>
      <c r="E100">
        <f t="shared" si="12"/>
        <v>1.4000792652952825</v>
      </c>
      <c r="F100">
        <f t="shared" si="21"/>
        <v>0.42609240295731421</v>
      </c>
      <c r="V100">
        <f t="shared" si="13"/>
        <v>97</v>
      </c>
      <c r="W100">
        <f t="shared" si="13"/>
        <v>1.4000792652952825</v>
      </c>
      <c r="X100">
        <f t="shared" si="13"/>
        <v>0.42609240295731421</v>
      </c>
      <c r="Y100">
        <f t="shared" si="14"/>
        <v>0.97398686233796827</v>
      </c>
      <c r="Z100">
        <f t="shared" si="15"/>
        <v>1.1814764762495735</v>
      </c>
      <c r="AA100">
        <f t="shared" si="16"/>
        <v>-1.3416644796924881</v>
      </c>
      <c r="AB100">
        <f t="shared" si="17"/>
        <v>3.2896382043684245</v>
      </c>
      <c r="AD100">
        <f t="shared" si="19"/>
        <v>97</v>
      </c>
      <c r="AE100">
        <f t="shared" si="20"/>
        <v>11.048588930382071</v>
      </c>
    </row>
    <row r="101" spans="1:31" x14ac:dyDescent="0.35">
      <c r="A101">
        <f t="shared" si="11"/>
        <v>98</v>
      </c>
      <c r="B101">
        <v>10.377103608405847</v>
      </c>
      <c r="D101">
        <f t="shared" si="18"/>
        <v>98</v>
      </c>
      <c r="E101">
        <f t="shared" si="12"/>
        <v>-2.2629423695240352</v>
      </c>
      <c r="F101">
        <f t="shared" si="21"/>
        <v>-1.2662378883308327</v>
      </c>
      <c r="V101">
        <f t="shared" si="13"/>
        <v>98</v>
      </c>
      <c r="W101">
        <f t="shared" si="13"/>
        <v>-2.2629423695240352</v>
      </c>
      <c r="X101">
        <f t="shared" si="13"/>
        <v>-1.2662378883308327</v>
      </c>
      <c r="Y101">
        <f t="shared" si="14"/>
        <v>-0.99670448119320243</v>
      </c>
      <c r="Z101">
        <f t="shared" si="15"/>
        <v>1.1814764762495735</v>
      </c>
      <c r="AA101">
        <f t="shared" si="16"/>
        <v>-3.3123558232236587</v>
      </c>
      <c r="AB101">
        <f t="shared" si="17"/>
        <v>1.3189468608372539</v>
      </c>
      <c r="AD101">
        <f t="shared" si="19"/>
        <v>98</v>
      </c>
      <c r="AE101">
        <f t="shared" si="20"/>
        <v>10.377103608405847</v>
      </c>
    </row>
    <row r="102" spans="1:31" x14ac:dyDescent="0.35">
      <c r="A102">
        <f t="shared" si="11"/>
        <v>99</v>
      </c>
      <c r="B102">
        <v>11.10073340647541</v>
      </c>
      <c r="D102">
        <f t="shared" si="18"/>
        <v>99</v>
      </c>
      <c r="E102">
        <f t="shared" si="12"/>
        <v>2.1193961843799336</v>
      </c>
      <c r="F102">
        <f t="shared" si="21"/>
        <v>-2.2009071222075294E-2</v>
      </c>
      <c r="V102">
        <f t="shared" si="13"/>
        <v>99</v>
      </c>
      <c r="W102">
        <f t="shared" si="13"/>
        <v>2.1193961843799336</v>
      </c>
      <c r="X102">
        <f t="shared" si="13"/>
        <v>-2.2009071222075294E-2</v>
      </c>
      <c r="Y102">
        <f t="shared" si="14"/>
        <v>2.1414052556020087</v>
      </c>
      <c r="Z102">
        <f t="shared" si="15"/>
        <v>1.1814764762495735</v>
      </c>
      <c r="AA102">
        <f t="shared" si="16"/>
        <v>-0.17424608642844763</v>
      </c>
      <c r="AB102">
        <f t="shared" si="17"/>
        <v>4.457056597632465</v>
      </c>
      <c r="AD102">
        <f t="shared" si="19"/>
        <v>99</v>
      </c>
      <c r="AE102">
        <f t="shared" si="20"/>
        <v>11.10073340647541</v>
      </c>
    </row>
    <row r="103" spans="1:31" x14ac:dyDescent="0.35">
      <c r="A103">
        <f t="shared" si="11"/>
        <v>100</v>
      </c>
      <c r="B103">
        <v>9.5564566897714425</v>
      </c>
      <c r="D103">
        <f t="shared" si="18"/>
        <v>100</v>
      </c>
      <c r="E103">
        <f t="shared" si="12"/>
        <v>-7.31463896561345E-2</v>
      </c>
      <c r="F103">
        <f t="shared" si="21"/>
        <v>0.66874127719232168</v>
      </c>
      <c r="V103">
        <f t="shared" si="13"/>
        <v>100</v>
      </c>
      <c r="W103">
        <f t="shared" si="13"/>
        <v>-7.31463896561345E-2</v>
      </c>
      <c r="X103">
        <f t="shared" si="13"/>
        <v>0.66874127719232168</v>
      </c>
      <c r="Y103">
        <f t="shared" si="14"/>
        <v>-0.7418876668484562</v>
      </c>
      <c r="Z103">
        <f t="shared" si="15"/>
        <v>1.1814764762495735</v>
      </c>
      <c r="AA103">
        <f t="shared" si="16"/>
        <v>-3.0575390088789125</v>
      </c>
      <c r="AB103">
        <f t="shared" si="17"/>
        <v>1.5737636751820001</v>
      </c>
      <c r="AD103">
        <f t="shared" si="19"/>
        <v>100</v>
      </c>
      <c r="AE103">
        <f t="shared" si="20"/>
        <v>9.5564566897714425</v>
      </c>
    </row>
    <row r="104" spans="1:31" x14ac:dyDescent="0.35">
      <c r="A104">
        <f t="shared" si="11"/>
        <v>101</v>
      </c>
      <c r="B104">
        <v>10.126612012197914</v>
      </c>
      <c r="D104">
        <f t="shared" si="18"/>
        <v>101</v>
      </c>
      <c r="E104">
        <f t="shared" si="12"/>
        <v>0.2636402055235737</v>
      </c>
      <c r="F104">
        <f t="shared" si="21"/>
        <v>1.162246844281666</v>
      </c>
      <c r="V104">
        <f t="shared" si="13"/>
        <v>101</v>
      </c>
      <c r="W104">
        <f t="shared" si="13"/>
        <v>0.2636402055235737</v>
      </c>
      <c r="X104">
        <f t="shared" si="13"/>
        <v>1.162246844281666</v>
      </c>
      <c r="Y104">
        <f t="shared" si="14"/>
        <v>-0.89860663875809232</v>
      </c>
      <c r="Z104">
        <f t="shared" si="15"/>
        <v>1.1814764762495735</v>
      </c>
      <c r="AA104">
        <f t="shared" si="16"/>
        <v>-3.2142579807885485</v>
      </c>
      <c r="AB104">
        <f t="shared" si="17"/>
        <v>1.4170447032723641</v>
      </c>
      <c r="AD104">
        <f t="shared" si="19"/>
        <v>101</v>
      </c>
      <c r="AE104">
        <f t="shared" si="20"/>
        <v>10.126612012197914</v>
      </c>
    </row>
    <row r="105" spans="1:31" x14ac:dyDescent="0.35">
      <c r="A105">
        <f t="shared" si="11"/>
        <v>102</v>
      </c>
      <c r="B105">
        <v>10.618656799718755</v>
      </c>
      <c r="D105">
        <f t="shared" si="18"/>
        <v>102</v>
      </c>
      <c r="E105">
        <f t="shared" si="12"/>
        <v>-1.3536921298237239</v>
      </c>
      <c r="F105">
        <f t="shared" si="21"/>
        <v>-0.1482021412316592</v>
      </c>
      <c r="V105">
        <f t="shared" si="13"/>
        <v>102</v>
      </c>
      <c r="W105">
        <f t="shared" si="13"/>
        <v>-1.3536921298237239</v>
      </c>
      <c r="X105">
        <f t="shared" si="13"/>
        <v>-0.1482021412316592</v>
      </c>
      <c r="Y105">
        <f t="shared" si="14"/>
        <v>-1.2054899885920647</v>
      </c>
      <c r="Z105">
        <f t="shared" si="15"/>
        <v>1.1814764762495735</v>
      </c>
      <c r="AA105">
        <f t="shared" si="16"/>
        <v>-3.521141330622521</v>
      </c>
      <c r="AB105">
        <f t="shared" si="17"/>
        <v>1.1101613534383916</v>
      </c>
      <c r="AD105">
        <f t="shared" si="19"/>
        <v>102</v>
      </c>
      <c r="AE105">
        <f t="shared" si="20"/>
        <v>10.618656799718755</v>
      </c>
    </row>
    <row r="106" spans="1:31" x14ac:dyDescent="0.35">
      <c r="A106">
        <f t="shared" si="11"/>
        <v>103</v>
      </c>
      <c r="B106">
        <v>11.369377647513675</v>
      </c>
      <c r="D106" s="6">
        <f t="shared" si="18"/>
        <v>103</v>
      </c>
      <c r="E106" s="6">
        <f t="shared" si="12"/>
        <v>1.8062224077753779</v>
      </c>
      <c r="F106" s="6">
        <f t="shared" si="21"/>
        <v>1.0058240108207728</v>
      </c>
      <c r="V106">
        <f t="shared" si="13"/>
        <v>103</v>
      </c>
      <c r="W106">
        <f t="shared" si="13"/>
        <v>1.8062224077753779</v>
      </c>
      <c r="X106">
        <f t="shared" si="13"/>
        <v>1.0058240108207728</v>
      </c>
      <c r="Y106">
        <f t="shared" si="14"/>
        <v>0.80039839695460513</v>
      </c>
      <c r="Z106">
        <f t="shared" si="15"/>
        <v>1.1814764762495735</v>
      </c>
      <c r="AA106">
        <f t="shared" si="16"/>
        <v>-1.5152529450758512</v>
      </c>
      <c r="AB106">
        <f t="shared" si="17"/>
        <v>3.1160497389850614</v>
      </c>
      <c r="AD106">
        <f t="shared" si="19"/>
        <v>103</v>
      </c>
      <c r="AE106">
        <f t="shared" si="20"/>
        <v>11.369377647513675</v>
      </c>
    </row>
    <row r="107" spans="1:31" x14ac:dyDescent="0.35">
      <c r="A107">
        <f t="shared" si="11"/>
        <v>104</v>
      </c>
      <c r="B107">
        <v>10.761442220235375</v>
      </c>
      <c r="V107">
        <f>V106+1</f>
        <v>104</v>
      </c>
      <c r="Y107">
        <f>SUMPRODUCT(W105:W106,I$4:I$5)+SUMPRODUCT(X106,J$5)</f>
        <v>-1.6695666963613629</v>
      </c>
      <c r="Z107">
        <f>J$15*SQRT(SUMSQ(M$15:M15))</f>
        <v>1.1814764762495735</v>
      </c>
      <c r="AA107">
        <f>Y107-NORMSINV(1-Z$2/2)*Z107</f>
        <v>-3.9852180383918192</v>
      </c>
      <c r="AB107">
        <f>Y107+NORMSINV(1-Z$2/2)*Z107</f>
        <v>0.6460846456690934</v>
      </c>
      <c r="AD107">
        <f t="shared" si="19"/>
        <v>104</v>
      </c>
      <c r="AE107">
        <f t="shared" si="20"/>
        <v>10.761442220235375</v>
      </c>
    </row>
    <row r="108" spans="1:31" x14ac:dyDescent="0.35">
      <c r="A108">
        <f t="shared" si="11"/>
        <v>105</v>
      </c>
      <c r="B108" s="6">
        <v>11.954765055482959</v>
      </c>
      <c r="V108">
        <f>V107+1</f>
        <v>105</v>
      </c>
      <c r="Y108">
        <f>SUMPRODUCT(W106,I4)+SUMPRODUCT(Y107,I5)</f>
        <v>0.59702459985990597</v>
      </c>
      <c r="Z108">
        <f>J$15*SQRT(SUMSQ(M$15:M16))</f>
        <v>2.0786014662920014</v>
      </c>
      <c r="AA108">
        <f>Y108-NORMSINV(1-Z$2/2)*Z108</f>
        <v>-3.4769594122845628</v>
      </c>
      <c r="AB108">
        <f>Y108+NORMSINV(1-Z$2/2)*Z108</f>
        <v>4.6710086120043748</v>
      </c>
      <c r="AD108" s="6">
        <f t="shared" si="19"/>
        <v>105</v>
      </c>
      <c r="AE108" s="6">
        <f t="shared" si="20"/>
        <v>11.954765055482959</v>
      </c>
    </row>
    <row r="109" spans="1:31" x14ac:dyDescent="0.35">
      <c r="V109">
        <f>V108+1</f>
        <v>106</v>
      </c>
      <c r="Y109">
        <f>SUMPRODUCT(Y107:Y108,I4:I5)</f>
        <v>-6.1194562564867577E-2</v>
      </c>
      <c r="Z109">
        <f>J$15*SQRT(SUMSQ(M$15:M17))</f>
        <v>2.1968488687163723</v>
      </c>
      <c r="AA109">
        <f>Y109-NORMSINV(1-Z$2/2)*Z109</f>
        <v>-4.3669392247265177</v>
      </c>
      <c r="AB109">
        <f>Y109+NORMSINV(1-Z$2/2)*Z109</f>
        <v>4.2445500995967818</v>
      </c>
      <c r="AD109">
        <f t="shared" si="19"/>
        <v>106</v>
      </c>
      <c r="AE109">
        <f>Y107+2*AE108-AE107+J$6</f>
        <v>11.473557049119682</v>
      </c>
    </row>
    <row r="110" spans="1:31" x14ac:dyDescent="0.35">
      <c r="V110">
        <f>V109+1</f>
        <v>107</v>
      </c>
      <c r="Y110">
        <f>SUMPRODUCT(Y108:Y109,I4:I5)</f>
        <v>-5.7090064408107037E-2</v>
      </c>
      <c r="Z110">
        <f>J$15*SQRT(SUMSQ(M$15:M18))</f>
        <v>2.1998187100617708</v>
      </c>
      <c r="AA110">
        <f>Y110-NORMSINV(1-Z$2/2)*Z110</f>
        <v>-4.368655508646536</v>
      </c>
      <c r="AB110">
        <f>Y110+NORMSINV(1-Z$2/2)*Z110</f>
        <v>4.2544753798303221</v>
      </c>
      <c r="AD110">
        <f t="shared" si="19"/>
        <v>107</v>
      </c>
      <c r="AE110">
        <f>Y108+2*AE109-AE108+J$6</f>
        <v>11.584409497366817</v>
      </c>
    </row>
    <row r="111" spans="1:31" x14ac:dyDescent="0.35">
      <c r="V111" s="6">
        <f>V110+1</f>
        <v>108</v>
      </c>
      <c r="W111" s="6"/>
      <c r="X111" s="6"/>
      <c r="Y111" s="6">
        <f>SUMPRODUCT(Y109:Y110,I4:I5)</f>
        <v>3.8707951701269241E-2</v>
      </c>
      <c r="Z111" s="6">
        <f>J$15*SQRT(SUMSQ(M$15:M19))</f>
        <v>2.2003107383141969</v>
      </c>
      <c r="AA111" s="6">
        <f>Y111-NORMSINV(1-Z$2/2)*Z111</f>
        <v>-4.2738218501912915</v>
      </c>
      <c r="AB111" s="6">
        <f>Y111+NORMSINV(1-Z$2/2)*Z111</f>
        <v>4.3512377535938302</v>
      </c>
      <c r="AD111">
        <f t="shared" si="19"/>
        <v>108</v>
      </c>
      <c r="AE111">
        <f>Y109+2*AE110-AE109+J$6</f>
        <v>11.629103237799589</v>
      </c>
    </row>
    <row r="112" spans="1:31" x14ac:dyDescent="0.35">
      <c r="AD112">
        <f t="shared" si="19"/>
        <v>109</v>
      </c>
      <c r="AE112">
        <f>Y110+2*AE111-AE110+J$6</f>
        <v>11.611742768574757</v>
      </c>
    </row>
    <row r="113" spans="30:31" x14ac:dyDescent="0.35">
      <c r="AD113" s="6">
        <f t="shared" si="19"/>
        <v>110</v>
      </c>
      <c r="AE113" s="6">
        <f>Y111+2*AE112-AE111+J$6</f>
        <v>11.6281261058017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Title</vt:lpstr>
      <vt:lpstr>ARIMA 1</vt:lpstr>
      <vt:lpstr>ARIMA 1a</vt:lpstr>
      <vt:lpstr>ARIMA 2</vt:lpstr>
      <vt:lpstr>ARIMA 2a</vt:lpstr>
      <vt:lpstr>ARIMA 3</vt:lpstr>
      <vt:lpstr>ARIMA 3a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2025-02-03T19:28:07Z</dcterms:created>
  <dcterms:modified xsi:type="dcterms:W3CDTF">2025-02-03T19:30:34Z</dcterms:modified>
</cp:coreProperties>
</file>