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0" documentId="8_{0EBB6975-054B-460C-895C-272011D6DBF7}" xr6:coauthVersionLast="47" xr6:coauthVersionMax="47" xr10:uidLastSave="{00000000-0000-0000-0000-000000000000}"/>
  <bookViews>
    <workbookView xWindow="-110" yWindow="-110" windowWidth="19420" windowHeight="10300" xr2:uid="{0F8D7D16-65F4-4E81-B44C-E3D9FEA119C1}"/>
  </bookViews>
  <sheets>
    <sheet name="Title" sheetId="5" r:id="rId1"/>
    <sheet name="Missing 1" sheetId="1" r:id="rId2"/>
    <sheet name="Missing 2" sheetId="2" r:id="rId3"/>
    <sheet name="Missing 3" sheetId="3" r:id="rId4"/>
    <sheet name="Missing 4" sheetId="4" r:id="rId5"/>
  </sheets>
  <externalReferences>
    <externalReference r:id="rId6"/>
    <externalReference r:id="rId7"/>
  </externalReferences>
  <definedNames>
    <definedName name="DataRan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4" l="1"/>
  <c r="K18" i="4"/>
  <c r="H18" i="4"/>
  <c r="K17" i="4"/>
  <c r="H17" i="4"/>
  <c r="K16" i="4"/>
  <c r="I16" i="4"/>
  <c r="H16" i="4"/>
  <c r="K15" i="4"/>
  <c r="H15" i="4"/>
  <c r="I19" i="4" s="1"/>
  <c r="H14" i="4"/>
  <c r="I18" i="4" s="1"/>
  <c r="I13" i="4"/>
  <c r="H13" i="4"/>
  <c r="I17" i="4" s="1"/>
  <c r="K12" i="4"/>
  <c r="H12" i="4"/>
  <c r="K11" i="4"/>
  <c r="H11" i="4"/>
  <c r="I15" i="4" s="1"/>
  <c r="K10" i="4"/>
  <c r="H10" i="4"/>
  <c r="K9" i="4"/>
  <c r="H9" i="4"/>
  <c r="K8" i="4"/>
  <c r="H8" i="4"/>
  <c r="I12" i="4" s="1"/>
  <c r="B7" i="4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F6" i="4"/>
  <c r="F7" i="4" s="1"/>
  <c r="F8" i="4" s="1"/>
  <c r="F9" i="4" s="1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5" i="4"/>
  <c r="B5" i="4"/>
  <c r="B6" i="4" s="1"/>
  <c r="K15" i="3"/>
  <c r="K16" i="3" s="1"/>
  <c r="K17" i="3" s="1"/>
  <c r="K18" i="3" s="1"/>
  <c r="K19" i="3" s="1"/>
  <c r="K13" i="3"/>
  <c r="K14" i="3" s="1"/>
  <c r="K10" i="3"/>
  <c r="K11" i="3" s="1"/>
  <c r="K9" i="3"/>
  <c r="J8" i="3"/>
  <c r="F8" i="3"/>
  <c r="F9" i="3" s="1"/>
  <c r="F10" i="3" s="1"/>
  <c r="F11" i="3" s="1"/>
  <c r="F12" i="3" s="1"/>
  <c r="F13" i="3" s="1"/>
  <c r="F14" i="3" s="1"/>
  <c r="F15" i="3" s="1"/>
  <c r="F16" i="3" s="1"/>
  <c r="F17" i="3" s="1"/>
  <c r="F18" i="3" s="1"/>
  <c r="F19" i="3" s="1"/>
  <c r="B8" i="3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F7" i="3"/>
  <c r="F6" i="3"/>
  <c r="B6" i="3"/>
  <c r="B7" i="3" s="1"/>
  <c r="F5" i="3"/>
  <c r="B5" i="3"/>
  <c r="K4" i="3"/>
  <c r="K5" i="3" s="1"/>
  <c r="K6" i="3" s="1"/>
  <c r="K7" i="3" s="1"/>
  <c r="F6" i="2"/>
  <c r="F7" i="2" s="1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B6" i="2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F5" i="2"/>
  <c r="B5" i="2"/>
  <c r="AD18" i="1"/>
  <c r="R18" i="1"/>
  <c r="AD17" i="1"/>
  <c r="AH17" i="1" s="1"/>
  <c r="AD16" i="1"/>
  <c r="AF16" i="1" s="1"/>
  <c r="AD15" i="1"/>
  <c r="AH14" i="1"/>
  <c r="AG14" i="1"/>
  <c r="AD14" i="1"/>
  <c r="AF14" i="1" s="1"/>
  <c r="AD13" i="1"/>
  <c r="A13" i="1"/>
  <c r="A14" i="1" s="1"/>
  <c r="A15" i="1" s="1"/>
  <c r="A16" i="1" s="1"/>
  <c r="A17" i="1" s="1"/>
  <c r="A18" i="1" s="1"/>
  <c r="AD12" i="1"/>
  <c r="AH12" i="1" s="1"/>
  <c r="AH11" i="1"/>
  <c r="AG11" i="1"/>
  <c r="AD11" i="1"/>
  <c r="AF11" i="1" s="1"/>
  <c r="AD10" i="1"/>
  <c r="AD9" i="1"/>
  <c r="AH8" i="1"/>
  <c r="AG8" i="1"/>
  <c r="AD8" i="1"/>
  <c r="AF8" i="1" s="1"/>
  <c r="AD7" i="1"/>
  <c r="AF7" i="1" s="1"/>
  <c r="A7" i="1"/>
  <c r="A8" i="1" s="1"/>
  <c r="A9" i="1" s="1"/>
  <c r="A10" i="1" s="1"/>
  <c r="A11" i="1" s="1"/>
  <c r="A12" i="1" s="1"/>
  <c r="AH6" i="1"/>
  <c r="AG6" i="1"/>
  <c r="AF6" i="1"/>
  <c r="AD6" i="1"/>
  <c r="A6" i="1"/>
  <c r="AD5" i="1"/>
  <c r="R5" i="1"/>
  <c r="R6" i="1" s="1"/>
  <c r="R7" i="1" s="1"/>
  <c r="R8" i="1" s="1"/>
  <c r="R9" i="1" s="1"/>
  <c r="R10" i="1" s="1"/>
  <c r="R11" i="1" s="1"/>
  <c r="R12" i="1" s="1"/>
  <c r="R13" i="1" s="1"/>
  <c r="R14" i="1" s="1"/>
  <c r="R15" i="1" s="1"/>
  <c r="R16" i="1" s="1"/>
  <c r="R17" i="1" s="1"/>
  <c r="D5" i="1"/>
  <c r="D6" i="1" s="1"/>
  <c r="A5" i="1"/>
  <c r="AF4" i="1"/>
  <c r="AD4" i="1"/>
  <c r="AC4" i="1"/>
  <c r="AF4" i="3" a="1"/>
  <c r="J4" i="2" a="1"/>
  <c r="Z4" i="3" a="1"/>
  <c r="M4" i="1" a="1"/>
  <c r="J4" i="1" a="1"/>
  <c r="G4" i="1" a="1"/>
  <c r="M4" i="2" a="1"/>
  <c r="M12" i="3" a="1"/>
  <c r="AB4" i="3" a="1"/>
  <c r="O4" i="2" a="1"/>
  <c r="AE4" i="3" a="1"/>
  <c r="H4" i="4" a="1"/>
  <c r="M8" i="3" a="1"/>
  <c r="K4" i="2" a="1"/>
  <c r="I4" i="1" a="1"/>
  <c r="L4" i="1" a="1"/>
  <c r="K4" i="1" a="1"/>
  <c r="H4" i="1" a="1"/>
  <c r="N4" i="2" a="1"/>
  <c r="M16" i="3" a="1"/>
  <c r="AD4" i="3" a="1"/>
  <c r="H4" i="3" a="1"/>
  <c r="I4" i="2" a="1"/>
  <c r="AA4" i="3" a="1"/>
  <c r="M4" i="3" a="1"/>
  <c r="O3" i="1" a="1"/>
  <c r="O9" i="1" l="1"/>
  <c r="O3" i="1"/>
  <c r="O14" i="1"/>
  <c r="O8" i="1"/>
  <c r="P13" i="1"/>
  <c r="P7" i="1"/>
  <c r="O7" i="1"/>
  <c r="P6" i="1"/>
  <c r="O12" i="1"/>
  <c r="P4" i="1"/>
  <c r="O11" i="1"/>
  <c r="P14" i="1"/>
  <c r="O6" i="1"/>
  <c r="O13" i="1"/>
  <c r="P5" i="1"/>
  <c r="P12" i="1"/>
  <c r="O5" i="1"/>
  <c r="P11" i="1"/>
  <c r="P10" i="1"/>
  <c r="O4" i="1"/>
  <c r="P3" i="1"/>
  <c r="P9" i="1"/>
  <c r="P8" i="1"/>
  <c r="O10" i="1"/>
  <c r="M7" i="3"/>
  <c r="M6" i="3"/>
  <c r="M5" i="3"/>
  <c r="M4" i="3"/>
  <c r="AA11" i="3"/>
  <c r="AA10" i="3"/>
  <c r="AA9" i="3"/>
  <c r="AA8" i="3"/>
  <c r="AA19" i="3"/>
  <c r="AA7" i="3"/>
  <c r="AA18" i="3"/>
  <c r="AA6" i="3"/>
  <c r="AA16" i="3"/>
  <c r="AA15" i="3"/>
  <c r="AA14" i="3"/>
  <c r="AA13" i="3"/>
  <c r="AA12" i="3"/>
  <c r="AA4" i="3"/>
  <c r="AA5" i="3"/>
  <c r="AA17" i="3"/>
  <c r="I8" i="2"/>
  <c r="I19" i="2"/>
  <c r="I7" i="2"/>
  <c r="I18" i="2"/>
  <c r="I6" i="2"/>
  <c r="I17" i="2"/>
  <c r="I5" i="2"/>
  <c r="I16" i="2"/>
  <c r="I4" i="2"/>
  <c r="I14" i="2"/>
  <c r="I13" i="2"/>
  <c r="I12" i="2"/>
  <c r="I11" i="2"/>
  <c r="I10" i="2"/>
  <c r="I9" i="2"/>
  <c r="I15" i="2"/>
  <c r="H14" i="3"/>
  <c r="H13" i="3"/>
  <c r="H12" i="3"/>
  <c r="H11" i="3"/>
  <c r="H10" i="3"/>
  <c r="H9" i="3"/>
  <c r="H7" i="3"/>
  <c r="H6" i="3"/>
  <c r="H18" i="3"/>
  <c r="H5" i="3"/>
  <c r="H4" i="3"/>
  <c r="H19" i="3"/>
  <c r="H17" i="3"/>
  <c r="H16" i="3"/>
  <c r="H15" i="3"/>
  <c r="H8" i="3"/>
  <c r="AD13" i="3"/>
  <c r="AD12" i="3"/>
  <c r="AD11" i="3"/>
  <c r="AD10" i="3"/>
  <c r="AD9" i="3"/>
  <c r="AD8" i="3"/>
  <c r="AD6" i="3"/>
  <c r="AD5" i="3"/>
  <c r="AD4" i="3"/>
  <c r="AD18" i="3"/>
  <c r="AD17" i="3"/>
  <c r="AD19" i="3"/>
  <c r="AD16" i="3"/>
  <c r="AD7" i="3"/>
  <c r="AD15" i="3"/>
  <c r="AD14" i="3"/>
  <c r="M19" i="3"/>
  <c r="M17" i="3"/>
  <c r="M16" i="3"/>
  <c r="M18" i="3"/>
  <c r="N12" i="2"/>
  <c r="N11" i="2"/>
  <c r="N10" i="2"/>
  <c r="N9" i="2"/>
  <c r="N8" i="2"/>
  <c r="N19" i="2"/>
  <c r="N7" i="2"/>
  <c r="N17" i="2"/>
  <c r="N16" i="2"/>
  <c r="N5" i="2"/>
  <c r="N4" i="2"/>
  <c r="N15" i="2"/>
  <c r="N14" i="2"/>
  <c r="N13" i="2"/>
  <c r="N6" i="2"/>
  <c r="N18" i="2"/>
  <c r="H11" i="1"/>
  <c r="H9" i="1"/>
  <c r="H8" i="1"/>
  <c r="H4" i="1"/>
  <c r="H18" i="1"/>
  <c r="H14" i="1"/>
  <c r="H17" i="1"/>
  <c r="H16" i="1"/>
  <c r="H15" i="1"/>
  <c r="H13" i="1"/>
  <c r="H10" i="1"/>
  <c r="H12" i="1"/>
  <c r="H7" i="1"/>
  <c r="H6" i="1"/>
  <c r="H5" i="1"/>
  <c r="K12" i="1"/>
  <c r="K11" i="1"/>
  <c r="K9" i="1"/>
  <c r="K8" i="1"/>
  <c r="K4" i="1"/>
  <c r="K15" i="1"/>
  <c r="K14" i="1"/>
  <c r="K18" i="1"/>
  <c r="K17" i="1"/>
  <c r="K16" i="1"/>
  <c r="K13" i="1"/>
  <c r="K10" i="1"/>
  <c r="K7" i="1"/>
  <c r="K6" i="1"/>
  <c r="K5" i="1"/>
  <c r="L8" i="1"/>
  <c r="L7" i="1"/>
  <c r="L17" i="1"/>
  <c r="L5" i="1"/>
  <c r="L16" i="1"/>
  <c r="L4" i="1"/>
  <c r="L6" i="1"/>
  <c r="L15" i="1"/>
  <c r="L12" i="1"/>
  <c r="L18" i="1"/>
  <c r="L14" i="1"/>
  <c r="L13" i="1"/>
  <c r="L11" i="1"/>
  <c r="L10" i="1"/>
  <c r="L9" i="1"/>
  <c r="I7" i="1"/>
  <c r="I17" i="1"/>
  <c r="I5" i="1"/>
  <c r="I16" i="1"/>
  <c r="I4" i="1"/>
  <c r="I13" i="1"/>
  <c r="I12" i="1"/>
  <c r="I11" i="1"/>
  <c r="I18" i="1"/>
  <c r="I15" i="1"/>
  <c r="I14" i="1"/>
  <c r="I10" i="1"/>
  <c r="I9" i="1"/>
  <c r="I8" i="1"/>
  <c r="I6" i="1"/>
  <c r="K10" i="2"/>
  <c r="K9" i="2"/>
  <c r="K8" i="2"/>
  <c r="K19" i="2"/>
  <c r="K7" i="2"/>
  <c r="K18" i="2"/>
  <c r="K6" i="2"/>
  <c r="K17" i="2"/>
  <c r="K5" i="2"/>
  <c r="K15" i="2"/>
  <c r="K16" i="2"/>
  <c r="K14" i="2"/>
  <c r="K13" i="2"/>
  <c r="K12" i="2"/>
  <c r="K11" i="2"/>
  <c r="K4" i="2"/>
  <c r="M11" i="3"/>
  <c r="M10" i="3"/>
  <c r="M9" i="3"/>
  <c r="M8" i="3"/>
  <c r="H7" i="4"/>
  <c r="H6" i="4"/>
  <c r="H5" i="4"/>
  <c r="H4" i="4"/>
  <c r="AE8" i="3"/>
  <c r="AE19" i="3"/>
  <c r="AE7" i="3"/>
  <c r="AE18" i="3"/>
  <c r="AE6" i="3"/>
  <c r="AE17" i="3"/>
  <c r="AE5" i="3"/>
  <c r="AE16" i="3"/>
  <c r="AE4" i="3"/>
  <c r="AE15" i="3"/>
  <c r="AE13" i="3"/>
  <c r="AE12" i="3"/>
  <c r="AE11" i="3"/>
  <c r="AE10" i="3"/>
  <c r="AE9" i="3"/>
  <c r="AE14" i="3"/>
  <c r="O19" i="2"/>
  <c r="O7" i="2"/>
  <c r="O18" i="2"/>
  <c r="O6" i="2"/>
  <c r="O17" i="2"/>
  <c r="O5" i="2"/>
  <c r="O16" i="2"/>
  <c r="O4" i="2"/>
  <c r="O15" i="2"/>
  <c r="O14" i="2"/>
  <c r="O12" i="2"/>
  <c r="O10" i="2"/>
  <c r="O13" i="2"/>
  <c r="O11" i="2"/>
  <c r="O8" i="2"/>
  <c r="O9" i="2"/>
  <c r="AB18" i="3"/>
  <c r="AB6" i="3"/>
  <c r="AB17" i="3"/>
  <c r="AB5" i="3"/>
  <c r="AB16" i="3"/>
  <c r="AB4" i="3"/>
  <c r="AB15" i="3"/>
  <c r="AB14" i="3"/>
  <c r="AB13" i="3"/>
  <c r="AB19" i="3"/>
  <c r="AB11" i="3"/>
  <c r="AB10" i="3"/>
  <c r="AB9" i="3"/>
  <c r="AB12" i="3"/>
  <c r="AB8" i="3"/>
  <c r="AB7" i="3"/>
  <c r="M13" i="3"/>
  <c r="M12" i="3"/>
  <c r="M15" i="3"/>
  <c r="M14" i="3"/>
  <c r="M17" i="2"/>
  <c r="M5" i="2"/>
  <c r="M16" i="2"/>
  <c r="M4" i="2"/>
  <c r="M15" i="2"/>
  <c r="M14" i="2"/>
  <c r="M13" i="2"/>
  <c r="M12" i="2"/>
  <c r="M10" i="2"/>
  <c r="M9" i="2"/>
  <c r="M8" i="2"/>
  <c r="M7" i="2"/>
  <c r="M6" i="2"/>
  <c r="M19" i="2"/>
  <c r="M18" i="2"/>
  <c r="M11" i="2"/>
  <c r="G15" i="1"/>
  <c r="G13" i="1"/>
  <c r="AE13" i="1" s="1"/>
  <c r="G12" i="1"/>
  <c r="G5" i="1"/>
  <c r="AE5" i="1" s="1"/>
  <c r="G4" i="1"/>
  <c r="G14" i="1"/>
  <c r="G11" i="1"/>
  <c r="AE11" i="1" s="1"/>
  <c r="G18" i="1"/>
  <c r="G17" i="1"/>
  <c r="AE17" i="1" s="1"/>
  <c r="G16" i="1"/>
  <c r="AE16" i="1" s="1"/>
  <c r="G10" i="1"/>
  <c r="AE10" i="1" s="1"/>
  <c r="G9" i="1"/>
  <c r="G7" i="1"/>
  <c r="G8" i="1"/>
  <c r="G6" i="1"/>
  <c r="J15" i="1"/>
  <c r="J13" i="1"/>
  <c r="J12" i="1"/>
  <c r="J5" i="1"/>
  <c r="J4" i="1"/>
  <c r="J14" i="1"/>
  <c r="J11" i="1"/>
  <c r="J18" i="1"/>
  <c r="J17" i="1"/>
  <c r="J16" i="1"/>
  <c r="J9" i="1"/>
  <c r="J10" i="1"/>
  <c r="J7" i="1"/>
  <c r="J6" i="1"/>
  <c r="J8" i="1"/>
  <c r="M16" i="1"/>
  <c r="M4" i="1"/>
  <c r="M15" i="1"/>
  <c r="M13" i="1"/>
  <c r="M12" i="1"/>
  <c r="M8" i="1"/>
  <c r="M7" i="1"/>
  <c r="M17" i="1"/>
  <c r="M6" i="1"/>
  <c r="M5" i="1"/>
  <c r="M14" i="1"/>
  <c r="M18" i="1"/>
  <c r="M11" i="1"/>
  <c r="M10" i="1"/>
  <c r="M9" i="1"/>
  <c r="Z16" i="3"/>
  <c r="Z4" i="3"/>
  <c r="Z15" i="3"/>
  <c r="Z14" i="3"/>
  <c r="Z13" i="3"/>
  <c r="Z12" i="3"/>
  <c r="Z11" i="3"/>
  <c r="Z9" i="3"/>
  <c r="Z8" i="3"/>
  <c r="Z7" i="3"/>
  <c r="Z6" i="3"/>
  <c r="Z5" i="3"/>
  <c r="Z19" i="3"/>
  <c r="Z18" i="3"/>
  <c r="Z17" i="3"/>
  <c r="Z10" i="3"/>
  <c r="J15" i="2"/>
  <c r="J14" i="2"/>
  <c r="J13" i="2"/>
  <c r="J12" i="2"/>
  <c r="J11" i="2"/>
  <c r="J10" i="2"/>
  <c r="J19" i="2"/>
  <c r="J18" i="2"/>
  <c r="J17" i="2"/>
  <c r="J16" i="2"/>
  <c r="J8" i="2"/>
  <c r="J9" i="2"/>
  <c r="J7" i="2"/>
  <c r="J6" i="2"/>
  <c r="J5" i="2"/>
  <c r="J4" i="2"/>
  <c r="AF15" i="3"/>
  <c r="AF14" i="3"/>
  <c r="AF13" i="3"/>
  <c r="AF12" i="3"/>
  <c r="AF11" i="3"/>
  <c r="AF10" i="3"/>
  <c r="AF19" i="3"/>
  <c r="AF6" i="3"/>
  <c r="AF18" i="3"/>
  <c r="AF17" i="3"/>
  <c r="AF16" i="3"/>
  <c r="AF8" i="3"/>
  <c r="AF9" i="3"/>
  <c r="AF7" i="3"/>
  <c r="AF5" i="3"/>
  <c r="AF4" i="3"/>
  <c r="AC6" i="1"/>
  <c r="D7" i="1"/>
  <c r="AE14" i="1"/>
  <c r="AE15" i="1"/>
  <c r="AC5" i="1"/>
  <c r="AH5" i="1"/>
  <c r="AF5" i="1"/>
  <c r="AG5" i="1"/>
  <c r="AG4" i="1"/>
  <c r="AH4" i="1"/>
  <c r="AH16" i="1"/>
  <c r="AG16" i="1"/>
  <c r="AE9" i="1"/>
  <c r="AE8" i="1"/>
  <c r="AE6" i="1"/>
  <c r="AE4" i="1"/>
  <c r="AE12" i="1"/>
  <c r="AE18" i="1"/>
  <c r="AF18" i="1" s="1"/>
  <c r="AE7" i="1"/>
  <c r="AH13" i="1"/>
  <c r="AG13" i="1"/>
  <c r="AF13" i="1"/>
  <c r="AG7" i="1"/>
  <c r="AF12" i="1"/>
  <c r="AF17" i="1"/>
  <c r="AH7" i="1"/>
  <c r="AG12" i="1"/>
  <c r="AG17" i="1"/>
  <c r="I14" i="4"/>
  <c r="S4" i="1" a="1"/>
  <c r="S12" i="1" l="1"/>
  <c r="S11" i="1"/>
  <c r="S10" i="1"/>
  <c r="S9" i="1"/>
  <c r="S8" i="1"/>
  <c r="S13" i="1"/>
  <c r="S7" i="1"/>
  <c r="S6" i="1"/>
  <c r="S5" i="1"/>
  <c r="S4" i="1"/>
  <c r="S18" i="1"/>
  <c r="S17" i="1"/>
  <c r="S15" i="1"/>
  <c r="S14" i="1"/>
  <c r="S16" i="1"/>
  <c r="AF9" i="1"/>
  <c r="AF10" i="1"/>
  <c r="AL5" i="1"/>
  <c r="AQ5" i="1"/>
  <c r="AH18" i="1"/>
  <c r="AG18" i="1"/>
  <c r="AQ10" i="1"/>
  <c r="AL10" i="1"/>
  <c r="I9" i="4"/>
  <c r="K5" i="4"/>
  <c r="I8" i="4"/>
  <c r="K4" i="4"/>
  <c r="AF15" i="1"/>
  <c r="I10" i="4"/>
  <c r="K6" i="4"/>
  <c r="AL4" i="1"/>
  <c r="AQ4" i="1"/>
  <c r="AQ6" i="1"/>
  <c r="AL6" i="1"/>
  <c r="AH20" i="1"/>
  <c r="AL9" i="1"/>
  <c r="AQ9" i="1"/>
  <c r="K7" i="4"/>
  <c r="I11" i="4"/>
  <c r="AL7" i="1"/>
  <c r="AQ7" i="1"/>
  <c r="AC7" i="1"/>
  <c r="AG20" i="1" s="1"/>
  <c r="D8" i="1"/>
  <c r="AQ8" i="1"/>
  <c r="AL8" i="1"/>
  <c r="AO4" i="1"/>
  <c r="AJ4" i="1"/>
  <c r="J8" i="4" a="1"/>
  <c r="J19" i="4" l="1"/>
  <c r="K19" i="4" s="1"/>
  <c r="J18" i="4"/>
  <c r="J17" i="4"/>
  <c r="J16" i="4"/>
  <c r="J15" i="4"/>
  <c r="J13" i="4"/>
  <c r="K13" i="4" s="1"/>
  <c r="J14" i="4"/>
  <c r="K14" i="4" s="1"/>
  <c r="J12" i="4"/>
  <c r="J11" i="4"/>
  <c r="J10" i="4"/>
  <c r="J9" i="4"/>
  <c r="J8" i="4"/>
  <c r="D9" i="1"/>
  <c r="AC8" i="1"/>
  <c r="AJ5" i="1"/>
  <c r="AO5" i="1"/>
  <c r="AJ6" i="1" l="1"/>
  <c r="AO6" i="1"/>
  <c r="D10" i="1"/>
  <c r="AC9" i="1"/>
  <c r="AJ7" i="1" l="1"/>
  <c r="AO7" i="1"/>
  <c r="AG9" i="1"/>
  <c r="AH9" i="1"/>
  <c r="D11" i="1"/>
  <c r="AC10" i="1"/>
  <c r="AJ8" i="1" l="1"/>
  <c r="AO8" i="1"/>
  <c r="AH10" i="1"/>
  <c r="AG10" i="1"/>
  <c r="AC11" i="1"/>
  <c r="D12" i="1"/>
  <c r="AP4" i="1"/>
  <c r="AK7" i="1"/>
  <c r="AM7" i="1" s="1"/>
  <c r="AP6" i="1"/>
  <c r="AR6" i="1" s="1"/>
  <c r="AP5" i="1"/>
  <c r="AR5" i="1" s="1"/>
  <c r="AK5" i="1"/>
  <c r="AM5" i="1" s="1"/>
  <c r="AK4" i="1"/>
  <c r="AP8" i="1"/>
  <c r="AR8" i="1" s="1"/>
  <c r="AK6" i="1"/>
  <c r="AM6" i="1" s="1"/>
  <c r="AP7" i="1"/>
  <c r="AR7" i="1" s="1"/>
  <c r="AK8" i="1"/>
  <c r="AM8" i="1" s="1"/>
  <c r="AM4" i="1" l="1"/>
  <c r="AR4" i="1"/>
  <c r="D13" i="1"/>
  <c r="AC12" i="1"/>
  <c r="AO9" i="1"/>
  <c r="AJ9" i="1"/>
  <c r="AP9" i="1" l="1"/>
  <c r="AK9" i="1"/>
  <c r="AO10" i="1"/>
  <c r="AJ10" i="1"/>
  <c r="AC13" i="1"/>
  <c r="D14" i="1"/>
  <c r="AC14" i="1" l="1"/>
  <c r="D15" i="1"/>
  <c r="AK10" i="1"/>
  <c r="AM10" i="1" s="1"/>
  <c r="AP10" i="1"/>
  <c r="AR10" i="1" s="1"/>
  <c r="AM9" i="1"/>
  <c r="AM11" i="1" s="1"/>
  <c r="AK11" i="1"/>
  <c r="AM12" i="1" s="1"/>
  <c r="AR9" i="1"/>
  <c r="AR11" i="1" s="1"/>
  <c r="AP11" i="1" l="1"/>
  <c r="AR12" i="1" s="1"/>
  <c r="AC15" i="1"/>
  <c r="D16" i="1"/>
  <c r="D17" i="1" l="1"/>
  <c r="AC16" i="1"/>
  <c r="AH15" i="1"/>
  <c r="AG15" i="1"/>
  <c r="AC17" i="1" l="1"/>
  <c r="D18" i="1"/>
  <c r="AC18" i="1" s="1"/>
</calcChain>
</file>

<file path=xl/sharedStrings.xml><?xml version="1.0" encoding="utf-8"?>
<sst xmlns="http://schemas.openxmlformats.org/spreadsheetml/2006/main" count="193" uniqueCount="47">
  <si>
    <t>Time series with missing data</t>
  </si>
  <si>
    <t>Spline Interpolation</t>
  </si>
  <si>
    <t>Moving Average</t>
  </si>
  <si>
    <t>Weighted Moving Average</t>
  </si>
  <si>
    <t>Exponential Moving Average</t>
  </si>
  <si>
    <t>t</t>
  </si>
  <si>
    <t>y</t>
  </si>
  <si>
    <t>linear</t>
  </si>
  <si>
    <t>spline</t>
  </si>
  <si>
    <t>prior</t>
  </si>
  <si>
    <t>next</t>
  </si>
  <si>
    <t>sma</t>
  </si>
  <si>
    <t>wma</t>
  </si>
  <si>
    <t>ema</t>
  </si>
  <si>
    <t>weight</t>
  </si>
  <si>
    <t>product</t>
  </si>
  <si>
    <t>Seasonal time series with missing data</t>
  </si>
  <si>
    <t>Linear</t>
  </si>
  <si>
    <t>WMA</t>
  </si>
  <si>
    <t>qtr</t>
  </si>
  <si>
    <t>none</t>
  </si>
  <si>
    <t>seas</t>
  </si>
  <si>
    <t>split</t>
  </si>
  <si>
    <t>10 Q1</t>
  </si>
  <si>
    <t>10 Q2</t>
  </si>
  <si>
    <t>10 Q3</t>
  </si>
  <si>
    <t>10 Q4</t>
  </si>
  <si>
    <t>11 Q1</t>
  </si>
  <si>
    <t>11 Q2</t>
  </si>
  <si>
    <t>11 Q3</t>
  </si>
  <si>
    <t>11 Q4</t>
  </si>
  <si>
    <t>12 Q1</t>
  </si>
  <si>
    <t>12 Q2</t>
  </si>
  <si>
    <t>12 Q3</t>
  </si>
  <si>
    <t>12 Q4</t>
  </si>
  <si>
    <t>13 Q1</t>
  </si>
  <si>
    <t>13 Q2</t>
  </si>
  <si>
    <t>13 Q3</t>
  </si>
  <si>
    <t>13 Q4</t>
  </si>
  <si>
    <t>Split Seasons</t>
  </si>
  <si>
    <t>imputed</t>
  </si>
  <si>
    <t>Deseasonalizing</t>
  </si>
  <si>
    <t>deseas</t>
  </si>
  <si>
    <t>Real Statistics Using Excel</t>
  </si>
  <si>
    <t>Updated</t>
  </si>
  <si>
    <t>Copyright © 2013 - 2025 Charles Zaiontz</t>
  </si>
  <si>
    <t>Handling Missing Time Series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</si>
</sst>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1" xfId="0" applyBorder="1"/>
    <xf numFmtId="0" fontId="0" fillId="0" borderId="3" xfId="0" applyBorder="1" applyAlignment="1">
      <alignment horizontal="center"/>
    </xf>
    <xf numFmtId="15" fontId="0" fillId="0" borderId="0" xfId="0" applyNumberFormat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Spline Interpolation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83EE-4C90-B6EC-ECCC68DC9437}"/>
              </c:ext>
            </c:extLst>
          </c:dPt>
          <c:dPt>
            <c:idx val="6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83EE-4C90-B6EC-ECCC68DC9437}"/>
              </c:ext>
            </c:extLst>
          </c:dPt>
          <c:dPt>
            <c:idx val="11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3EE-4C90-B6EC-ECCC68DC9437}"/>
              </c:ext>
            </c:extLst>
          </c:dPt>
          <c:dPt>
            <c:idx val="14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3EE-4C90-B6EC-ECCC68DC9437}"/>
              </c:ext>
            </c:extLst>
          </c:dPt>
          <c:xVal>
            <c:numRef>
              <c:f>'Missing 1'!$R$4:$R$18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xVal>
          <c:yVal>
            <c:numRef>
              <c:f>'Missing 1'!$S$4:$S$18</c:f>
              <c:numCache>
                <c:formatCode>General</c:formatCode>
                <c:ptCount val="15"/>
                <c:pt idx="0">
                  <c:v>3</c:v>
                </c:pt>
                <c:pt idx="1">
                  <c:v>5</c:v>
                </c:pt>
                <c:pt idx="2">
                  <c:v>9</c:v>
                </c:pt>
                <c:pt idx="3">
                  <c:v>20</c:v>
                </c:pt>
                <c:pt idx="4">
                  <c:v>12</c:v>
                </c:pt>
                <c:pt idx="5">
                  <c:v>2.0120645220873907</c:v>
                </c:pt>
                <c:pt idx="6">
                  <c:v>2.965260461296495</c:v>
                </c:pt>
                <c:pt idx="7">
                  <c:v>23</c:v>
                </c:pt>
                <c:pt idx="8">
                  <c:v>51</c:v>
                </c:pt>
                <c:pt idx="9">
                  <c:v>41</c:v>
                </c:pt>
                <c:pt idx="10">
                  <c:v>56</c:v>
                </c:pt>
                <c:pt idx="11">
                  <c:v>60.04653937671462</c:v>
                </c:pt>
                <c:pt idx="12">
                  <c:v>60</c:v>
                </c:pt>
                <c:pt idx="13">
                  <c:v>75</c:v>
                </c:pt>
                <c:pt idx="14">
                  <c:v>90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3EE-4C90-B6EC-ECCC68DC94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4787392"/>
        <c:axId val="494783472"/>
      </c:scatterChart>
      <c:valAx>
        <c:axId val="494787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783472"/>
        <c:crosses val="autoZero"/>
        <c:crossBetween val="midCat"/>
      </c:valAx>
      <c:valAx>
        <c:axId val="494783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7873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180975</xdr:colOff>
      <xdr:row>2</xdr:row>
      <xdr:rowOff>147637</xdr:rowOff>
    </xdr:from>
    <xdr:to>
      <xdr:col>26</xdr:col>
      <xdr:colOff>485775</xdr:colOff>
      <xdr:row>17</xdr:row>
      <xdr:rowOff>33337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A73ED78-8E9F-4654-A04F-FD38C83569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8f5cd2f1f925cfd/Documenti/A%20Real%20Statistics%202020/Examples/Real%20Statistics%20Time%20Series%20Examples%204%20March%202022.xlsx" TargetMode="External"/><Relationship Id="rId1" Type="http://schemas.openxmlformats.org/officeDocument/2006/relationships/externalLinkPath" Target="/38f5cd2f1f925cfd/Documenti/A%20Real%20Statistics%202020/Examples/Real%20Statistics%20Time%20Series%20Examples%204%20March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harles\AppData\Roaming\Microsoft\AddIns\XRealStatsX.xlam" TargetMode="External"/><Relationship Id="rId1" Type="http://schemas.openxmlformats.org/officeDocument/2006/relationships/externalLinkPath" Target="file:///C:\Users\Charles\AppData\Roaming\Microsoft\AddIns\XRealStatsX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"/>
      <sheetName val="Error"/>
      <sheetName val="DM"/>
      <sheetName val="PT"/>
      <sheetName val="Moving"/>
      <sheetName val="Moving 1"/>
      <sheetName val="Moving 1a"/>
      <sheetName val="Weighted"/>
      <sheetName val="Weighted 2"/>
      <sheetName val="Exp"/>
      <sheetName val="Exp 1"/>
      <sheetName val="Exp 1a"/>
      <sheetName val="Exp 2"/>
      <sheetName val="Exp 3"/>
      <sheetName val="Holt"/>
      <sheetName val="Holt 2"/>
      <sheetName val="Holt 3"/>
      <sheetName val="Holt 4"/>
      <sheetName val="Holt 5"/>
      <sheetName val="Holt-Winter"/>
      <sheetName val="Holt-Winter 1"/>
      <sheetName val="Holt-Winter 2"/>
      <sheetName val="Holt-Winter 3"/>
      <sheetName val="Holt-Winters 4"/>
      <sheetName val="Holt-Winters 4a"/>
      <sheetName val="Holt-Winters 5"/>
      <sheetName val="HoltWinters 6"/>
      <sheetName val="Stationary"/>
      <sheetName val="ACF 0"/>
      <sheetName val="ACF"/>
      <sheetName val="PACF 1"/>
      <sheetName val="Correlogram"/>
      <sheetName val="WN 1"/>
      <sheetName val="RW 1"/>
      <sheetName val="RW 1a"/>
      <sheetName val="DT 1"/>
      <sheetName val="DT 1a"/>
      <sheetName val="Test 1"/>
      <sheetName val="Test 2"/>
      <sheetName val="DF 0"/>
      <sheetName val="DF 1"/>
      <sheetName val="DF 2"/>
      <sheetName val="ADF"/>
      <sheetName val="PP KPSS"/>
      <sheetName val="Sheet2"/>
      <sheetName val="Missing 1"/>
      <sheetName val="Missing 2"/>
      <sheetName val="Missing 3"/>
      <sheetName val="Missing 4"/>
      <sheetName val="AR 1"/>
      <sheetName val="AR 1a"/>
      <sheetName val="AR 1b"/>
      <sheetName val="AR 1c"/>
      <sheetName val="AR 1d"/>
      <sheetName val="AR 2"/>
      <sheetName val="AR 2a"/>
      <sheetName val="AR 2b"/>
      <sheetName val="AR 2c"/>
      <sheetName val="AR 2d"/>
      <sheetName val="AR 3"/>
      <sheetName val="AR 4"/>
      <sheetName val="MA"/>
      <sheetName val="MA 1"/>
      <sheetName val="MA 2"/>
      <sheetName val="MA 3"/>
      <sheetName val="MA 4"/>
      <sheetName val="MA 5"/>
      <sheetName val="MA 6"/>
      <sheetName val="MA 7"/>
      <sheetName val="MA 8"/>
      <sheetName val="ARMA 1.1"/>
      <sheetName val="ARMA 1.1a"/>
      <sheetName val="ARMA 1.1b"/>
      <sheetName val="ARMA 1.1c"/>
      <sheetName val="ARMA 1.1d"/>
      <sheetName val="ARMA 1.1dd"/>
      <sheetName val="ARMA 1.1e"/>
      <sheetName val="ARMA 1.1ee"/>
      <sheetName val="ARMA 1.1f"/>
      <sheetName val="ARMA 2.1"/>
      <sheetName val="ARMA 2.2"/>
      <sheetName val="Diff"/>
      <sheetName val="ARIMA 1"/>
      <sheetName val="ARIMA 1a"/>
      <sheetName val="ARIMA 2"/>
      <sheetName val="ARIMA 2a"/>
      <sheetName val="ARIMA 3"/>
      <sheetName val="ARIMA 3a"/>
      <sheetName val="SARIMA"/>
      <sheetName val="SARIMA 1"/>
      <sheetName val="MK"/>
      <sheetName val="Sen"/>
      <sheetName val="MK Tool"/>
      <sheetName val="MK + Sen"/>
      <sheetName val="Granger 1"/>
      <sheetName val="Granger 2"/>
      <sheetName val="Granger 3"/>
      <sheetName val="Granger 4"/>
      <sheetName val="Engle"/>
      <sheetName val="Cross"/>
      <sheetName val="ARIMAX"/>
      <sheetName val="ARIMAX 1"/>
      <sheetName val="Crime"/>
      <sheetName val="Diff 2"/>
      <sheetName val="Demean 2"/>
      <sheetName val="Diff 3"/>
      <sheetName val="Demean 3"/>
      <sheetName val="LSDV"/>
      <sheetName val="REM"/>
      <sheetName val="Markov"/>
      <sheetName val="Markov 1"/>
      <sheetName val="ADF Table"/>
      <sheetName val="EG Table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4">
          <cell r="R4">
            <v>1</v>
          </cell>
          <cell r="S4">
            <v>3</v>
          </cell>
        </row>
        <row r="5">
          <cell r="R5">
            <v>2</v>
          </cell>
          <cell r="S5">
            <v>5</v>
          </cell>
        </row>
        <row r="6">
          <cell r="R6">
            <v>3</v>
          </cell>
          <cell r="S6">
            <v>9</v>
          </cell>
        </row>
        <row r="7">
          <cell r="R7">
            <v>4</v>
          </cell>
          <cell r="S7">
            <v>20</v>
          </cell>
        </row>
        <row r="8">
          <cell r="R8">
            <v>5</v>
          </cell>
          <cell r="S8">
            <v>12</v>
          </cell>
        </row>
        <row r="9">
          <cell r="R9">
            <v>6</v>
          </cell>
          <cell r="S9">
            <v>2.0120645220873907</v>
          </cell>
        </row>
        <row r="10">
          <cell r="R10">
            <v>7</v>
          </cell>
          <cell r="S10">
            <v>2.965260461296495</v>
          </cell>
        </row>
        <row r="11">
          <cell r="R11">
            <v>8</v>
          </cell>
          <cell r="S11">
            <v>23</v>
          </cell>
        </row>
        <row r="12">
          <cell r="R12">
            <v>9</v>
          </cell>
          <cell r="S12">
            <v>51</v>
          </cell>
        </row>
        <row r="13">
          <cell r="R13">
            <v>10</v>
          </cell>
          <cell r="S13">
            <v>41</v>
          </cell>
        </row>
        <row r="14">
          <cell r="R14">
            <v>11</v>
          </cell>
          <cell r="S14">
            <v>56</v>
          </cell>
        </row>
        <row r="15">
          <cell r="R15">
            <v>12</v>
          </cell>
          <cell r="S15">
            <v>60.04653937671462</v>
          </cell>
        </row>
        <row r="16">
          <cell r="R16">
            <v>13</v>
          </cell>
          <cell r="S16">
            <v>60</v>
          </cell>
        </row>
        <row r="17">
          <cell r="R17">
            <v>14</v>
          </cell>
          <cell r="S17">
            <v>75</v>
          </cell>
        </row>
        <row r="18">
          <cell r="R18">
            <v>15</v>
          </cell>
          <cell r="S18">
            <v>90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fig"/>
      <sheetName val="Wilcoxon Table"/>
      <sheetName val="Mann Table"/>
      <sheetName val="Runs Table"/>
      <sheetName val="KS Table"/>
      <sheetName val="KS2 Table"/>
      <sheetName val="Lil Table"/>
      <sheetName val="AD Table"/>
      <sheetName val="AD2 Table"/>
      <sheetName val="SW Table"/>
      <sheetName val="Stud. Q Table"/>
      <sheetName val="Stud. Q Table 2"/>
      <sheetName val="Sp Rho Table"/>
      <sheetName val="Ken Tau Table"/>
      <sheetName val="Durbin Table"/>
      <sheetName val="Dunnett Table"/>
      <sheetName val="Dunnett 1"/>
      <sheetName val="Kendall Tc"/>
      <sheetName val="Kendall u"/>
      <sheetName val="Page Table"/>
      <sheetName val="Prime"/>
      <sheetName val="MSSD"/>
      <sheetName val="Dict"/>
      <sheetName val="ADict"/>
      <sheetName val="L4 2"/>
      <sheetName val="L8 2"/>
      <sheetName val="L8 42"/>
      <sheetName val="L9 3"/>
      <sheetName val="L12 2"/>
      <sheetName val="L16 2"/>
      <sheetName val="L16 4"/>
      <sheetName val="L16 42a"/>
      <sheetName val="L18 23"/>
      <sheetName val="L18 63"/>
      <sheetName val="L25 5"/>
      <sheetName val="L27 3"/>
      <sheetName val="L32 2"/>
      <sheetName val="L32 24"/>
      <sheetName val="L36 23a"/>
      <sheetName val="L36 23b"/>
      <sheetName val="L50 25"/>
      <sheetName val="L54 23"/>
      <sheetName val="L64 4"/>
      <sheetName val="T2"/>
      <sheetName val="T3"/>
      <sheetName val="T4"/>
    </sheetNames>
    <definedNames>
      <definedName name="DELROWBLANK"/>
      <definedName name="SPLINE"/>
      <definedName name="TSImputed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ED1DC-CC60-41AB-B513-F375D7DB2D9B}">
  <dimension ref="A1:M10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13" x14ac:dyDescent="0.35">
      <c r="A1" t="s">
        <v>43</v>
      </c>
    </row>
    <row r="2" spans="1:13" x14ac:dyDescent="0.35">
      <c r="A2" t="s">
        <v>46</v>
      </c>
    </row>
    <row r="4" spans="1:13" x14ac:dyDescent="0.35">
      <c r="A4" t="s">
        <v>44</v>
      </c>
      <c r="B4" s="8">
        <v>45680</v>
      </c>
    </row>
    <row r="6" spans="1:13" x14ac:dyDescent="0.35">
      <c r="A6" s="9" t="s">
        <v>45</v>
      </c>
    </row>
    <row r="10" spans="1:13" ht="18.5" x14ac:dyDescent="0.45">
      <c r="M10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7F8BA-66BC-42EB-B262-E48D4ECFA20F}">
  <sheetPr codeName="Sheet98"/>
  <dimension ref="A1:AR20"/>
  <sheetViews>
    <sheetView workbookViewId="0"/>
  </sheetViews>
  <sheetFormatPr defaultRowHeight="14.5" x14ac:dyDescent="0.35"/>
  <cols>
    <col min="1" max="2" width="7.54296875" customWidth="1"/>
    <col min="3" max="3" width="4.54296875" customWidth="1"/>
    <col min="4" max="5" width="7.54296875" customWidth="1"/>
    <col min="6" max="6" width="4.26953125" customWidth="1"/>
    <col min="15" max="16" width="5.81640625" customWidth="1"/>
    <col min="17" max="17" width="3.1796875" customWidth="1"/>
    <col min="18" max="18" width="6.453125" customWidth="1"/>
    <col min="29" max="30" width="7.54296875" customWidth="1"/>
    <col min="36" max="36" width="7.54296875" customWidth="1"/>
    <col min="41" max="41" width="7.54296875" customWidth="1"/>
  </cols>
  <sheetData>
    <row r="1" spans="1:44" x14ac:dyDescent="0.35">
      <c r="A1" s="1" t="s">
        <v>0</v>
      </c>
      <c r="O1" t="s">
        <v>1</v>
      </c>
      <c r="AC1" t="s">
        <v>2</v>
      </c>
      <c r="AJ1" t="s">
        <v>3</v>
      </c>
      <c r="AO1" t="s">
        <v>4</v>
      </c>
    </row>
    <row r="3" spans="1:44" x14ac:dyDescent="0.35">
      <c r="A3" s="2" t="s">
        <v>5</v>
      </c>
      <c r="B3" s="2" t="s">
        <v>6</v>
      </c>
      <c r="D3" s="2" t="s">
        <v>5</v>
      </c>
      <c r="E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O3" s="2" t="str">
        <f t="array" ref="O3:P14">[2]!DELROWBLANK(D3:E18,TRUE)</f>
        <v>t</v>
      </c>
      <c r="P3" s="2" t="str">
        <v>y</v>
      </c>
      <c r="R3" s="2" t="s">
        <v>5</v>
      </c>
      <c r="S3" s="2" t="s">
        <v>6</v>
      </c>
      <c r="AC3" s="2" t="s">
        <v>5</v>
      </c>
      <c r="AD3" s="2" t="s">
        <v>6</v>
      </c>
      <c r="AE3" s="2" t="s">
        <v>7</v>
      </c>
      <c r="AF3" s="2" t="s">
        <v>11</v>
      </c>
      <c r="AG3" s="2" t="s">
        <v>12</v>
      </c>
      <c r="AH3" s="2" t="s">
        <v>13</v>
      </c>
      <c r="AJ3" s="2" t="s">
        <v>5</v>
      </c>
      <c r="AK3" s="2" t="s">
        <v>14</v>
      </c>
      <c r="AL3" s="2" t="s">
        <v>7</v>
      </c>
      <c r="AM3" s="2" t="s">
        <v>15</v>
      </c>
      <c r="AO3" s="2" t="s">
        <v>5</v>
      </c>
      <c r="AP3" s="2" t="s">
        <v>14</v>
      </c>
      <c r="AQ3" s="2" t="s">
        <v>7</v>
      </c>
      <c r="AR3" s="2" t="s">
        <v>15</v>
      </c>
    </row>
    <row r="4" spans="1:44" x14ac:dyDescent="0.35">
      <c r="A4" s="3">
        <v>1</v>
      </c>
      <c r="B4" s="3">
        <v>3</v>
      </c>
      <c r="D4" s="3">
        <v>1</v>
      </c>
      <c r="E4" s="3">
        <v>3</v>
      </c>
      <c r="G4" s="3">
        <f t="array" ref="G4:G18">[2]!TSImputed($E4:$E18,0)</f>
        <v>3</v>
      </c>
      <c r="H4" s="3">
        <f t="array" ref="H4:H18">[2]!TSImputed($E4:$E18,1)</f>
        <v>3</v>
      </c>
      <c r="I4" s="3">
        <f t="array" ref="I4:I18">[2]!TSImputed($E4:$E18,2)</f>
        <v>3</v>
      </c>
      <c r="J4" s="3">
        <f t="array" ref="J4:J18">[2]!TSImputed($E4:$E18,3)</f>
        <v>3</v>
      </c>
      <c r="K4" s="3">
        <f t="array" ref="K4:K18">[2]!TSImputed($E4:$E18,-1,3)</f>
        <v>3</v>
      </c>
      <c r="L4" s="3">
        <f t="array" ref="L4:L18">[2]!TSImputed($E4:$E18,-2,3)</f>
        <v>3</v>
      </c>
      <c r="M4" s="3">
        <f t="array" ref="M4:M18">[2]!TSImputed($E4:$E18,-3,3)</f>
        <v>3</v>
      </c>
      <c r="O4" s="3">
        <v>1</v>
      </c>
      <c r="P4" s="3">
        <v>3</v>
      </c>
      <c r="R4" s="3">
        <v>1</v>
      </c>
      <c r="S4" s="3">
        <f t="array" ref="S4:S18">[2]!SPLINE(R4:R18,O4:O14,P4:P14)</f>
        <v>3</v>
      </c>
      <c r="AC4" s="3">
        <f>D4</f>
        <v>1</v>
      </c>
      <c r="AD4" s="3">
        <f>IF(E4="","",E4)</f>
        <v>3</v>
      </c>
      <c r="AE4" s="3">
        <f>G4</f>
        <v>3</v>
      </c>
      <c r="AF4" s="3">
        <f>IF(AD4="",AE4,AD4)</f>
        <v>3</v>
      </c>
      <c r="AG4">
        <f>IF(AD4="",AE4,AD4)</f>
        <v>3</v>
      </c>
      <c r="AH4">
        <f>IF(AD4="",AE4,AD4)</f>
        <v>3</v>
      </c>
      <c r="AJ4" s="3">
        <f t="shared" ref="AJ4:AJ10" si="0">AC6</f>
        <v>3</v>
      </c>
      <c r="AK4">
        <f t="shared" ref="AK4:AK10" si="1">1/(ABS(AJ$7-AJ4)+1)</f>
        <v>0.25</v>
      </c>
      <c r="AL4">
        <f t="shared" ref="AL4:AL10" si="2">AE6</f>
        <v>9</v>
      </c>
      <c r="AM4">
        <f>AK4*AL4</f>
        <v>2.25</v>
      </c>
      <c r="AO4" s="3">
        <f t="shared" ref="AO4:AO10" si="3">AC6</f>
        <v>3</v>
      </c>
      <c r="AP4">
        <f t="shared" ref="AP4:AP10" si="4">1/2^ABS(AJ$7-AJ4)</f>
        <v>0.125</v>
      </c>
      <c r="AQ4">
        <f t="shared" ref="AQ4:AQ10" si="5">AE6</f>
        <v>9</v>
      </c>
      <c r="AR4">
        <f>AP4*AQ4</f>
        <v>1.125</v>
      </c>
    </row>
    <row r="5" spans="1:44" x14ac:dyDescent="0.35">
      <c r="A5" s="3">
        <f>A4+1</f>
        <v>2</v>
      </c>
      <c r="B5" s="3">
        <v>5</v>
      </c>
      <c r="D5" s="3">
        <f>D4+1</f>
        <v>2</v>
      </c>
      <c r="E5" s="3">
        <v>5</v>
      </c>
      <c r="G5" s="3">
        <v>5</v>
      </c>
      <c r="H5" s="3">
        <v>5</v>
      </c>
      <c r="I5" s="3">
        <v>5</v>
      </c>
      <c r="J5" s="3">
        <v>5</v>
      </c>
      <c r="K5" s="3">
        <v>5</v>
      </c>
      <c r="L5" s="3">
        <v>5</v>
      </c>
      <c r="M5" s="3">
        <v>5</v>
      </c>
      <c r="O5" s="3">
        <v>2</v>
      </c>
      <c r="P5" s="3">
        <v>5</v>
      </c>
      <c r="R5" s="3">
        <f>R4+1</f>
        <v>2</v>
      </c>
      <c r="S5" s="3">
        <v>5</v>
      </c>
      <c r="AC5" s="3">
        <f t="shared" ref="AC5:AC18" si="6">D5</f>
        <v>2</v>
      </c>
      <c r="AD5" s="3">
        <f t="shared" ref="AD5:AD18" si="7">IF(E5="","",E5)</f>
        <v>5</v>
      </c>
      <c r="AE5" s="3">
        <f t="shared" ref="AE5:AE18" si="8">G5</f>
        <v>5</v>
      </c>
      <c r="AF5" s="3">
        <f t="shared" ref="AF5:AF6" si="9">IF(AD5="",AE5,AD5)</f>
        <v>5</v>
      </c>
      <c r="AG5">
        <f t="shared" ref="AG5:AG6" si="10">IF(AD5="",AE5,AD5)</f>
        <v>5</v>
      </c>
      <c r="AH5">
        <f t="shared" ref="AH5:AH6" si="11">IF(AD5="",AE5,AD5)</f>
        <v>5</v>
      </c>
      <c r="AJ5" s="3">
        <f t="shared" si="0"/>
        <v>4</v>
      </c>
      <c r="AK5">
        <f t="shared" si="1"/>
        <v>0.33333333333333331</v>
      </c>
      <c r="AL5">
        <f t="shared" si="2"/>
        <v>20</v>
      </c>
      <c r="AM5">
        <f t="shared" ref="AM5:AM10" si="12">AK5*AL5</f>
        <v>6.6666666666666661</v>
      </c>
      <c r="AO5" s="3">
        <f t="shared" si="3"/>
        <v>4</v>
      </c>
      <c r="AP5">
        <f t="shared" si="4"/>
        <v>0.25</v>
      </c>
      <c r="AQ5">
        <f t="shared" si="5"/>
        <v>20</v>
      </c>
      <c r="AR5">
        <f t="shared" ref="AR5:AR10" si="13">AP5*AQ5</f>
        <v>5</v>
      </c>
    </row>
    <row r="6" spans="1:44" x14ac:dyDescent="0.35">
      <c r="A6" s="3">
        <f t="shared" ref="A6:A18" si="14">A5+1</f>
        <v>3</v>
      </c>
      <c r="B6" s="3">
        <v>9</v>
      </c>
      <c r="D6" s="3">
        <f t="shared" ref="D6:D18" si="15">D5+1</f>
        <v>3</v>
      </c>
      <c r="E6" s="3">
        <v>9</v>
      </c>
      <c r="G6" s="3">
        <v>9</v>
      </c>
      <c r="H6" s="3">
        <v>9</v>
      </c>
      <c r="I6" s="3">
        <v>9</v>
      </c>
      <c r="J6" s="3">
        <v>9</v>
      </c>
      <c r="K6" s="3">
        <v>9</v>
      </c>
      <c r="L6" s="3">
        <v>9</v>
      </c>
      <c r="M6" s="3">
        <v>9</v>
      </c>
      <c r="O6" s="3">
        <v>3</v>
      </c>
      <c r="P6" s="3">
        <v>9</v>
      </c>
      <c r="R6" s="3">
        <f t="shared" ref="R6:R18" si="16">R5+1</f>
        <v>3</v>
      </c>
      <c r="S6" s="3">
        <v>9</v>
      </c>
      <c r="AC6" s="3">
        <f t="shared" si="6"/>
        <v>3</v>
      </c>
      <c r="AD6" s="3">
        <f t="shared" si="7"/>
        <v>9</v>
      </c>
      <c r="AE6" s="3">
        <f t="shared" si="8"/>
        <v>9</v>
      </c>
      <c r="AF6" s="3">
        <f t="shared" si="9"/>
        <v>9</v>
      </c>
      <c r="AG6">
        <f t="shared" si="10"/>
        <v>9</v>
      </c>
      <c r="AH6">
        <f t="shared" si="11"/>
        <v>9</v>
      </c>
      <c r="AJ6" s="3">
        <f t="shared" si="0"/>
        <v>5</v>
      </c>
      <c r="AK6">
        <f t="shared" si="1"/>
        <v>0.5</v>
      </c>
      <c r="AL6">
        <f t="shared" si="2"/>
        <v>12</v>
      </c>
      <c r="AM6">
        <f t="shared" si="12"/>
        <v>6</v>
      </c>
      <c r="AO6" s="3">
        <f t="shared" si="3"/>
        <v>5</v>
      </c>
      <c r="AP6">
        <f t="shared" si="4"/>
        <v>0.5</v>
      </c>
      <c r="AQ6">
        <f t="shared" si="5"/>
        <v>12</v>
      </c>
      <c r="AR6">
        <f t="shared" si="13"/>
        <v>6</v>
      </c>
    </row>
    <row r="7" spans="1:44" x14ac:dyDescent="0.35">
      <c r="A7" s="3">
        <f t="shared" si="14"/>
        <v>4</v>
      </c>
      <c r="B7" s="3">
        <v>20</v>
      </c>
      <c r="D7" s="3">
        <f t="shared" si="15"/>
        <v>4</v>
      </c>
      <c r="E7" s="3">
        <v>20</v>
      </c>
      <c r="G7" s="3">
        <v>20</v>
      </c>
      <c r="H7" s="3">
        <v>20</v>
      </c>
      <c r="I7" s="3">
        <v>20</v>
      </c>
      <c r="J7" s="3">
        <v>20</v>
      </c>
      <c r="K7" s="3">
        <v>20</v>
      </c>
      <c r="L7" s="3">
        <v>20</v>
      </c>
      <c r="M7" s="3">
        <v>20</v>
      </c>
      <c r="O7" s="3">
        <v>4</v>
      </c>
      <c r="P7" s="3">
        <v>20</v>
      </c>
      <c r="R7" s="3">
        <f t="shared" si="16"/>
        <v>4</v>
      </c>
      <c r="S7" s="3">
        <v>20</v>
      </c>
      <c r="AC7" s="3">
        <f t="shared" si="6"/>
        <v>4</v>
      </c>
      <c r="AD7" s="3">
        <f t="shared" si="7"/>
        <v>20</v>
      </c>
      <c r="AE7" s="3">
        <f t="shared" si="8"/>
        <v>20</v>
      </c>
      <c r="AF7" s="3">
        <f>IF(AD7="",AVERAGE(AE4:AE10),AD7)</f>
        <v>20</v>
      </c>
      <c r="AG7">
        <f>IF(AD7="",SUMPRODUCT(AE4:AE10,1/(ABS(AC4:AC10-AC7)+1))/AG$20,AD7)</f>
        <v>20</v>
      </c>
      <c r="AH7">
        <f>IF(AD7="",SUMPRODUCT(AE4:AE10,1/2^ABS(AC4:AC10-AC7))/AH$20,AD7)</f>
        <v>20</v>
      </c>
      <c r="AJ7" s="3">
        <f t="shared" si="0"/>
        <v>6</v>
      </c>
      <c r="AK7">
        <f t="shared" si="1"/>
        <v>1</v>
      </c>
      <c r="AL7">
        <f t="shared" si="2"/>
        <v>15.666666666666666</v>
      </c>
      <c r="AM7">
        <f t="shared" si="12"/>
        <v>15.666666666666666</v>
      </c>
      <c r="AO7" s="3">
        <f t="shared" si="3"/>
        <v>6</v>
      </c>
      <c r="AP7">
        <f t="shared" si="4"/>
        <v>1</v>
      </c>
      <c r="AQ7">
        <f t="shared" si="5"/>
        <v>15.666666666666666</v>
      </c>
      <c r="AR7">
        <f t="shared" si="13"/>
        <v>15.666666666666666</v>
      </c>
    </row>
    <row r="8" spans="1:44" x14ac:dyDescent="0.35">
      <c r="A8" s="3">
        <f t="shared" si="14"/>
        <v>5</v>
      </c>
      <c r="B8" s="3">
        <v>12</v>
      </c>
      <c r="D8" s="3">
        <f t="shared" si="15"/>
        <v>5</v>
      </c>
      <c r="E8" s="3">
        <v>12</v>
      </c>
      <c r="G8" s="3">
        <v>12</v>
      </c>
      <c r="H8" s="3">
        <v>12</v>
      </c>
      <c r="I8" s="3">
        <v>12</v>
      </c>
      <c r="J8" s="3">
        <v>12</v>
      </c>
      <c r="K8" s="3">
        <v>12</v>
      </c>
      <c r="L8" s="3">
        <v>12</v>
      </c>
      <c r="M8" s="3">
        <v>12</v>
      </c>
      <c r="O8" s="3">
        <v>5</v>
      </c>
      <c r="P8" s="3">
        <v>12</v>
      </c>
      <c r="R8" s="3">
        <f t="shared" si="16"/>
        <v>5</v>
      </c>
      <c r="S8" s="3">
        <v>12</v>
      </c>
      <c r="AC8" s="3">
        <f t="shared" si="6"/>
        <v>5</v>
      </c>
      <c r="AD8" s="3">
        <f t="shared" si="7"/>
        <v>12</v>
      </c>
      <c r="AE8" s="3">
        <f t="shared" si="8"/>
        <v>12</v>
      </c>
      <c r="AF8" s="3">
        <f>IF(AD8="",AVERAGE(AE5:AE11),AD8)</f>
        <v>12</v>
      </c>
      <c r="AG8">
        <f t="shared" ref="AG8:AG15" si="17">IF(AD8="",SUMPRODUCT(AE5:AE11,1/(ABS(AC5:AC11-AC8)+1))/AG$20,AD8)</f>
        <v>12</v>
      </c>
      <c r="AH8">
        <f t="shared" ref="AH8:AH15" si="18">IF(AD8="",SUMPRODUCT(AE5:AE11,1/2^ABS(AC5:AC11-AC8))/AH$20,AD8)</f>
        <v>12</v>
      </c>
      <c r="AJ8" s="3">
        <f t="shared" si="0"/>
        <v>7</v>
      </c>
      <c r="AK8">
        <f t="shared" si="1"/>
        <v>0.5</v>
      </c>
      <c r="AL8">
        <f t="shared" si="2"/>
        <v>19.333333333333332</v>
      </c>
      <c r="AM8">
        <f t="shared" si="12"/>
        <v>9.6666666666666661</v>
      </c>
      <c r="AO8" s="3">
        <f t="shared" si="3"/>
        <v>7</v>
      </c>
      <c r="AP8">
        <f t="shared" si="4"/>
        <v>0.5</v>
      </c>
      <c r="AQ8">
        <f t="shared" si="5"/>
        <v>19.333333333333332</v>
      </c>
      <c r="AR8">
        <f t="shared" si="13"/>
        <v>9.6666666666666661</v>
      </c>
    </row>
    <row r="9" spans="1:44" x14ac:dyDescent="0.35">
      <c r="A9" s="3">
        <f t="shared" si="14"/>
        <v>6</v>
      </c>
      <c r="B9" s="3">
        <v>17</v>
      </c>
      <c r="D9" s="3">
        <f t="shared" si="15"/>
        <v>6</v>
      </c>
      <c r="E9" s="3"/>
      <c r="G9" s="3">
        <v>15.666666666666666</v>
      </c>
      <c r="H9" s="3">
        <v>2.0120645220873907</v>
      </c>
      <c r="I9" s="3">
        <v>12</v>
      </c>
      <c r="J9" s="3">
        <v>23</v>
      </c>
      <c r="K9" s="3">
        <v>21.428571428571427</v>
      </c>
      <c r="L9" s="3">
        <v>19.157894736842103</v>
      </c>
      <c r="M9" s="3">
        <v>18.030303030303028</v>
      </c>
      <c r="O9" s="3">
        <v>8</v>
      </c>
      <c r="P9" s="3">
        <v>23</v>
      </c>
      <c r="R9" s="3">
        <f t="shared" si="16"/>
        <v>6</v>
      </c>
      <c r="S9" s="3">
        <v>2.0120645220873907</v>
      </c>
      <c r="AC9" s="3">
        <f t="shared" si="6"/>
        <v>6</v>
      </c>
      <c r="AD9" s="3" t="str">
        <f t="shared" si="7"/>
        <v/>
      </c>
      <c r="AE9" s="3">
        <f t="shared" si="8"/>
        <v>15.666666666666666</v>
      </c>
      <c r="AF9" s="3">
        <f>IF(AD9="",AVERAGE(AE6:AE12),AD9)</f>
        <v>21.428571428571427</v>
      </c>
      <c r="AG9">
        <f t="shared" si="17"/>
        <v>19.157894736842106</v>
      </c>
      <c r="AH9">
        <f t="shared" si="18"/>
        <v>18.030303030303028</v>
      </c>
      <c r="AJ9" s="3">
        <f t="shared" si="0"/>
        <v>8</v>
      </c>
      <c r="AK9">
        <f t="shared" si="1"/>
        <v>0.33333333333333331</v>
      </c>
      <c r="AL9">
        <f t="shared" si="2"/>
        <v>23</v>
      </c>
      <c r="AM9">
        <f t="shared" si="12"/>
        <v>7.6666666666666661</v>
      </c>
      <c r="AO9" s="3">
        <f t="shared" si="3"/>
        <v>8</v>
      </c>
      <c r="AP9">
        <f t="shared" si="4"/>
        <v>0.25</v>
      </c>
      <c r="AQ9">
        <f t="shared" si="5"/>
        <v>23</v>
      </c>
      <c r="AR9">
        <f t="shared" si="13"/>
        <v>5.75</v>
      </c>
    </row>
    <row r="10" spans="1:44" x14ac:dyDescent="0.35">
      <c r="A10" s="3">
        <f t="shared" si="14"/>
        <v>7</v>
      </c>
      <c r="B10" s="3">
        <v>22</v>
      </c>
      <c r="D10" s="3">
        <f t="shared" si="15"/>
        <v>7</v>
      </c>
      <c r="E10" s="3"/>
      <c r="G10" s="3">
        <v>19.333333333333332</v>
      </c>
      <c r="H10" s="3">
        <v>2.965260461296495</v>
      </c>
      <c r="I10" s="3">
        <v>12</v>
      </c>
      <c r="J10" s="3">
        <v>23</v>
      </c>
      <c r="K10" s="3">
        <v>26</v>
      </c>
      <c r="L10" s="3">
        <v>23.657894736842099</v>
      </c>
      <c r="M10" s="3">
        <v>22.560606060606059</v>
      </c>
      <c r="O10" s="3">
        <v>9</v>
      </c>
      <c r="P10" s="3">
        <v>51</v>
      </c>
      <c r="R10" s="3">
        <f t="shared" si="16"/>
        <v>7</v>
      </c>
      <c r="S10" s="3">
        <v>2.965260461296495</v>
      </c>
      <c r="AC10" s="3">
        <f t="shared" si="6"/>
        <v>7</v>
      </c>
      <c r="AD10" s="3" t="str">
        <f t="shared" si="7"/>
        <v/>
      </c>
      <c r="AE10" s="3">
        <f t="shared" si="8"/>
        <v>19.333333333333332</v>
      </c>
      <c r="AF10" s="3">
        <f t="shared" ref="AF10:AF15" si="19">IF(AD10="",AVERAGE(AE7:AE13),AD10)</f>
        <v>26</v>
      </c>
      <c r="AG10">
        <f t="shared" si="17"/>
        <v>23.657894736842103</v>
      </c>
      <c r="AH10">
        <f t="shared" si="18"/>
        <v>22.560606060606059</v>
      </c>
      <c r="AJ10" s="4">
        <f t="shared" si="0"/>
        <v>9</v>
      </c>
      <c r="AK10" s="5">
        <f t="shared" si="1"/>
        <v>0.25</v>
      </c>
      <c r="AL10" s="5">
        <f t="shared" si="2"/>
        <v>51</v>
      </c>
      <c r="AM10" s="5">
        <f t="shared" si="12"/>
        <v>12.75</v>
      </c>
      <c r="AO10" s="4">
        <f t="shared" si="3"/>
        <v>9</v>
      </c>
      <c r="AP10" s="5">
        <f t="shared" si="4"/>
        <v>0.125</v>
      </c>
      <c r="AQ10" s="5">
        <f t="shared" si="5"/>
        <v>51</v>
      </c>
      <c r="AR10" s="5">
        <f t="shared" si="13"/>
        <v>6.375</v>
      </c>
    </row>
    <row r="11" spans="1:44" x14ac:dyDescent="0.35">
      <c r="A11" s="3">
        <f t="shared" si="14"/>
        <v>8</v>
      </c>
      <c r="B11" s="3">
        <v>23</v>
      </c>
      <c r="D11" s="3">
        <f t="shared" si="15"/>
        <v>8</v>
      </c>
      <c r="E11" s="3">
        <v>23</v>
      </c>
      <c r="G11" s="3">
        <v>23</v>
      </c>
      <c r="H11" s="3">
        <v>23</v>
      </c>
      <c r="I11" s="3">
        <v>23</v>
      </c>
      <c r="J11" s="3">
        <v>23</v>
      </c>
      <c r="K11" s="3">
        <v>23</v>
      </c>
      <c r="L11" s="3">
        <v>23</v>
      </c>
      <c r="M11" s="3">
        <v>23</v>
      </c>
      <c r="O11" s="3">
        <v>10</v>
      </c>
      <c r="P11" s="3">
        <v>41</v>
      </c>
      <c r="R11" s="3">
        <f t="shared" si="16"/>
        <v>8</v>
      </c>
      <c r="S11" s="3">
        <v>23</v>
      </c>
      <c r="AC11" s="3">
        <f t="shared" si="6"/>
        <v>8</v>
      </c>
      <c r="AD11" s="3">
        <f t="shared" si="7"/>
        <v>23</v>
      </c>
      <c r="AE11" s="3">
        <f t="shared" si="8"/>
        <v>23</v>
      </c>
      <c r="AF11" s="3">
        <f t="shared" si="19"/>
        <v>23</v>
      </c>
      <c r="AG11">
        <f t="shared" si="17"/>
        <v>23</v>
      </c>
      <c r="AH11">
        <f t="shared" si="18"/>
        <v>23</v>
      </c>
      <c r="AK11">
        <f>SUM(AK4:AK10)</f>
        <v>3.1666666666666665</v>
      </c>
      <c r="AM11">
        <f>SUM(AM4:AM10)</f>
        <v>60.666666666666664</v>
      </c>
      <c r="AP11">
        <f>SUM(AP4:AP10)</f>
        <v>2.75</v>
      </c>
      <c r="AR11">
        <f>SUM(AR4:AR10)</f>
        <v>49.583333333333329</v>
      </c>
    </row>
    <row r="12" spans="1:44" x14ac:dyDescent="0.35">
      <c r="A12" s="3">
        <f t="shared" si="14"/>
        <v>9</v>
      </c>
      <c r="B12" s="3">
        <v>51</v>
      </c>
      <c r="D12" s="3">
        <f t="shared" si="15"/>
        <v>9</v>
      </c>
      <c r="E12" s="3">
        <v>51</v>
      </c>
      <c r="G12" s="3">
        <v>51</v>
      </c>
      <c r="H12" s="3">
        <v>51</v>
      </c>
      <c r="I12" s="3">
        <v>51</v>
      </c>
      <c r="J12" s="3">
        <v>51</v>
      </c>
      <c r="K12" s="3">
        <v>51</v>
      </c>
      <c r="L12" s="3">
        <v>51</v>
      </c>
      <c r="M12" s="3">
        <v>51</v>
      </c>
      <c r="O12" s="3">
        <v>11</v>
      </c>
      <c r="P12" s="3">
        <v>56</v>
      </c>
      <c r="R12" s="3">
        <f t="shared" si="16"/>
        <v>9</v>
      </c>
      <c r="S12" s="3">
        <v>51</v>
      </c>
      <c r="AC12" s="3">
        <f t="shared" si="6"/>
        <v>9</v>
      </c>
      <c r="AD12" s="3">
        <f t="shared" si="7"/>
        <v>51</v>
      </c>
      <c r="AE12" s="3">
        <f t="shared" si="8"/>
        <v>51</v>
      </c>
      <c r="AF12" s="3">
        <f t="shared" si="19"/>
        <v>51</v>
      </c>
      <c r="AG12">
        <f t="shared" si="17"/>
        <v>51</v>
      </c>
      <c r="AH12">
        <f t="shared" si="18"/>
        <v>51</v>
      </c>
      <c r="AM12" s="5">
        <f>AM11/AK11</f>
        <v>19.157894736842106</v>
      </c>
      <c r="AR12" s="5">
        <f>AR11/AP11</f>
        <v>18.030303030303028</v>
      </c>
    </row>
    <row r="13" spans="1:44" x14ac:dyDescent="0.35">
      <c r="A13" s="3">
        <f t="shared" si="14"/>
        <v>10</v>
      </c>
      <c r="B13" s="3">
        <v>41</v>
      </c>
      <c r="D13" s="3">
        <f t="shared" si="15"/>
        <v>10</v>
      </c>
      <c r="E13" s="3">
        <v>41</v>
      </c>
      <c r="G13" s="3">
        <v>41</v>
      </c>
      <c r="H13" s="3">
        <v>41</v>
      </c>
      <c r="I13" s="3">
        <v>41</v>
      </c>
      <c r="J13" s="3">
        <v>41</v>
      </c>
      <c r="K13" s="3">
        <v>41</v>
      </c>
      <c r="L13" s="3">
        <v>41</v>
      </c>
      <c r="M13" s="3">
        <v>41</v>
      </c>
      <c r="O13" s="3">
        <v>13</v>
      </c>
      <c r="P13" s="3">
        <v>60</v>
      </c>
      <c r="R13" s="3">
        <f t="shared" si="16"/>
        <v>10</v>
      </c>
      <c r="S13" s="3">
        <v>41</v>
      </c>
      <c r="AC13" s="3">
        <f t="shared" si="6"/>
        <v>10</v>
      </c>
      <c r="AD13" s="3">
        <f t="shared" si="7"/>
        <v>41</v>
      </c>
      <c r="AE13" s="3">
        <f t="shared" si="8"/>
        <v>41</v>
      </c>
      <c r="AF13" s="3">
        <f t="shared" si="19"/>
        <v>41</v>
      </c>
      <c r="AG13">
        <f t="shared" si="17"/>
        <v>41</v>
      </c>
      <c r="AH13">
        <f t="shared" si="18"/>
        <v>41</v>
      </c>
    </row>
    <row r="14" spans="1:44" x14ac:dyDescent="0.35">
      <c r="A14" s="3">
        <f t="shared" si="14"/>
        <v>11</v>
      </c>
      <c r="B14" s="3">
        <v>56</v>
      </c>
      <c r="D14" s="3">
        <f t="shared" si="15"/>
        <v>11</v>
      </c>
      <c r="E14" s="3">
        <v>56</v>
      </c>
      <c r="G14" s="3">
        <v>56</v>
      </c>
      <c r="H14" s="3">
        <v>56</v>
      </c>
      <c r="I14" s="3">
        <v>56</v>
      </c>
      <c r="J14" s="3">
        <v>56</v>
      </c>
      <c r="K14" s="3">
        <v>56</v>
      </c>
      <c r="L14" s="3">
        <v>56</v>
      </c>
      <c r="M14" s="3">
        <v>56</v>
      </c>
      <c r="O14" s="4">
        <v>14</v>
      </c>
      <c r="P14" s="4">
        <v>75</v>
      </c>
      <c r="R14" s="3">
        <f t="shared" si="16"/>
        <v>11</v>
      </c>
      <c r="S14" s="3">
        <v>56</v>
      </c>
      <c r="AC14" s="3">
        <f t="shared" si="6"/>
        <v>11</v>
      </c>
      <c r="AD14" s="3">
        <f t="shared" si="7"/>
        <v>56</v>
      </c>
      <c r="AE14" s="3">
        <f t="shared" si="8"/>
        <v>56</v>
      </c>
      <c r="AF14" s="3">
        <f t="shared" si="19"/>
        <v>56</v>
      </c>
      <c r="AG14">
        <f t="shared" si="17"/>
        <v>56</v>
      </c>
      <c r="AH14">
        <f t="shared" si="18"/>
        <v>56</v>
      </c>
    </row>
    <row r="15" spans="1:44" x14ac:dyDescent="0.35">
      <c r="A15" s="3">
        <f t="shared" si="14"/>
        <v>12</v>
      </c>
      <c r="B15" s="3">
        <v>75</v>
      </c>
      <c r="D15" s="3">
        <f t="shared" si="15"/>
        <v>12</v>
      </c>
      <c r="E15" s="3"/>
      <c r="G15" s="3">
        <v>58</v>
      </c>
      <c r="H15" s="3">
        <v>60.04653937671462</v>
      </c>
      <c r="I15" s="3">
        <v>56</v>
      </c>
      <c r="J15" s="3">
        <v>60</v>
      </c>
      <c r="K15" s="3">
        <v>61.571428571428569</v>
      </c>
      <c r="L15" s="3">
        <v>59.973684210526315</v>
      </c>
      <c r="M15" s="3">
        <v>59.136363636363633</v>
      </c>
      <c r="R15" s="3">
        <f t="shared" si="16"/>
        <v>12</v>
      </c>
      <c r="S15" s="3">
        <v>60.04653937671462</v>
      </c>
      <c r="AC15" s="3">
        <f t="shared" si="6"/>
        <v>12</v>
      </c>
      <c r="AD15" s="3" t="str">
        <f t="shared" si="7"/>
        <v/>
      </c>
      <c r="AE15" s="3">
        <f t="shared" si="8"/>
        <v>58</v>
      </c>
      <c r="AF15" s="3">
        <f t="shared" si="19"/>
        <v>61.571428571428569</v>
      </c>
      <c r="AG15">
        <f t="shared" si="17"/>
        <v>59.973684210526315</v>
      </c>
      <c r="AH15">
        <f t="shared" si="18"/>
        <v>59.136363636363633</v>
      </c>
    </row>
    <row r="16" spans="1:44" x14ac:dyDescent="0.35">
      <c r="A16" s="3">
        <f t="shared" si="14"/>
        <v>13</v>
      </c>
      <c r="B16" s="3">
        <v>60</v>
      </c>
      <c r="D16" s="3">
        <f t="shared" si="15"/>
        <v>13</v>
      </c>
      <c r="E16" s="3">
        <v>60</v>
      </c>
      <c r="G16" s="3">
        <v>60</v>
      </c>
      <c r="H16" s="3">
        <v>60</v>
      </c>
      <c r="I16" s="3">
        <v>60</v>
      </c>
      <c r="J16" s="3">
        <v>60</v>
      </c>
      <c r="K16" s="3">
        <v>60</v>
      </c>
      <c r="L16" s="3">
        <v>60</v>
      </c>
      <c r="M16" s="3">
        <v>60</v>
      </c>
      <c r="R16" s="3">
        <f t="shared" si="16"/>
        <v>13</v>
      </c>
      <c r="S16" s="3">
        <v>60</v>
      </c>
      <c r="AC16" s="3">
        <f t="shared" si="6"/>
        <v>13</v>
      </c>
      <c r="AD16" s="3">
        <f t="shared" si="7"/>
        <v>60</v>
      </c>
      <c r="AE16" s="3">
        <f t="shared" si="8"/>
        <v>60</v>
      </c>
      <c r="AF16" s="3">
        <f>IF(AD16="",AE16,AD16)</f>
        <v>60</v>
      </c>
      <c r="AG16">
        <f>IF(AD16="",AE16,AD16)</f>
        <v>60</v>
      </c>
      <c r="AH16">
        <f>IF(AD16="",AE16,AD16)</f>
        <v>60</v>
      </c>
    </row>
    <row r="17" spans="1:34" x14ac:dyDescent="0.35">
      <c r="A17" s="3">
        <f t="shared" si="14"/>
        <v>14</v>
      </c>
      <c r="B17" s="3">
        <v>75</v>
      </c>
      <c r="D17" s="3">
        <f t="shared" si="15"/>
        <v>14</v>
      </c>
      <c r="E17" s="3">
        <v>75</v>
      </c>
      <c r="G17" s="3">
        <v>75</v>
      </c>
      <c r="H17" s="3">
        <v>75</v>
      </c>
      <c r="I17" s="3">
        <v>75</v>
      </c>
      <c r="J17" s="3">
        <v>75</v>
      </c>
      <c r="K17" s="3">
        <v>75</v>
      </c>
      <c r="L17" s="3">
        <v>75</v>
      </c>
      <c r="M17" s="3">
        <v>75</v>
      </c>
      <c r="R17" s="3">
        <f t="shared" si="16"/>
        <v>14</v>
      </c>
      <c r="S17" s="3">
        <v>75</v>
      </c>
      <c r="AC17" s="3">
        <f t="shared" si="6"/>
        <v>14</v>
      </c>
      <c r="AD17" s="3">
        <f t="shared" si="7"/>
        <v>75</v>
      </c>
      <c r="AE17" s="3">
        <f t="shared" si="8"/>
        <v>75</v>
      </c>
      <c r="AF17" s="3">
        <f t="shared" ref="AF17:AF18" si="20">IF(AD17="",AE17,AD17)</f>
        <v>75</v>
      </c>
      <c r="AG17">
        <f t="shared" ref="AG17:AG18" si="21">IF(AD17="",AE17,AD17)</f>
        <v>75</v>
      </c>
      <c r="AH17">
        <f t="shared" ref="AH17:AH18" si="22">IF(AD17="",AE17,AD17)</f>
        <v>75</v>
      </c>
    </row>
    <row r="18" spans="1:34" x14ac:dyDescent="0.35">
      <c r="A18" s="4">
        <f t="shared" si="14"/>
        <v>15</v>
      </c>
      <c r="B18" s="4">
        <v>88</v>
      </c>
      <c r="D18" s="4">
        <f t="shared" si="15"/>
        <v>15</v>
      </c>
      <c r="E18" s="4"/>
      <c r="G18" s="4">
        <v>90</v>
      </c>
      <c r="H18" s="4">
        <v>90</v>
      </c>
      <c r="I18" s="4">
        <v>75</v>
      </c>
      <c r="J18" s="4">
        <v>75</v>
      </c>
      <c r="K18" s="4">
        <v>90</v>
      </c>
      <c r="L18" s="4">
        <v>90</v>
      </c>
      <c r="M18" s="4">
        <v>90</v>
      </c>
      <c r="R18" s="4">
        <f t="shared" si="16"/>
        <v>15</v>
      </c>
      <c r="S18" s="4">
        <v>90</v>
      </c>
      <c r="AC18" s="4">
        <f t="shared" si="6"/>
        <v>15</v>
      </c>
      <c r="AD18" s="4" t="str">
        <f t="shared" si="7"/>
        <v/>
      </c>
      <c r="AE18" s="4">
        <f t="shared" si="8"/>
        <v>90</v>
      </c>
      <c r="AF18" s="4">
        <f t="shared" si="20"/>
        <v>90</v>
      </c>
      <c r="AG18" s="5">
        <f t="shared" si="21"/>
        <v>90</v>
      </c>
      <c r="AH18" s="5">
        <f t="shared" si="22"/>
        <v>90</v>
      </c>
    </row>
    <row r="20" spans="1:34" x14ac:dyDescent="0.35">
      <c r="AG20" s="6">
        <f>1+2*SUMPRODUCT(1/AC5:AC7)</f>
        <v>3.1666666666666665</v>
      </c>
      <c r="AH20" s="6">
        <f>1+2*SUMPRODUCT(1/2^AC4:AC6)</f>
        <v>2.75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01E61-942F-44E4-8F15-5E4B538CE8CE}">
  <sheetPr codeName="Sheet95"/>
  <dimension ref="A1:O19"/>
  <sheetViews>
    <sheetView workbookViewId="0"/>
  </sheetViews>
  <sheetFormatPr defaultRowHeight="14.5" x14ac:dyDescent="0.35"/>
  <cols>
    <col min="1" max="1" width="6.7265625" customWidth="1"/>
    <col min="2" max="2" width="5.81640625" customWidth="1"/>
  </cols>
  <sheetData>
    <row r="1" spans="1:15" x14ac:dyDescent="0.35">
      <c r="A1" s="1" t="s">
        <v>16</v>
      </c>
      <c r="I1" t="s">
        <v>17</v>
      </c>
      <c r="M1" t="s">
        <v>18</v>
      </c>
    </row>
    <row r="3" spans="1:15" x14ac:dyDescent="0.35">
      <c r="A3" s="2" t="s">
        <v>19</v>
      </c>
      <c r="B3" s="2" t="s">
        <v>5</v>
      </c>
      <c r="C3" s="2" t="s">
        <v>6</v>
      </c>
      <c r="E3" s="2" t="s">
        <v>19</v>
      </c>
      <c r="F3" s="2" t="s">
        <v>5</v>
      </c>
      <c r="G3" s="2" t="s">
        <v>6</v>
      </c>
      <c r="I3" s="7" t="s">
        <v>20</v>
      </c>
      <c r="J3" s="7" t="s">
        <v>21</v>
      </c>
      <c r="K3" s="7" t="s">
        <v>22</v>
      </c>
      <c r="M3" s="7" t="s">
        <v>20</v>
      </c>
      <c r="N3" s="7" t="s">
        <v>21</v>
      </c>
      <c r="O3" s="7" t="s">
        <v>22</v>
      </c>
    </row>
    <row r="4" spans="1:15" x14ac:dyDescent="0.35">
      <c r="A4" s="3" t="s">
        <v>23</v>
      </c>
      <c r="B4" s="3">
        <v>1</v>
      </c>
      <c r="C4" s="3">
        <v>10</v>
      </c>
      <c r="E4" s="3" t="s">
        <v>23</v>
      </c>
      <c r="F4" s="3">
        <v>1</v>
      </c>
      <c r="G4" s="3">
        <v>10</v>
      </c>
      <c r="I4">
        <f t="array" ref="I4:I19">[2]!TSImputed($G4:$G19,0,,0,4)</f>
        <v>10</v>
      </c>
      <c r="J4">
        <f t="array" ref="J4:J19">[2]!TSImputed($G4:$G19,0,,1,4)</f>
        <v>10</v>
      </c>
      <c r="K4">
        <f t="array" ref="K4:K19">[2]!TSImputed($G4:$G19,0,,2,4)</f>
        <v>10</v>
      </c>
      <c r="M4">
        <f t="array" ref="M4:M19">[2]!TSImputed($G4:$G19,-2,2,0,4)</f>
        <v>10</v>
      </c>
      <c r="N4">
        <f t="array" ref="N4:N19">[2]!TSImputed($G4:$G19,-2,2,1,4)</f>
        <v>10</v>
      </c>
      <c r="O4">
        <f t="array" ref="O4:O19">[2]!TSImputed($G4:$G19,-2,2,2,4)</f>
        <v>10</v>
      </c>
    </row>
    <row r="5" spans="1:15" x14ac:dyDescent="0.35">
      <c r="A5" s="3" t="s">
        <v>24</v>
      </c>
      <c r="B5" s="3">
        <f>B4+1</f>
        <v>2</v>
      </c>
      <c r="C5" s="3">
        <v>14</v>
      </c>
      <c r="E5" s="3" t="s">
        <v>24</v>
      </c>
      <c r="F5" s="3">
        <f>F4+1</f>
        <v>2</v>
      </c>
      <c r="G5" s="3"/>
      <c r="I5">
        <v>9</v>
      </c>
      <c r="J5">
        <v>13</v>
      </c>
      <c r="K5">
        <v>13</v>
      </c>
      <c r="M5">
        <v>9</v>
      </c>
      <c r="N5">
        <v>13</v>
      </c>
      <c r="O5">
        <v>13</v>
      </c>
    </row>
    <row r="6" spans="1:15" x14ac:dyDescent="0.35">
      <c r="A6" s="3" t="s">
        <v>25</v>
      </c>
      <c r="B6" s="3">
        <f t="shared" ref="B6:B19" si="0">B5+1</f>
        <v>3</v>
      </c>
      <c r="C6" s="3">
        <v>8</v>
      </c>
      <c r="E6" s="3" t="s">
        <v>25</v>
      </c>
      <c r="F6" s="3">
        <f t="shared" ref="F6:F19" si="1">F5+1</f>
        <v>3</v>
      </c>
      <c r="G6" s="3">
        <v>8</v>
      </c>
      <c r="I6">
        <v>8</v>
      </c>
      <c r="J6">
        <v>8</v>
      </c>
      <c r="K6">
        <v>8</v>
      </c>
      <c r="M6">
        <v>8</v>
      </c>
      <c r="N6">
        <v>8</v>
      </c>
      <c r="O6">
        <v>8</v>
      </c>
    </row>
    <row r="7" spans="1:15" x14ac:dyDescent="0.35">
      <c r="A7" s="3" t="s">
        <v>26</v>
      </c>
      <c r="B7" s="3">
        <f t="shared" si="0"/>
        <v>4</v>
      </c>
      <c r="C7" s="3">
        <v>25</v>
      </c>
      <c r="E7" s="3" t="s">
        <v>26</v>
      </c>
      <c r="F7" s="3">
        <f t="shared" si="1"/>
        <v>4</v>
      </c>
      <c r="G7" s="3">
        <v>25</v>
      </c>
      <c r="I7">
        <v>25</v>
      </c>
      <c r="J7">
        <v>25</v>
      </c>
      <c r="K7">
        <v>25</v>
      </c>
      <c r="M7">
        <v>25</v>
      </c>
      <c r="N7">
        <v>25</v>
      </c>
      <c r="O7">
        <v>25</v>
      </c>
    </row>
    <row r="8" spans="1:15" x14ac:dyDescent="0.35">
      <c r="A8" s="3" t="s">
        <v>27</v>
      </c>
      <c r="B8" s="3">
        <f t="shared" si="0"/>
        <v>5</v>
      </c>
      <c r="C8" s="3">
        <v>16</v>
      </c>
      <c r="E8" s="3" t="s">
        <v>27</v>
      </c>
      <c r="F8" s="3">
        <f t="shared" si="1"/>
        <v>5</v>
      </c>
      <c r="G8" s="3">
        <v>16</v>
      </c>
      <c r="I8">
        <v>16</v>
      </c>
      <c r="J8">
        <v>16</v>
      </c>
      <c r="K8">
        <v>16</v>
      </c>
      <c r="M8">
        <v>16</v>
      </c>
      <c r="N8">
        <v>16</v>
      </c>
      <c r="O8">
        <v>16</v>
      </c>
    </row>
    <row r="9" spans="1:15" x14ac:dyDescent="0.35">
      <c r="A9" s="3" t="s">
        <v>28</v>
      </c>
      <c r="B9" s="3">
        <f t="shared" si="0"/>
        <v>6</v>
      </c>
      <c r="C9" s="3">
        <v>22</v>
      </c>
      <c r="E9" s="3" t="s">
        <v>28</v>
      </c>
      <c r="F9" s="3">
        <f t="shared" si="1"/>
        <v>6</v>
      </c>
      <c r="G9" s="3">
        <v>22</v>
      </c>
      <c r="I9">
        <v>22</v>
      </c>
      <c r="J9">
        <v>22</v>
      </c>
      <c r="K9">
        <v>22</v>
      </c>
      <c r="M9">
        <v>22</v>
      </c>
      <c r="N9">
        <v>22</v>
      </c>
      <c r="O9">
        <v>22</v>
      </c>
    </row>
    <row r="10" spans="1:15" x14ac:dyDescent="0.35">
      <c r="A10" s="3" t="s">
        <v>29</v>
      </c>
      <c r="B10" s="3">
        <f t="shared" si="0"/>
        <v>7</v>
      </c>
      <c r="C10" s="3">
        <v>14</v>
      </c>
      <c r="E10" s="3" t="s">
        <v>29</v>
      </c>
      <c r="F10" s="3">
        <f t="shared" si="1"/>
        <v>7</v>
      </c>
      <c r="G10" s="3">
        <v>14</v>
      </c>
      <c r="I10">
        <v>14</v>
      </c>
      <c r="J10">
        <v>14</v>
      </c>
      <c r="K10">
        <v>14</v>
      </c>
      <c r="M10">
        <v>14</v>
      </c>
      <c r="N10">
        <v>14</v>
      </c>
      <c r="O10">
        <v>14</v>
      </c>
    </row>
    <row r="11" spans="1:15" x14ac:dyDescent="0.35">
      <c r="A11" s="3" t="s">
        <v>30</v>
      </c>
      <c r="B11" s="3">
        <f t="shared" si="0"/>
        <v>8</v>
      </c>
      <c r="C11" s="3">
        <v>35</v>
      </c>
      <c r="E11" s="3" t="s">
        <v>30</v>
      </c>
      <c r="F11" s="3">
        <f t="shared" si="1"/>
        <v>8</v>
      </c>
      <c r="G11" s="3">
        <v>35</v>
      </c>
      <c r="I11">
        <v>35</v>
      </c>
      <c r="J11">
        <v>35</v>
      </c>
      <c r="K11">
        <v>35</v>
      </c>
      <c r="M11">
        <v>35</v>
      </c>
      <c r="N11">
        <v>35</v>
      </c>
      <c r="O11">
        <v>35</v>
      </c>
    </row>
    <row r="12" spans="1:15" x14ac:dyDescent="0.35">
      <c r="A12" s="3" t="s">
        <v>31</v>
      </c>
      <c r="B12" s="3">
        <f t="shared" si="0"/>
        <v>9</v>
      </c>
      <c r="C12" s="3">
        <v>15</v>
      </c>
      <c r="E12" s="3" t="s">
        <v>31</v>
      </c>
      <c r="F12" s="3">
        <f t="shared" si="1"/>
        <v>9</v>
      </c>
      <c r="G12" s="3">
        <v>15</v>
      </c>
      <c r="I12">
        <v>15</v>
      </c>
      <c r="J12">
        <v>15</v>
      </c>
      <c r="K12">
        <v>15</v>
      </c>
      <c r="M12">
        <v>15</v>
      </c>
      <c r="N12">
        <v>15</v>
      </c>
      <c r="O12">
        <v>15</v>
      </c>
    </row>
    <row r="13" spans="1:15" x14ac:dyDescent="0.35">
      <c r="A13" s="3" t="s">
        <v>32</v>
      </c>
      <c r="B13" s="3">
        <f t="shared" si="0"/>
        <v>10</v>
      </c>
      <c r="C13" s="3">
        <v>27</v>
      </c>
      <c r="E13" s="3" t="s">
        <v>32</v>
      </c>
      <c r="F13" s="3">
        <f t="shared" si="1"/>
        <v>10</v>
      </c>
      <c r="G13" s="3"/>
      <c r="I13">
        <v>23.333333333333336</v>
      </c>
      <c r="J13">
        <v>23</v>
      </c>
      <c r="K13">
        <v>31</v>
      </c>
      <c r="M13">
        <v>26.875</v>
      </c>
      <c r="N13">
        <v>24.625</v>
      </c>
      <c r="O13">
        <v>31</v>
      </c>
    </row>
    <row r="14" spans="1:15" x14ac:dyDescent="0.35">
      <c r="A14" s="3" t="s">
        <v>33</v>
      </c>
      <c r="B14" s="3">
        <f t="shared" si="0"/>
        <v>11</v>
      </c>
      <c r="C14" s="3">
        <v>18</v>
      </c>
      <c r="E14" s="3" t="s">
        <v>33</v>
      </c>
      <c r="F14" s="3">
        <f t="shared" si="1"/>
        <v>11</v>
      </c>
      <c r="G14" s="3"/>
      <c r="I14">
        <v>31.666666666666668</v>
      </c>
      <c r="J14">
        <v>17</v>
      </c>
      <c r="K14">
        <v>19.5</v>
      </c>
      <c r="M14">
        <v>29.125</v>
      </c>
      <c r="N14">
        <v>17.75</v>
      </c>
      <c r="O14">
        <v>19.5</v>
      </c>
    </row>
    <row r="15" spans="1:15" x14ac:dyDescent="0.35">
      <c r="A15" s="3" t="s">
        <v>34</v>
      </c>
      <c r="B15" s="3">
        <f t="shared" si="0"/>
        <v>12</v>
      </c>
      <c r="C15" s="3">
        <v>40</v>
      </c>
      <c r="E15" s="3" t="s">
        <v>34</v>
      </c>
      <c r="F15" s="3">
        <f t="shared" si="1"/>
        <v>12</v>
      </c>
      <c r="G15" s="3">
        <v>40</v>
      </c>
      <c r="I15">
        <v>40</v>
      </c>
      <c r="J15">
        <v>40</v>
      </c>
      <c r="K15">
        <v>40</v>
      </c>
      <c r="M15">
        <v>40</v>
      </c>
      <c r="N15">
        <v>40</v>
      </c>
      <c r="O15">
        <v>40</v>
      </c>
    </row>
    <row r="16" spans="1:15" x14ac:dyDescent="0.35">
      <c r="A16" s="3" t="s">
        <v>35</v>
      </c>
      <c r="B16" s="3">
        <f t="shared" si="0"/>
        <v>13</v>
      </c>
      <c r="C16" s="3">
        <v>28</v>
      </c>
      <c r="E16" s="3" t="s">
        <v>35</v>
      </c>
      <c r="F16" s="3">
        <f t="shared" si="1"/>
        <v>13</v>
      </c>
      <c r="G16" s="3">
        <v>28</v>
      </c>
      <c r="I16">
        <v>28</v>
      </c>
      <c r="J16">
        <v>28</v>
      </c>
      <c r="K16">
        <v>28</v>
      </c>
      <c r="M16">
        <v>28</v>
      </c>
      <c r="N16">
        <v>28</v>
      </c>
      <c r="O16">
        <v>28</v>
      </c>
    </row>
    <row r="17" spans="1:15" x14ac:dyDescent="0.35">
      <c r="A17" s="3" t="s">
        <v>36</v>
      </c>
      <c r="B17" s="3">
        <f t="shared" si="0"/>
        <v>14</v>
      </c>
      <c r="C17" s="3">
        <v>40</v>
      </c>
      <c r="E17" s="3" t="s">
        <v>36</v>
      </c>
      <c r="F17" s="3">
        <f t="shared" si="1"/>
        <v>14</v>
      </c>
      <c r="G17" s="3">
        <v>40</v>
      </c>
      <c r="I17">
        <v>40</v>
      </c>
      <c r="J17">
        <v>40</v>
      </c>
      <c r="K17">
        <v>40</v>
      </c>
      <c r="M17">
        <v>40</v>
      </c>
      <c r="N17">
        <v>40</v>
      </c>
      <c r="O17">
        <v>40</v>
      </c>
    </row>
    <row r="18" spans="1:15" x14ac:dyDescent="0.35">
      <c r="A18" s="3" t="s">
        <v>37</v>
      </c>
      <c r="B18" s="3">
        <f t="shared" si="0"/>
        <v>15</v>
      </c>
      <c r="C18" s="3">
        <v>25</v>
      </c>
      <c r="E18" s="3" t="s">
        <v>37</v>
      </c>
      <c r="F18" s="3">
        <f t="shared" si="1"/>
        <v>15</v>
      </c>
      <c r="G18" s="3">
        <v>25</v>
      </c>
      <c r="I18">
        <v>25</v>
      </c>
      <c r="J18">
        <v>25</v>
      </c>
      <c r="K18">
        <v>25</v>
      </c>
      <c r="M18">
        <v>25</v>
      </c>
      <c r="N18">
        <v>25</v>
      </c>
      <c r="O18">
        <v>25</v>
      </c>
    </row>
    <row r="19" spans="1:15" x14ac:dyDescent="0.35">
      <c r="A19" s="4" t="s">
        <v>38</v>
      </c>
      <c r="B19" s="4">
        <f t="shared" si="0"/>
        <v>16</v>
      </c>
      <c r="C19" s="4">
        <v>65</v>
      </c>
      <c r="E19" s="4" t="s">
        <v>38</v>
      </c>
      <c r="F19" s="4">
        <f t="shared" si="1"/>
        <v>16</v>
      </c>
      <c r="G19" s="4"/>
      <c r="I19" s="5">
        <v>10</v>
      </c>
      <c r="J19" s="5">
        <v>77</v>
      </c>
      <c r="K19" s="5">
        <v>45</v>
      </c>
      <c r="M19" s="5">
        <v>10</v>
      </c>
      <c r="N19" s="5">
        <v>77</v>
      </c>
      <c r="O19" s="5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6506A-2F74-48ED-91A7-F64C8A6D005C}">
  <sheetPr codeName="Sheet94"/>
  <dimension ref="A1:AF19"/>
  <sheetViews>
    <sheetView workbookViewId="0"/>
  </sheetViews>
  <sheetFormatPr defaultRowHeight="14.5" x14ac:dyDescent="0.35"/>
  <cols>
    <col min="1" max="1" width="6.7265625" customWidth="1"/>
    <col min="2" max="2" width="5.81640625" customWidth="1"/>
    <col min="5" max="7" width="7.54296875" customWidth="1"/>
    <col min="10" max="12" width="7.54296875" customWidth="1"/>
  </cols>
  <sheetData>
    <row r="1" spans="1:32" x14ac:dyDescent="0.35">
      <c r="A1" s="1" t="s">
        <v>39</v>
      </c>
      <c r="Z1" t="s">
        <v>17</v>
      </c>
      <c r="AD1" t="s">
        <v>18</v>
      </c>
    </row>
    <row r="3" spans="1:32" x14ac:dyDescent="0.35">
      <c r="A3" s="2" t="s">
        <v>19</v>
      </c>
      <c r="B3" s="2" t="s">
        <v>5</v>
      </c>
      <c r="C3" s="2" t="s">
        <v>6</v>
      </c>
      <c r="E3" s="2" t="s">
        <v>19</v>
      </c>
      <c r="F3" s="2" t="s">
        <v>5</v>
      </c>
      <c r="G3" s="2" t="s">
        <v>6</v>
      </c>
      <c r="H3" s="2" t="s">
        <v>40</v>
      </c>
      <c r="I3" s="3"/>
      <c r="J3" s="2" t="s">
        <v>19</v>
      </c>
      <c r="K3" s="2" t="s">
        <v>5</v>
      </c>
      <c r="L3" s="2" t="s">
        <v>6</v>
      </c>
      <c r="M3" s="2" t="s">
        <v>40</v>
      </c>
      <c r="N3" s="3"/>
      <c r="O3" s="3"/>
      <c r="R3" s="3"/>
      <c r="S3" s="3"/>
      <c r="T3" s="3"/>
      <c r="U3" s="3"/>
      <c r="V3" s="3"/>
      <c r="W3" s="3"/>
      <c r="X3" s="3"/>
      <c r="Z3" s="7" t="s">
        <v>20</v>
      </c>
      <c r="AA3" s="7" t="s">
        <v>21</v>
      </c>
      <c r="AB3" s="7" t="s">
        <v>22</v>
      </c>
      <c r="AD3" s="7" t="s">
        <v>20</v>
      </c>
      <c r="AE3" s="7" t="s">
        <v>21</v>
      </c>
      <c r="AF3" s="7" t="s">
        <v>22</v>
      </c>
    </row>
    <row r="4" spans="1:32" x14ac:dyDescent="0.35">
      <c r="A4" s="3" t="s">
        <v>23</v>
      </c>
      <c r="B4" s="3">
        <v>1</v>
      </c>
      <c r="C4" s="3">
        <v>10</v>
      </c>
      <c r="E4" s="3" t="s">
        <v>23</v>
      </c>
      <c r="F4" s="3">
        <v>1</v>
      </c>
      <c r="G4" s="3">
        <v>10</v>
      </c>
      <c r="H4" s="3">
        <f t="array" ref="H4:H19">[2]!TSImputed(G4:G19,-3,2,2,4)</f>
        <v>10</v>
      </c>
      <c r="I4" s="3"/>
      <c r="J4" s="3" t="s">
        <v>23</v>
      </c>
      <c r="K4" s="3">
        <f>F4</f>
        <v>1</v>
      </c>
      <c r="L4" s="3">
        <v>10</v>
      </c>
      <c r="M4" s="3">
        <f t="array" ref="M4:M7">[2]!TSImputed(L4:L7,-2,2)</f>
        <v>10</v>
      </c>
      <c r="N4" s="3"/>
      <c r="O4" s="3"/>
      <c r="R4" s="3"/>
      <c r="S4" s="3"/>
      <c r="T4" s="3"/>
      <c r="U4" s="3"/>
      <c r="V4" s="3"/>
      <c r="W4" s="3"/>
      <c r="X4" s="3"/>
      <c r="Z4">
        <f t="array" ref="Z4:Z19">[2]!TSImputed($G4:$G19,0,,0,4)</f>
        <v>10</v>
      </c>
      <c r="AA4">
        <f t="array" ref="AA4:AA19">[2]!TSImputed($G4:$G19,0,,1,4)</f>
        <v>10</v>
      </c>
      <c r="AB4">
        <f t="array" ref="AB4:AB19">[2]!TSImputed($G4:$G19,0,,2,4)</f>
        <v>10</v>
      </c>
      <c r="AD4">
        <f t="array" ref="AD4:AD19">[2]!TSImputed($G4:$G19,-2,4,0,4)</f>
        <v>10</v>
      </c>
      <c r="AE4">
        <f t="array" ref="AE4:AE19">[2]!TSImputed($G4:$G19,-2,4,1,4)</f>
        <v>10</v>
      </c>
      <c r="AF4">
        <f t="array" ref="AF4:AF19">[2]!TSImputed($G4:$G19,-2,4,2,4)</f>
        <v>10</v>
      </c>
    </row>
    <row r="5" spans="1:32" x14ac:dyDescent="0.35">
      <c r="A5" s="3" t="s">
        <v>24</v>
      </c>
      <c r="B5" s="3">
        <f>B4+1</f>
        <v>2</v>
      </c>
      <c r="C5" s="3">
        <v>14</v>
      </c>
      <c r="E5" s="3" t="s">
        <v>24</v>
      </c>
      <c r="F5" s="3">
        <f>F4+1</f>
        <v>2</v>
      </c>
      <c r="G5" s="3"/>
      <c r="H5" s="3">
        <v>13</v>
      </c>
      <c r="I5" s="3"/>
      <c r="J5" s="3" t="s">
        <v>27</v>
      </c>
      <c r="K5" s="3">
        <f>K4+4</f>
        <v>5</v>
      </c>
      <c r="L5" s="3">
        <v>16</v>
      </c>
      <c r="M5" s="3">
        <v>16</v>
      </c>
      <c r="N5" s="3"/>
      <c r="O5" s="3"/>
      <c r="R5" s="3"/>
      <c r="S5" s="3"/>
      <c r="T5" s="3"/>
      <c r="U5" s="3"/>
      <c r="V5" s="3"/>
      <c r="W5" s="3"/>
      <c r="X5" s="3"/>
      <c r="Z5">
        <v>9</v>
      </c>
      <c r="AA5">
        <v>13</v>
      </c>
      <c r="AB5">
        <v>13</v>
      </c>
      <c r="AD5">
        <v>9</v>
      </c>
      <c r="AE5">
        <v>13</v>
      </c>
      <c r="AF5">
        <v>13</v>
      </c>
    </row>
    <row r="6" spans="1:32" x14ac:dyDescent="0.35">
      <c r="A6" s="3" t="s">
        <v>25</v>
      </c>
      <c r="B6" s="3">
        <f t="shared" ref="B6:B19" si="0">B5+1</f>
        <v>3</v>
      </c>
      <c r="C6" s="3">
        <v>8</v>
      </c>
      <c r="E6" s="3" t="s">
        <v>25</v>
      </c>
      <c r="F6" s="3">
        <f t="shared" ref="F6:F19" si="1">F5+1</f>
        <v>3</v>
      </c>
      <c r="G6" s="3">
        <v>8</v>
      </c>
      <c r="H6" s="3">
        <v>8</v>
      </c>
      <c r="I6" s="3"/>
      <c r="J6" s="3" t="s">
        <v>31</v>
      </c>
      <c r="K6" s="3">
        <f t="shared" ref="K6:K7" si="2">K5+4</f>
        <v>9</v>
      </c>
      <c r="L6" s="3">
        <v>15</v>
      </c>
      <c r="M6" s="3">
        <v>15</v>
      </c>
      <c r="N6" s="3"/>
      <c r="O6" s="3"/>
      <c r="R6" s="3"/>
      <c r="S6" s="3"/>
      <c r="T6" s="3"/>
      <c r="U6" s="3"/>
      <c r="V6" s="3"/>
      <c r="W6" s="3"/>
      <c r="X6" s="3"/>
      <c r="Z6">
        <v>8</v>
      </c>
      <c r="AA6">
        <v>8</v>
      </c>
      <c r="AB6">
        <v>8</v>
      </c>
      <c r="AD6">
        <v>8</v>
      </c>
      <c r="AE6">
        <v>8</v>
      </c>
      <c r="AF6">
        <v>8</v>
      </c>
    </row>
    <row r="7" spans="1:32" x14ac:dyDescent="0.35">
      <c r="A7" s="3" t="s">
        <v>26</v>
      </c>
      <c r="B7" s="3">
        <f t="shared" si="0"/>
        <v>4</v>
      </c>
      <c r="C7" s="3">
        <v>25</v>
      </c>
      <c r="E7" s="3" t="s">
        <v>26</v>
      </c>
      <c r="F7" s="3">
        <f t="shared" si="1"/>
        <v>4</v>
      </c>
      <c r="G7" s="3">
        <v>25</v>
      </c>
      <c r="H7" s="3">
        <v>25</v>
      </c>
      <c r="I7" s="3"/>
      <c r="J7" s="4" t="s">
        <v>35</v>
      </c>
      <c r="K7" s="4">
        <f t="shared" si="2"/>
        <v>13</v>
      </c>
      <c r="L7" s="4">
        <v>28</v>
      </c>
      <c r="M7" s="4">
        <v>28</v>
      </c>
      <c r="N7" s="3"/>
      <c r="O7" s="3"/>
      <c r="R7" s="3"/>
      <c r="S7" s="3"/>
      <c r="T7" s="3"/>
      <c r="U7" s="3"/>
      <c r="V7" s="3"/>
      <c r="W7" s="3"/>
      <c r="X7" s="3"/>
      <c r="Z7">
        <v>25</v>
      </c>
      <c r="AA7">
        <v>25</v>
      </c>
      <c r="AB7">
        <v>25</v>
      </c>
      <c r="AD7">
        <v>25</v>
      </c>
      <c r="AE7">
        <v>25</v>
      </c>
      <c r="AF7">
        <v>25</v>
      </c>
    </row>
    <row r="8" spans="1:32" x14ac:dyDescent="0.35">
      <c r="A8" s="3" t="s">
        <v>27</v>
      </c>
      <c r="B8" s="3">
        <f t="shared" si="0"/>
        <v>5</v>
      </c>
      <c r="C8" s="3">
        <v>16</v>
      </c>
      <c r="E8" s="3" t="s">
        <v>27</v>
      </c>
      <c r="F8" s="3">
        <f t="shared" si="1"/>
        <v>5</v>
      </c>
      <c r="G8" s="3">
        <v>16</v>
      </c>
      <c r="H8" s="3">
        <v>16</v>
      </c>
      <c r="I8" s="3"/>
      <c r="J8" s="3" t="str">
        <f>E5</f>
        <v>10 Q2</v>
      </c>
      <c r="K8" s="3">
        <v>2</v>
      </c>
      <c r="L8" s="3"/>
      <c r="M8" s="3">
        <f t="array" ref="M8:M11">[2]!TSImputed(L8:L11,-2,2)</f>
        <v>13</v>
      </c>
      <c r="N8" s="3"/>
      <c r="O8" s="3"/>
      <c r="R8" s="3"/>
      <c r="S8" s="3"/>
      <c r="T8" s="3"/>
      <c r="U8" s="3"/>
      <c r="V8" s="3"/>
      <c r="W8" s="3"/>
      <c r="X8" s="3"/>
      <c r="Z8">
        <v>16</v>
      </c>
      <c r="AA8">
        <v>16</v>
      </c>
      <c r="AB8">
        <v>16</v>
      </c>
      <c r="AD8">
        <v>16</v>
      </c>
      <c r="AE8">
        <v>16</v>
      </c>
      <c r="AF8">
        <v>16</v>
      </c>
    </row>
    <row r="9" spans="1:32" x14ac:dyDescent="0.35">
      <c r="A9" s="3" t="s">
        <v>28</v>
      </c>
      <c r="B9" s="3">
        <f t="shared" si="0"/>
        <v>6</v>
      </c>
      <c r="C9" s="3">
        <v>22</v>
      </c>
      <c r="E9" s="3" t="s">
        <v>28</v>
      </c>
      <c r="F9" s="3">
        <f t="shared" si="1"/>
        <v>6</v>
      </c>
      <c r="G9" s="3">
        <v>22</v>
      </c>
      <c r="H9" s="3">
        <v>22</v>
      </c>
      <c r="I9" s="3"/>
      <c r="J9" s="3" t="s">
        <v>28</v>
      </c>
      <c r="K9" s="3">
        <f>K8+4</f>
        <v>6</v>
      </c>
      <c r="L9" s="3">
        <v>22</v>
      </c>
      <c r="M9" s="3">
        <v>22</v>
      </c>
      <c r="N9" s="3"/>
      <c r="O9" s="3"/>
      <c r="R9" s="3"/>
      <c r="S9" s="3"/>
      <c r="T9" s="3"/>
      <c r="U9" s="3"/>
      <c r="V9" s="3"/>
      <c r="W9" s="3"/>
      <c r="X9" s="3"/>
      <c r="Z9">
        <v>22</v>
      </c>
      <c r="AA9">
        <v>22</v>
      </c>
      <c r="AB9">
        <v>22</v>
      </c>
      <c r="AD9">
        <v>22</v>
      </c>
      <c r="AE9">
        <v>22</v>
      </c>
      <c r="AF9">
        <v>22</v>
      </c>
    </row>
    <row r="10" spans="1:32" x14ac:dyDescent="0.35">
      <c r="A10" s="3" t="s">
        <v>29</v>
      </c>
      <c r="B10" s="3">
        <f t="shared" si="0"/>
        <v>7</v>
      </c>
      <c r="C10" s="3">
        <v>14</v>
      </c>
      <c r="E10" s="3" t="s">
        <v>29</v>
      </c>
      <c r="F10" s="3">
        <f t="shared" si="1"/>
        <v>7</v>
      </c>
      <c r="G10" s="3">
        <v>14</v>
      </c>
      <c r="H10" s="3">
        <v>14</v>
      </c>
      <c r="I10" s="3"/>
      <c r="J10" s="3" t="s">
        <v>32</v>
      </c>
      <c r="K10" s="3">
        <f t="shared" ref="K10:K11" si="3">K9+4</f>
        <v>10</v>
      </c>
      <c r="L10" s="3"/>
      <c r="M10" s="3">
        <v>31</v>
      </c>
      <c r="N10" s="3"/>
      <c r="O10" s="3"/>
      <c r="R10" s="3"/>
      <c r="S10" s="3"/>
      <c r="T10" s="3"/>
      <c r="U10" s="3"/>
      <c r="V10" s="3"/>
      <c r="W10" s="3"/>
      <c r="X10" s="3"/>
      <c r="Z10">
        <v>14</v>
      </c>
      <c r="AA10">
        <v>14</v>
      </c>
      <c r="AB10">
        <v>14</v>
      </c>
      <c r="AD10">
        <v>14</v>
      </c>
      <c r="AE10">
        <v>14</v>
      </c>
      <c r="AF10">
        <v>14</v>
      </c>
    </row>
    <row r="11" spans="1:32" x14ac:dyDescent="0.35">
      <c r="A11" s="3" t="s">
        <v>30</v>
      </c>
      <c r="B11" s="3">
        <f t="shared" si="0"/>
        <v>8</v>
      </c>
      <c r="C11" s="3">
        <v>35</v>
      </c>
      <c r="E11" s="3" t="s">
        <v>30</v>
      </c>
      <c r="F11" s="3">
        <f t="shared" si="1"/>
        <v>8</v>
      </c>
      <c r="G11" s="3">
        <v>35</v>
      </c>
      <c r="H11" s="3">
        <v>35</v>
      </c>
      <c r="I11" s="3"/>
      <c r="J11" s="4" t="s">
        <v>36</v>
      </c>
      <c r="K11" s="4">
        <f t="shared" si="3"/>
        <v>14</v>
      </c>
      <c r="L11" s="4">
        <v>40</v>
      </c>
      <c r="M11" s="4">
        <v>40</v>
      </c>
      <c r="N11" s="3"/>
      <c r="O11" s="3"/>
      <c r="R11" s="3"/>
      <c r="S11" s="3"/>
      <c r="T11" s="3"/>
      <c r="U11" s="3"/>
      <c r="V11" s="3"/>
      <c r="W11" s="3"/>
      <c r="X11" s="3"/>
      <c r="Z11">
        <v>35</v>
      </c>
      <c r="AA11">
        <v>35</v>
      </c>
      <c r="AB11">
        <v>35</v>
      </c>
      <c r="AD11">
        <v>35</v>
      </c>
      <c r="AE11">
        <v>35</v>
      </c>
      <c r="AF11">
        <v>35</v>
      </c>
    </row>
    <row r="12" spans="1:32" x14ac:dyDescent="0.35">
      <c r="A12" s="3" t="s">
        <v>31</v>
      </c>
      <c r="B12" s="3">
        <f t="shared" si="0"/>
        <v>9</v>
      </c>
      <c r="C12" s="3">
        <v>15</v>
      </c>
      <c r="E12" s="3" t="s">
        <v>31</v>
      </c>
      <c r="F12" s="3">
        <f t="shared" si="1"/>
        <v>9</v>
      </c>
      <c r="G12" s="3">
        <v>15</v>
      </c>
      <c r="H12" s="3">
        <v>15</v>
      </c>
      <c r="I12" s="3"/>
      <c r="J12" s="3" t="s">
        <v>25</v>
      </c>
      <c r="K12" s="3">
        <v>3</v>
      </c>
      <c r="L12" s="3">
        <v>8</v>
      </c>
      <c r="M12" s="3">
        <f t="array" ref="M12:M15">[2]!TSImputed(L12:L15,-2,2)</f>
        <v>8</v>
      </c>
      <c r="N12" s="3"/>
      <c r="O12" s="3"/>
      <c r="R12" s="3"/>
      <c r="S12" s="3"/>
      <c r="T12" s="3"/>
      <c r="U12" s="3"/>
      <c r="V12" s="3"/>
      <c r="W12" s="3"/>
      <c r="X12" s="3"/>
      <c r="Z12">
        <v>15</v>
      </c>
      <c r="AA12">
        <v>15</v>
      </c>
      <c r="AB12">
        <v>15</v>
      </c>
      <c r="AD12">
        <v>15</v>
      </c>
      <c r="AE12">
        <v>15</v>
      </c>
      <c r="AF12">
        <v>15</v>
      </c>
    </row>
    <row r="13" spans="1:32" x14ac:dyDescent="0.35">
      <c r="A13" s="3" t="s">
        <v>32</v>
      </c>
      <c r="B13" s="3">
        <f t="shared" si="0"/>
        <v>10</v>
      </c>
      <c r="C13" s="3">
        <v>27</v>
      </c>
      <c r="E13" s="3" t="s">
        <v>32</v>
      </c>
      <c r="F13" s="3">
        <f t="shared" si="1"/>
        <v>10</v>
      </c>
      <c r="G13" s="3"/>
      <c r="H13" s="3">
        <v>31</v>
      </c>
      <c r="I13" s="3"/>
      <c r="J13" s="3" t="s">
        <v>29</v>
      </c>
      <c r="K13" s="3">
        <f>K12+4</f>
        <v>7</v>
      </c>
      <c r="L13" s="3">
        <v>14</v>
      </c>
      <c r="M13" s="3">
        <v>14</v>
      </c>
      <c r="N13" s="3"/>
      <c r="O13" s="3"/>
      <c r="R13" s="3"/>
      <c r="S13" s="3"/>
      <c r="T13" s="3"/>
      <c r="U13" s="3"/>
      <c r="V13" s="3"/>
      <c r="W13" s="3"/>
      <c r="X13" s="3"/>
      <c r="Z13">
        <v>23.333333333333336</v>
      </c>
      <c r="AA13">
        <v>23</v>
      </c>
      <c r="AB13">
        <v>31</v>
      </c>
      <c r="AD13">
        <v>26.514018691588781</v>
      </c>
      <c r="AE13">
        <v>26.976635514018692</v>
      </c>
      <c r="AF13">
        <v>31</v>
      </c>
    </row>
    <row r="14" spans="1:32" x14ac:dyDescent="0.35">
      <c r="A14" s="3" t="s">
        <v>33</v>
      </c>
      <c r="B14" s="3">
        <f t="shared" si="0"/>
        <v>11</v>
      </c>
      <c r="C14" s="3">
        <v>18</v>
      </c>
      <c r="E14" s="3" t="s">
        <v>33</v>
      </c>
      <c r="F14" s="3">
        <f t="shared" si="1"/>
        <v>11</v>
      </c>
      <c r="G14" s="3"/>
      <c r="H14" s="3">
        <v>19.5</v>
      </c>
      <c r="I14" s="3"/>
      <c r="J14" s="3" t="s">
        <v>33</v>
      </c>
      <c r="K14" s="3">
        <f t="shared" ref="K14:K15" si="4">K13+4</f>
        <v>11</v>
      </c>
      <c r="L14" s="3"/>
      <c r="M14" s="3">
        <v>19.5</v>
      </c>
      <c r="N14" s="3"/>
      <c r="O14" s="3"/>
      <c r="R14" s="3"/>
      <c r="S14" s="3"/>
      <c r="T14" s="3"/>
      <c r="U14" s="3"/>
      <c r="V14" s="3"/>
      <c r="W14" s="3"/>
      <c r="X14" s="3"/>
      <c r="Z14">
        <v>31.666666666666668</v>
      </c>
      <c r="AA14">
        <v>17</v>
      </c>
      <c r="AB14">
        <v>19.5</v>
      </c>
      <c r="AD14">
        <v>29.219626168224298</v>
      </c>
      <c r="AE14">
        <v>20.939252336448597</v>
      </c>
      <c r="AF14">
        <v>19.5</v>
      </c>
    </row>
    <row r="15" spans="1:32" x14ac:dyDescent="0.35">
      <c r="A15" s="3" t="s">
        <v>34</v>
      </c>
      <c r="B15" s="3">
        <f t="shared" si="0"/>
        <v>12</v>
      </c>
      <c r="C15" s="3">
        <v>40</v>
      </c>
      <c r="E15" s="3" t="s">
        <v>34</v>
      </c>
      <c r="F15" s="3">
        <f t="shared" si="1"/>
        <v>12</v>
      </c>
      <c r="G15" s="3">
        <v>40</v>
      </c>
      <c r="H15" s="3">
        <v>40</v>
      </c>
      <c r="I15" s="3"/>
      <c r="J15" s="4" t="s">
        <v>37</v>
      </c>
      <c r="K15" s="4">
        <f t="shared" si="4"/>
        <v>15</v>
      </c>
      <c r="L15" s="4">
        <v>25</v>
      </c>
      <c r="M15" s="4">
        <v>25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Z15">
        <v>40</v>
      </c>
      <c r="AA15">
        <v>40</v>
      </c>
      <c r="AB15">
        <v>40</v>
      </c>
      <c r="AD15">
        <v>40</v>
      </c>
      <c r="AE15">
        <v>40</v>
      </c>
      <c r="AF15">
        <v>40</v>
      </c>
    </row>
    <row r="16" spans="1:32" x14ac:dyDescent="0.35">
      <c r="A16" s="3" t="s">
        <v>35</v>
      </c>
      <c r="B16" s="3">
        <f t="shared" si="0"/>
        <v>13</v>
      </c>
      <c r="C16" s="3">
        <v>28</v>
      </c>
      <c r="E16" s="3" t="s">
        <v>35</v>
      </c>
      <c r="F16" s="3">
        <f t="shared" si="1"/>
        <v>13</v>
      </c>
      <c r="G16" s="3">
        <v>28</v>
      </c>
      <c r="H16" s="3">
        <v>28</v>
      </c>
      <c r="I16" s="3"/>
      <c r="J16" s="3" t="s">
        <v>26</v>
      </c>
      <c r="K16" s="3">
        <f t="shared" ref="K16:K19" si="5">K15+1</f>
        <v>16</v>
      </c>
      <c r="L16" s="3">
        <v>25</v>
      </c>
      <c r="M16" s="3">
        <f t="array" ref="M16:M19">[2]!TSImputed(L16:L19,-2,2)</f>
        <v>25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Z16">
        <v>28</v>
      </c>
      <c r="AA16">
        <v>28</v>
      </c>
      <c r="AB16">
        <v>28</v>
      </c>
      <c r="AD16">
        <v>28</v>
      </c>
      <c r="AE16">
        <v>28</v>
      </c>
      <c r="AF16">
        <v>28</v>
      </c>
    </row>
    <row r="17" spans="1:32" x14ac:dyDescent="0.35">
      <c r="A17" s="3" t="s">
        <v>36</v>
      </c>
      <c r="B17" s="3">
        <f t="shared" si="0"/>
        <v>14</v>
      </c>
      <c r="C17" s="3">
        <v>40</v>
      </c>
      <c r="E17" s="3" t="s">
        <v>36</v>
      </c>
      <c r="F17" s="3">
        <f t="shared" si="1"/>
        <v>14</v>
      </c>
      <c r="G17" s="3">
        <v>40</v>
      </c>
      <c r="H17" s="3">
        <v>40</v>
      </c>
      <c r="I17" s="3"/>
      <c r="J17" s="3" t="s">
        <v>30</v>
      </c>
      <c r="K17" s="3">
        <f t="shared" si="5"/>
        <v>17</v>
      </c>
      <c r="L17" s="3">
        <v>35</v>
      </c>
      <c r="M17" s="3">
        <v>35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Z17">
        <v>40</v>
      </c>
      <c r="AA17">
        <v>40</v>
      </c>
      <c r="AB17">
        <v>40</v>
      </c>
      <c r="AD17">
        <v>40</v>
      </c>
      <c r="AE17">
        <v>40</v>
      </c>
      <c r="AF17">
        <v>40</v>
      </c>
    </row>
    <row r="18" spans="1:32" x14ac:dyDescent="0.35">
      <c r="A18" s="3" t="s">
        <v>37</v>
      </c>
      <c r="B18" s="3">
        <f t="shared" si="0"/>
        <v>15</v>
      </c>
      <c r="C18" s="3">
        <v>25</v>
      </c>
      <c r="E18" s="3" t="s">
        <v>37</v>
      </c>
      <c r="F18" s="3">
        <f t="shared" si="1"/>
        <v>15</v>
      </c>
      <c r="G18" s="3">
        <v>25</v>
      </c>
      <c r="H18" s="3">
        <v>25</v>
      </c>
      <c r="I18" s="3"/>
      <c r="J18" s="3" t="s">
        <v>34</v>
      </c>
      <c r="K18" s="3">
        <f t="shared" si="5"/>
        <v>18</v>
      </c>
      <c r="L18" s="3">
        <v>40</v>
      </c>
      <c r="M18" s="3">
        <v>40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Z18">
        <v>25</v>
      </c>
      <c r="AA18">
        <v>25</v>
      </c>
      <c r="AB18">
        <v>25</v>
      </c>
      <c r="AD18">
        <v>25</v>
      </c>
      <c r="AE18">
        <v>25</v>
      </c>
      <c r="AF18">
        <v>25</v>
      </c>
    </row>
    <row r="19" spans="1:32" x14ac:dyDescent="0.35">
      <c r="A19" s="4" t="s">
        <v>38</v>
      </c>
      <c r="B19" s="4">
        <f t="shared" si="0"/>
        <v>16</v>
      </c>
      <c r="C19" s="4">
        <v>65</v>
      </c>
      <c r="E19" s="4" t="s">
        <v>38</v>
      </c>
      <c r="F19" s="4">
        <f t="shared" si="1"/>
        <v>16</v>
      </c>
      <c r="G19" s="4"/>
      <c r="H19" s="4">
        <v>45</v>
      </c>
      <c r="I19" s="3"/>
      <c r="J19" s="4" t="s">
        <v>38</v>
      </c>
      <c r="K19" s="4">
        <f t="shared" si="5"/>
        <v>19</v>
      </c>
      <c r="L19" s="4"/>
      <c r="M19" s="4">
        <v>45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Z19" s="5">
        <v>10</v>
      </c>
      <c r="AA19" s="5">
        <v>77</v>
      </c>
      <c r="AB19" s="5">
        <v>45</v>
      </c>
      <c r="AD19" s="5">
        <v>10</v>
      </c>
      <c r="AE19" s="5">
        <v>77</v>
      </c>
      <c r="AF19" s="5">
        <v>45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27541-A2BA-4BEC-8511-5195C998A8BD}">
  <sheetPr codeName="Sheet101"/>
  <dimension ref="A1:R19"/>
  <sheetViews>
    <sheetView workbookViewId="0"/>
  </sheetViews>
  <sheetFormatPr defaultRowHeight="14.5" x14ac:dyDescent="0.35"/>
  <cols>
    <col min="1" max="1" width="6.7265625" customWidth="1"/>
    <col min="2" max="2" width="5.81640625" customWidth="1"/>
    <col min="5" max="8" width="7.54296875" customWidth="1"/>
  </cols>
  <sheetData>
    <row r="1" spans="1:18" x14ac:dyDescent="0.35">
      <c r="A1" s="1" t="s">
        <v>41</v>
      </c>
    </row>
    <row r="3" spans="1:18" x14ac:dyDescent="0.35">
      <c r="A3" s="2" t="s">
        <v>19</v>
      </c>
      <c r="B3" s="2" t="s">
        <v>5</v>
      </c>
      <c r="C3" s="2" t="s">
        <v>6</v>
      </c>
      <c r="E3" s="2" t="s">
        <v>19</v>
      </c>
      <c r="F3" s="2" t="s">
        <v>5</v>
      </c>
      <c r="G3" s="2" t="s">
        <v>6</v>
      </c>
      <c r="H3" s="2" t="s">
        <v>22</v>
      </c>
      <c r="I3" s="2" t="s">
        <v>42</v>
      </c>
      <c r="J3" s="2" t="s">
        <v>40</v>
      </c>
      <c r="K3" s="2" t="s">
        <v>21</v>
      </c>
      <c r="L3" s="3"/>
      <c r="M3" s="3"/>
      <c r="N3" s="3"/>
      <c r="O3" s="3"/>
      <c r="P3" s="3"/>
      <c r="Q3" s="3"/>
      <c r="R3" s="3"/>
    </row>
    <row r="4" spans="1:18" x14ac:dyDescent="0.35">
      <c r="A4" s="3" t="s">
        <v>23</v>
      </c>
      <c r="B4" s="3">
        <v>1</v>
      </c>
      <c r="C4" s="3">
        <v>10</v>
      </c>
      <c r="E4" s="3" t="s">
        <v>23</v>
      </c>
      <c r="F4" s="3">
        <v>1</v>
      </c>
      <c r="G4" s="3">
        <v>10</v>
      </c>
      <c r="H4" s="3">
        <f t="array" ref="H4:H7">[2]!TSImputed(G4:G19,"wma",2,"split",4)</f>
        <v>10</v>
      </c>
      <c r="K4" s="3">
        <f>H4</f>
        <v>10</v>
      </c>
      <c r="L4" s="3"/>
      <c r="M4" s="3"/>
      <c r="N4" s="3"/>
      <c r="O4" s="3"/>
      <c r="P4" s="3"/>
      <c r="Q4" s="3"/>
      <c r="R4" s="3"/>
    </row>
    <row r="5" spans="1:18" x14ac:dyDescent="0.35">
      <c r="A5" s="3" t="s">
        <v>24</v>
      </c>
      <c r="B5" s="3">
        <f>B4+1</f>
        <v>2</v>
      </c>
      <c r="C5" s="3">
        <v>14</v>
      </c>
      <c r="E5" s="3" t="s">
        <v>24</v>
      </c>
      <c r="F5" s="3">
        <f>F4+1</f>
        <v>2</v>
      </c>
      <c r="G5" s="3"/>
      <c r="H5" s="3">
        <v>13</v>
      </c>
      <c r="K5" s="3">
        <f t="shared" ref="K5:K7" si="0">H5</f>
        <v>13</v>
      </c>
      <c r="L5" s="3"/>
      <c r="M5" s="3"/>
      <c r="N5" s="3"/>
      <c r="O5" s="3"/>
      <c r="P5" s="3"/>
      <c r="Q5" s="3"/>
      <c r="R5" s="3"/>
    </row>
    <row r="6" spans="1:18" x14ac:dyDescent="0.35">
      <c r="A6" s="3" t="s">
        <v>25</v>
      </c>
      <c r="B6" s="3">
        <f t="shared" ref="B6:B19" si="1">B5+1</f>
        <v>3</v>
      </c>
      <c r="C6" s="3">
        <v>8</v>
      </c>
      <c r="E6" s="3" t="s">
        <v>25</v>
      </c>
      <c r="F6" s="3">
        <f t="shared" ref="F6:F19" si="2">F5+1</f>
        <v>3</v>
      </c>
      <c r="G6" s="3">
        <v>8</v>
      </c>
      <c r="H6" s="3">
        <v>8</v>
      </c>
      <c r="K6" s="3">
        <f t="shared" si="0"/>
        <v>8</v>
      </c>
      <c r="L6" s="3"/>
      <c r="M6" s="3"/>
      <c r="N6" s="3"/>
      <c r="O6" s="3"/>
      <c r="P6" s="3"/>
      <c r="Q6" s="3"/>
      <c r="R6" s="3"/>
    </row>
    <row r="7" spans="1:18" x14ac:dyDescent="0.35">
      <c r="A7" s="3" t="s">
        <v>26</v>
      </c>
      <c r="B7" s="3">
        <f t="shared" si="1"/>
        <v>4</v>
      </c>
      <c r="C7" s="3">
        <v>25</v>
      </c>
      <c r="E7" s="3" t="s">
        <v>26</v>
      </c>
      <c r="F7" s="3">
        <f t="shared" si="2"/>
        <v>4</v>
      </c>
      <c r="G7" s="3">
        <v>25</v>
      </c>
      <c r="H7" s="3">
        <v>25</v>
      </c>
      <c r="K7" s="3">
        <f t="shared" si="0"/>
        <v>25</v>
      </c>
      <c r="L7" s="3"/>
      <c r="M7" s="3"/>
      <c r="N7" s="3"/>
      <c r="O7" s="3"/>
      <c r="P7" s="3"/>
      <c r="Q7" s="3"/>
      <c r="R7" s="3"/>
    </row>
    <row r="8" spans="1:18" x14ac:dyDescent="0.35">
      <c r="A8" s="3" t="s">
        <v>27</v>
      </c>
      <c r="B8" s="3">
        <f t="shared" si="1"/>
        <v>5</v>
      </c>
      <c r="C8" s="3">
        <v>16</v>
      </c>
      <c r="E8" s="3" t="s">
        <v>27</v>
      </c>
      <c r="F8" s="3">
        <f t="shared" si="2"/>
        <v>5</v>
      </c>
      <c r="G8" s="3">
        <v>16</v>
      </c>
      <c r="H8" s="3">
        <f>IF(G8="","",G8)</f>
        <v>16</v>
      </c>
      <c r="I8" s="3">
        <f>IF(H4="","",IF(H8="","",H8-H4))</f>
        <v>6</v>
      </c>
      <c r="J8" s="3">
        <f t="array" ref="J8:J19">[2]!TSImputed(I8:I19,"wma",2)</f>
        <v>6</v>
      </c>
      <c r="K8" s="3">
        <f>IF(G8="",J8+K4,G8)</f>
        <v>16</v>
      </c>
      <c r="L8" s="3"/>
      <c r="M8" s="3"/>
      <c r="N8" s="3"/>
      <c r="O8" s="3"/>
      <c r="P8" s="3"/>
      <c r="Q8" s="3"/>
      <c r="R8" s="3"/>
    </row>
    <row r="9" spans="1:18" x14ac:dyDescent="0.35">
      <c r="A9" s="3" t="s">
        <v>28</v>
      </c>
      <c r="B9" s="3">
        <f t="shared" si="1"/>
        <v>6</v>
      </c>
      <c r="C9" s="3">
        <v>22</v>
      </c>
      <c r="E9" s="3" t="s">
        <v>28</v>
      </c>
      <c r="F9" s="3">
        <f t="shared" si="2"/>
        <v>6</v>
      </c>
      <c r="G9" s="3">
        <v>22</v>
      </c>
      <c r="H9" s="3">
        <f t="shared" ref="H9:H19" si="3">IF(G9="","",G9)</f>
        <v>22</v>
      </c>
      <c r="I9" s="3">
        <f t="shared" ref="I9:I19" si="4">IF(H5="","",IF(H9="","",H9-H5))</f>
        <v>9</v>
      </c>
      <c r="J9" s="3">
        <v>9</v>
      </c>
      <c r="K9" s="3">
        <f t="shared" ref="K9:K19" si="5">IF(G9="",J9+K5,G9)</f>
        <v>22</v>
      </c>
      <c r="L9" s="3"/>
      <c r="M9" s="3"/>
      <c r="N9" s="3"/>
      <c r="O9" s="3"/>
      <c r="P9" s="3"/>
      <c r="Q9" s="3"/>
      <c r="R9" s="3"/>
    </row>
    <row r="10" spans="1:18" x14ac:dyDescent="0.35">
      <c r="A10" s="3" t="s">
        <v>29</v>
      </c>
      <c r="B10" s="3">
        <f t="shared" si="1"/>
        <v>7</v>
      </c>
      <c r="C10" s="3">
        <v>14</v>
      </c>
      <c r="E10" s="3" t="s">
        <v>29</v>
      </c>
      <c r="F10" s="3">
        <f t="shared" si="2"/>
        <v>7</v>
      </c>
      <c r="G10" s="3">
        <v>14</v>
      </c>
      <c r="H10" s="3">
        <f t="shared" si="3"/>
        <v>14</v>
      </c>
      <c r="I10" s="3">
        <f t="shared" si="4"/>
        <v>6</v>
      </c>
      <c r="J10" s="3">
        <v>6</v>
      </c>
      <c r="K10" s="3">
        <f t="shared" si="5"/>
        <v>14</v>
      </c>
      <c r="L10" s="3"/>
      <c r="M10" s="3"/>
      <c r="N10" s="3"/>
      <c r="O10" s="3"/>
      <c r="P10" s="3"/>
      <c r="Q10" s="3"/>
      <c r="R10" s="3"/>
    </row>
    <row r="11" spans="1:18" x14ac:dyDescent="0.35">
      <c r="A11" s="3" t="s">
        <v>30</v>
      </c>
      <c r="B11" s="3">
        <f t="shared" si="1"/>
        <v>8</v>
      </c>
      <c r="C11" s="3">
        <v>35</v>
      </c>
      <c r="E11" s="3" t="s">
        <v>30</v>
      </c>
      <c r="F11" s="3">
        <f t="shared" si="2"/>
        <v>8</v>
      </c>
      <c r="G11" s="3">
        <v>35</v>
      </c>
      <c r="H11" s="3">
        <f t="shared" si="3"/>
        <v>35</v>
      </c>
      <c r="I11" s="3">
        <f t="shared" si="4"/>
        <v>10</v>
      </c>
      <c r="J11" s="3">
        <v>10</v>
      </c>
      <c r="K11" s="3">
        <f t="shared" si="5"/>
        <v>35</v>
      </c>
      <c r="L11" s="3"/>
      <c r="M11" s="3"/>
      <c r="N11" s="3"/>
      <c r="O11" s="3"/>
      <c r="P11" s="3"/>
      <c r="Q11" s="3"/>
      <c r="R11" s="3"/>
    </row>
    <row r="12" spans="1:18" x14ac:dyDescent="0.35">
      <c r="A12" s="3" t="s">
        <v>31</v>
      </c>
      <c r="B12" s="3">
        <f t="shared" si="1"/>
        <v>9</v>
      </c>
      <c r="C12" s="3">
        <v>15</v>
      </c>
      <c r="E12" s="3" t="s">
        <v>31</v>
      </c>
      <c r="F12" s="3">
        <f t="shared" si="2"/>
        <v>9</v>
      </c>
      <c r="G12" s="3">
        <v>15</v>
      </c>
      <c r="H12" s="3">
        <f t="shared" si="3"/>
        <v>15</v>
      </c>
      <c r="I12" s="3">
        <f t="shared" si="4"/>
        <v>-1</v>
      </c>
      <c r="J12" s="3">
        <v>-1</v>
      </c>
      <c r="K12" s="3">
        <f t="shared" si="5"/>
        <v>15</v>
      </c>
      <c r="L12" s="3"/>
      <c r="M12" s="3"/>
      <c r="N12" s="3"/>
      <c r="O12" s="3"/>
      <c r="P12" s="3"/>
      <c r="Q12" s="3"/>
      <c r="R12" s="3"/>
    </row>
    <row r="13" spans="1:18" x14ac:dyDescent="0.35">
      <c r="A13" s="3" t="s">
        <v>32</v>
      </c>
      <c r="B13" s="3">
        <f t="shared" si="1"/>
        <v>10</v>
      </c>
      <c r="C13" s="3">
        <v>27</v>
      </c>
      <c r="E13" s="3" t="s">
        <v>32</v>
      </c>
      <c r="F13" s="3">
        <f t="shared" si="2"/>
        <v>10</v>
      </c>
      <c r="G13" s="3"/>
      <c r="H13" s="3" t="str">
        <f t="shared" si="3"/>
        <v/>
      </c>
      <c r="I13" s="3" t="str">
        <f t="shared" si="4"/>
        <v/>
      </c>
      <c r="J13" s="3">
        <v>2.6249999999999996</v>
      </c>
      <c r="K13" s="3">
        <f t="shared" si="5"/>
        <v>24.625</v>
      </c>
      <c r="L13" s="3"/>
      <c r="M13" s="3"/>
      <c r="N13" s="3"/>
      <c r="O13" s="3"/>
      <c r="P13" s="3"/>
      <c r="Q13" s="3"/>
      <c r="R13" s="3"/>
    </row>
    <row r="14" spans="1:18" x14ac:dyDescent="0.35">
      <c r="A14" s="3" t="s">
        <v>33</v>
      </c>
      <c r="B14" s="3">
        <f t="shared" si="1"/>
        <v>11</v>
      </c>
      <c r="C14" s="3">
        <v>18</v>
      </c>
      <c r="E14" s="3" t="s">
        <v>33</v>
      </c>
      <c r="F14" s="3">
        <f t="shared" si="2"/>
        <v>11</v>
      </c>
      <c r="G14" s="3"/>
      <c r="H14" s="3" t="str">
        <f t="shared" si="3"/>
        <v/>
      </c>
      <c r="I14" s="3" t="str">
        <f t="shared" si="4"/>
        <v/>
      </c>
      <c r="J14" s="3">
        <v>3.7499999999999996</v>
      </c>
      <c r="K14" s="3">
        <f t="shared" si="5"/>
        <v>17.75</v>
      </c>
      <c r="L14" s="3"/>
      <c r="M14" s="3"/>
      <c r="N14" s="3"/>
      <c r="O14" s="3"/>
      <c r="P14" s="3"/>
      <c r="Q14" s="3"/>
      <c r="R14" s="3"/>
    </row>
    <row r="15" spans="1:18" x14ac:dyDescent="0.35">
      <c r="A15" s="3" t="s">
        <v>34</v>
      </c>
      <c r="B15" s="3">
        <f t="shared" si="1"/>
        <v>12</v>
      </c>
      <c r="C15" s="3">
        <v>40</v>
      </c>
      <c r="E15" s="3" t="s">
        <v>34</v>
      </c>
      <c r="F15" s="3">
        <f t="shared" si="2"/>
        <v>12</v>
      </c>
      <c r="G15" s="3">
        <v>40</v>
      </c>
      <c r="H15" s="3">
        <f t="shared" si="3"/>
        <v>40</v>
      </c>
      <c r="I15" s="3">
        <f t="shared" si="4"/>
        <v>5</v>
      </c>
      <c r="J15" s="3">
        <v>5</v>
      </c>
      <c r="K15" s="3">
        <f t="shared" si="5"/>
        <v>40</v>
      </c>
      <c r="L15" s="3"/>
      <c r="M15" s="3"/>
      <c r="N15" s="3"/>
      <c r="O15" s="3"/>
      <c r="P15" s="3"/>
      <c r="Q15" s="3"/>
      <c r="R15" s="3"/>
    </row>
    <row r="16" spans="1:18" x14ac:dyDescent="0.35">
      <c r="A16" s="3" t="s">
        <v>35</v>
      </c>
      <c r="B16" s="3">
        <f t="shared" si="1"/>
        <v>13</v>
      </c>
      <c r="C16" s="3">
        <v>28</v>
      </c>
      <c r="E16" s="3" t="s">
        <v>35</v>
      </c>
      <c r="F16" s="3">
        <f t="shared" si="2"/>
        <v>13</v>
      </c>
      <c r="G16" s="3">
        <v>28</v>
      </c>
      <c r="H16" s="3">
        <f t="shared" si="3"/>
        <v>28</v>
      </c>
      <c r="I16" s="3">
        <f t="shared" si="4"/>
        <v>13</v>
      </c>
      <c r="J16" s="3">
        <v>13</v>
      </c>
      <c r="K16" s="3">
        <f t="shared" si="5"/>
        <v>28</v>
      </c>
      <c r="L16" s="3"/>
      <c r="M16" s="3"/>
      <c r="N16" s="3"/>
      <c r="O16" s="3"/>
      <c r="P16" s="3"/>
      <c r="Q16" s="3"/>
      <c r="R16" s="3"/>
    </row>
    <row r="17" spans="1:18" x14ac:dyDescent="0.35">
      <c r="A17" s="3" t="s">
        <v>36</v>
      </c>
      <c r="B17" s="3">
        <f t="shared" si="1"/>
        <v>14</v>
      </c>
      <c r="C17" s="3">
        <v>40</v>
      </c>
      <c r="E17" s="3" t="s">
        <v>36</v>
      </c>
      <c r="F17" s="3">
        <f t="shared" si="2"/>
        <v>14</v>
      </c>
      <c r="G17" s="3">
        <v>40</v>
      </c>
      <c r="H17" s="3">
        <f t="shared" si="3"/>
        <v>40</v>
      </c>
      <c r="I17" s="3" t="str">
        <f t="shared" si="4"/>
        <v/>
      </c>
      <c r="J17" s="3">
        <v>21</v>
      </c>
      <c r="K17" s="3">
        <f t="shared" si="5"/>
        <v>40</v>
      </c>
      <c r="L17" s="3"/>
      <c r="M17" s="3"/>
      <c r="N17" s="3"/>
      <c r="O17" s="3"/>
      <c r="P17" s="3"/>
      <c r="Q17" s="3"/>
      <c r="R17" s="3"/>
    </row>
    <row r="18" spans="1:18" x14ac:dyDescent="0.35">
      <c r="A18" s="3" t="s">
        <v>37</v>
      </c>
      <c r="B18" s="3">
        <f t="shared" si="1"/>
        <v>15</v>
      </c>
      <c r="C18" s="3">
        <v>25</v>
      </c>
      <c r="E18" s="3" t="s">
        <v>37</v>
      </c>
      <c r="F18" s="3">
        <f t="shared" si="2"/>
        <v>15</v>
      </c>
      <c r="G18" s="3">
        <v>25</v>
      </c>
      <c r="H18" s="3">
        <f t="shared" si="3"/>
        <v>25</v>
      </c>
      <c r="I18" s="3" t="str">
        <f t="shared" si="4"/>
        <v/>
      </c>
      <c r="J18" s="3">
        <v>29</v>
      </c>
      <c r="K18" s="3">
        <f t="shared" si="5"/>
        <v>25</v>
      </c>
      <c r="L18" s="3"/>
      <c r="M18" s="3"/>
      <c r="N18" s="3"/>
      <c r="O18" s="3"/>
      <c r="P18" s="3"/>
      <c r="Q18" s="3"/>
      <c r="R18" s="3"/>
    </row>
    <row r="19" spans="1:18" x14ac:dyDescent="0.35">
      <c r="A19" s="4" t="s">
        <v>38</v>
      </c>
      <c r="B19" s="4">
        <f t="shared" si="1"/>
        <v>16</v>
      </c>
      <c r="C19" s="4">
        <v>65</v>
      </c>
      <c r="E19" s="4" t="s">
        <v>38</v>
      </c>
      <c r="F19" s="4">
        <f t="shared" si="2"/>
        <v>16</v>
      </c>
      <c r="G19" s="4"/>
      <c r="H19" s="4" t="str">
        <f t="shared" si="3"/>
        <v/>
      </c>
      <c r="I19" s="4" t="str">
        <f t="shared" si="4"/>
        <v/>
      </c>
      <c r="J19" s="4">
        <v>37</v>
      </c>
      <c r="K19" s="4">
        <f t="shared" si="5"/>
        <v>77</v>
      </c>
      <c r="L19" s="3"/>
      <c r="M19" s="3"/>
      <c r="N19" s="3"/>
      <c r="O19" s="3"/>
      <c r="P19" s="3"/>
      <c r="Q19" s="3"/>
      <c r="R19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Title</vt:lpstr>
      <vt:lpstr>Missing 1</vt:lpstr>
      <vt:lpstr>Missing 2</vt:lpstr>
      <vt:lpstr>Missing 3</vt:lpstr>
      <vt:lpstr>Missing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2025-01-23T17:51:20Z</dcterms:created>
  <dcterms:modified xsi:type="dcterms:W3CDTF">2025-01-23T17:53:18Z</dcterms:modified>
</cp:coreProperties>
</file>