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5" documentId="8_{01B45B44-AE9B-43C5-AE88-9F23EE72D774}" xr6:coauthVersionLast="47" xr6:coauthVersionMax="47" xr10:uidLastSave="{3298C5BC-53E9-46FC-AB7B-9F708A7C8E1D}"/>
  <bookViews>
    <workbookView xWindow="-110" yWindow="-110" windowWidth="19420" windowHeight="10300" xr2:uid="{9BFDAB8C-7AA1-4B4E-9B9F-40DA508D1832}"/>
  </bookViews>
  <sheets>
    <sheet name="Title" sheetId="3" r:id="rId1"/>
    <sheet name="AR 1" sheetId="1" r:id="rId2"/>
    <sheet name="AR 2" sheetId="2" r:id="rId3"/>
  </sheets>
  <externalReferences>
    <externalReference r:id="rId4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1" i="2" l="1"/>
  <c r="AI20" i="2"/>
  <c r="AC19" i="2" a="1"/>
  <c r="AM101" i="2"/>
  <c r="AL101" i="2"/>
  <c r="AM98" i="2"/>
  <c r="AL98" i="2"/>
  <c r="AK98" i="2"/>
  <c r="AM97" i="2"/>
  <c r="AL97" i="2"/>
  <c r="AM94" i="2"/>
  <c r="AL94" i="2"/>
  <c r="AK94" i="2"/>
  <c r="AM93" i="2"/>
  <c r="AL93" i="2"/>
  <c r="AM90" i="2"/>
  <c r="AL90" i="2"/>
  <c r="AK90" i="2"/>
  <c r="AM89" i="2"/>
  <c r="AL89" i="2"/>
  <c r="AM86" i="2"/>
  <c r="AL86" i="2"/>
  <c r="AK86" i="2"/>
  <c r="AM85" i="2"/>
  <c r="AL85" i="2"/>
  <c r="AM82" i="2"/>
  <c r="AL82" i="2"/>
  <c r="AK82" i="2"/>
  <c r="AM81" i="2"/>
  <c r="AL81" i="2"/>
  <c r="AM78" i="2"/>
  <c r="AL78" i="2"/>
  <c r="AK78" i="2"/>
  <c r="AM77" i="2"/>
  <c r="AL77" i="2"/>
  <c r="AM74" i="2"/>
  <c r="AL74" i="2"/>
  <c r="AK74" i="2"/>
  <c r="AM73" i="2"/>
  <c r="AL73" i="2"/>
  <c r="AK71" i="2"/>
  <c r="AM70" i="2"/>
  <c r="AL70" i="2"/>
  <c r="AK70" i="2"/>
  <c r="AM69" i="2"/>
  <c r="AL69" i="2"/>
  <c r="AM66" i="2"/>
  <c r="AL66" i="2"/>
  <c r="AK66" i="2"/>
  <c r="AM65" i="2"/>
  <c r="AL65" i="2"/>
  <c r="AM62" i="2"/>
  <c r="AL62" i="2"/>
  <c r="AK62" i="2"/>
  <c r="AM61" i="2"/>
  <c r="AL61" i="2"/>
  <c r="AM58" i="2"/>
  <c r="AL58" i="2"/>
  <c r="AK58" i="2"/>
  <c r="AM57" i="2"/>
  <c r="AL57" i="2"/>
  <c r="AK55" i="2"/>
  <c r="AM54" i="2"/>
  <c r="AL54" i="2"/>
  <c r="AK54" i="2"/>
  <c r="AM53" i="2"/>
  <c r="AL53" i="2"/>
  <c r="AK51" i="2"/>
  <c r="AM50" i="2"/>
  <c r="AL50" i="2"/>
  <c r="AK50" i="2"/>
  <c r="AM49" i="2"/>
  <c r="AL49" i="2"/>
  <c r="AK47" i="2"/>
  <c r="AM46" i="2"/>
  <c r="AL46" i="2"/>
  <c r="AK46" i="2"/>
  <c r="AM45" i="2"/>
  <c r="AL45" i="2"/>
  <c r="AK43" i="2"/>
  <c r="AM42" i="2"/>
  <c r="AL42" i="2"/>
  <c r="AK42" i="2"/>
  <c r="AM41" i="2"/>
  <c r="AL41" i="2"/>
  <c r="AK39" i="2"/>
  <c r="AM38" i="2"/>
  <c r="AL38" i="2"/>
  <c r="AK38" i="2"/>
  <c r="AM37" i="2"/>
  <c r="AL37" i="2"/>
  <c r="AK35" i="2"/>
  <c r="AM34" i="2"/>
  <c r="AL34" i="2"/>
  <c r="AK34" i="2"/>
  <c r="AM33" i="2"/>
  <c r="AL33" i="2"/>
  <c r="AK31" i="2"/>
  <c r="AM30" i="2"/>
  <c r="AL30" i="2"/>
  <c r="AK30" i="2"/>
  <c r="AM29" i="2"/>
  <c r="AL29" i="2"/>
  <c r="AK27" i="2"/>
  <c r="AM26" i="2"/>
  <c r="AL26" i="2"/>
  <c r="AK26" i="2"/>
  <c r="AM25" i="2"/>
  <c r="AL25" i="2"/>
  <c r="AK23" i="2"/>
  <c r="AM22" i="2"/>
  <c r="AL22" i="2"/>
  <c r="AK22" i="2"/>
  <c r="AM21" i="2"/>
  <c r="AL21" i="2"/>
  <c r="AK19" i="2"/>
  <c r="AM18" i="2"/>
  <c r="AL18" i="2"/>
  <c r="AK18" i="2"/>
  <c r="AM17" i="2"/>
  <c r="AL17" i="2"/>
  <c r="AK15" i="2"/>
  <c r="AM14" i="2"/>
  <c r="AL14" i="2"/>
  <c r="AK14" i="2"/>
  <c r="AM13" i="2"/>
  <c r="AL13" i="2"/>
  <c r="AK11" i="2"/>
  <c r="AM10" i="2"/>
  <c r="AL10" i="2"/>
  <c r="AK10" i="2"/>
  <c r="AM9" i="2"/>
  <c r="AL9" i="2"/>
  <c r="AK7" i="2"/>
  <c r="AM6" i="2"/>
  <c r="AL6" i="2"/>
  <c r="AK6" i="2"/>
  <c r="AM5" i="2"/>
  <c r="AL5" i="2"/>
  <c r="AK4" i="2" a="1"/>
  <c r="AK101" i="2" s="1"/>
  <c r="P23" i="1"/>
  <c r="P22" i="1"/>
  <c r="AD21" i="2" l="1"/>
  <c r="AD19" i="2"/>
  <c r="AC21" i="2"/>
  <c r="AD20" i="2"/>
  <c r="AC20" i="2"/>
  <c r="AC19" i="2"/>
  <c r="AD14" i="2" s="1"/>
  <c r="AL15" i="2"/>
  <c r="AL27" i="2"/>
  <c r="AL35" i="2"/>
  <c r="AL39" i="2"/>
  <c r="AL43" i="2"/>
  <c r="AL51" i="2"/>
  <c r="AL55" i="2"/>
  <c r="AL59" i="2"/>
  <c r="AL63" i="2"/>
  <c r="AL67" i="2"/>
  <c r="AL71" i="2"/>
  <c r="AL75" i="2"/>
  <c r="AL79" i="2"/>
  <c r="AL83" i="2"/>
  <c r="AL87" i="2"/>
  <c r="AL91" i="2"/>
  <c r="AL95" i="2"/>
  <c r="AL99" i="2"/>
  <c r="AM31" i="2"/>
  <c r="AM43" i="2"/>
  <c r="AM55" i="2"/>
  <c r="AM67" i="2"/>
  <c r="AM75" i="2"/>
  <c r="AM79" i="2"/>
  <c r="AM87" i="2"/>
  <c r="AM91" i="2"/>
  <c r="AM95" i="2"/>
  <c r="AM99" i="2"/>
  <c r="AM7" i="2"/>
  <c r="AM11" i="2"/>
  <c r="AM15" i="2"/>
  <c r="AM19" i="2"/>
  <c r="AM23" i="2"/>
  <c r="AM27" i="2"/>
  <c r="AM35" i="2"/>
  <c r="AM39" i="2"/>
  <c r="AM47" i="2"/>
  <c r="AM51" i="2"/>
  <c r="AM59" i="2"/>
  <c r="AM63" i="2"/>
  <c r="AM71" i="2"/>
  <c r="AM83" i="2"/>
  <c r="AK4" i="2"/>
  <c r="AK8" i="2"/>
  <c r="AK12" i="2"/>
  <c r="AK16" i="2"/>
  <c r="AK20" i="2"/>
  <c r="AK24" i="2"/>
  <c r="AK28" i="2"/>
  <c r="AK32" i="2"/>
  <c r="AK36" i="2"/>
  <c r="AK40" i="2"/>
  <c r="AK44" i="2"/>
  <c r="AK48" i="2"/>
  <c r="AK52" i="2"/>
  <c r="AK56" i="2"/>
  <c r="AK60" i="2"/>
  <c r="AK64" i="2"/>
  <c r="AK68" i="2"/>
  <c r="AK72" i="2"/>
  <c r="AK76" i="2"/>
  <c r="AK80" i="2"/>
  <c r="AK84" i="2"/>
  <c r="AK88" i="2"/>
  <c r="AK92" i="2"/>
  <c r="AK96" i="2"/>
  <c r="AK100" i="2"/>
  <c r="AK59" i="2"/>
  <c r="AK63" i="2"/>
  <c r="AK67" i="2"/>
  <c r="AK75" i="2"/>
  <c r="AK83" i="2"/>
  <c r="AL11" i="2"/>
  <c r="AM60" i="2"/>
  <c r="AK79" i="2"/>
  <c r="AK87" i="2"/>
  <c r="AK91" i="2"/>
  <c r="AK95" i="2"/>
  <c r="AK99" i="2"/>
  <c r="AL7" i="2"/>
  <c r="AL19" i="2"/>
  <c r="AL23" i="2"/>
  <c r="AL31" i="2"/>
  <c r="AL47" i="2"/>
  <c r="AL4" i="2"/>
  <c r="AL8" i="2"/>
  <c r="AL12" i="2"/>
  <c r="AL16" i="2"/>
  <c r="AL20" i="2"/>
  <c r="AL24" i="2"/>
  <c r="AL28" i="2"/>
  <c r="AL32" i="2"/>
  <c r="AL36" i="2"/>
  <c r="AL40" i="2"/>
  <c r="AL44" i="2"/>
  <c r="AL48" i="2"/>
  <c r="AL52" i="2"/>
  <c r="AL56" i="2"/>
  <c r="AL60" i="2"/>
  <c r="AL64" i="2"/>
  <c r="AL68" i="2"/>
  <c r="AL72" i="2"/>
  <c r="AL76" i="2"/>
  <c r="AL80" i="2"/>
  <c r="AL84" i="2"/>
  <c r="AL88" i="2"/>
  <c r="AL92" i="2"/>
  <c r="AL96" i="2"/>
  <c r="AL100" i="2"/>
  <c r="AM4" i="2"/>
  <c r="AM8" i="2"/>
  <c r="AM12" i="2"/>
  <c r="AM16" i="2"/>
  <c r="AM20" i="2"/>
  <c r="AM24" i="2"/>
  <c r="AM28" i="2"/>
  <c r="AM32" i="2"/>
  <c r="AM36" i="2"/>
  <c r="AM40" i="2"/>
  <c r="AM44" i="2"/>
  <c r="AM48" i="2"/>
  <c r="AM52" i="2"/>
  <c r="AM56" i="2"/>
  <c r="AM64" i="2"/>
  <c r="AM68" i="2"/>
  <c r="AM72" i="2"/>
  <c r="AM76" i="2"/>
  <c r="AM80" i="2"/>
  <c r="AM84" i="2"/>
  <c r="AM88" i="2"/>
  <c r="AM92" i="2"/>
  <c r="AM96" i="2"/>
  <c r="AM100" i="2"/>
  <c r="AK5" i="2"/>
  <c r="AK9" i="2"/>
  <c r="AK13" i="2"/>
  <c r="AK17" i="2"/>
  <c r="AK21" i="2"/>
  <c r="AK25" i="2"/>
  <c r="AK29" i="2"/>
  <c r="AK33" i="2"/>
  <c r="AK37" i="2"/>
  <c r="AK41" i="2"/>
  <c r="AK45" i="2"/>
  <c r="AK49" i="2"/>
  <c r="AK53" i="2"/>
  <c r="AK57" i="2"/>
  <c r="AK61" i="2"/>
  <c r="AK65" i="2"/>
  <c r="AK69" i="2"/>
  <c r="AK73" i="2"/>
  <c r="AK77" i="2"/>
  <c r="AK81" i="2"/>
  <c r="AK85" i="2"/>
  <c r="AK89" i="2"/>
  <c r="AK93" i="2"/>
  <c r="AK97" i="2"/>
  <c r="L103" i="2"/>
  <c r="H103" i="2"/>
  <c r="F103" i="2"/>
  <c r="E103" i="2"/>
  <c r="L102" i="2"/>
  <c r="H102" i="2"/>
  <c r="F102" i="2"/>
  <c r="E102" i="2"/>
  <c r="Z101" i="2"/>
  <c r="Y101" i="2"/>
  <c r="X101" i="2"/>
  <c r="L101" i="2"/>
  <c r="H101" i="2"/>
  <c r="F101" i="2"/>
  <c r="E101" i="2"/>
  <c r="Z100" i="2"/>
  <c r="Y100" i="2"/>
  <c r="X100" i="2"/>
  <c r="L100" i="2"/>
  <c r="H100" i="2"/>
  <c r="F100" i="2"/>
  <c r="E100" i="2"/>
  <c r="Z99" i="2"/>
  <c r="Y99" i="2"/>
  <c r="X99" i="2"/>
  <c r="L99" i="2"/>
  <c r="H99" i="2"/>
  <c r="F99" i="2"/>
  <c r="E99" i="2"/>
  <c r="Z98" i="2"/>
  <c r="Y98" i="2"/>
  <c r="X98" i="2"/>
  <c r="L98" i="2"/>
  <c r="H98" i="2"/>
  <c r="F98" i="2"/>
  <c r="E98" i="2"/>
  <c r="Z97" i="2"/>
  <c r="Y97" i="2"/>
  <c r="X97" i="2"/>
  <c r="L97" i="2"/>
  <c r="H97" i="2"/>
  <c r="F97" i="2"/>
  <c r="E97" i="2"/>
  <c r="Z96" i="2"/>
  <c r="Y96" i="2"/>
  <c r="X96" i="2"/>
  <c r="L96" i="2"/>
  <c r="H96" i="2"/>
  <c r="F96" i="2"/>
  <c r="E96" i="2"/>
  <c r="Z95" i="2"/>
  <c r="Y95" i="2"/>
  <c r="X95" i="2"/>
  <c r="L95" i="2"/>
  <c r="H95" i="2"/>
  <c r="F95" i="2"/>
  <c r="E95" i="2"/>
  <c r="Z94" i="2"/>
  <c r="Y94" i="2"/>
  <c r="X94" i="2"/>
  <c r="L94" i="2"/>
  <c r="H94" i="2"/>
  <c r="F94" i="2"/>
  <c r="E94" i="2"/>
  <c r="Z93" i="2"/>
  <c r="Y93" i="2"/>
  <c r="X93" i="2"/>
  <c r="L93" i="2"/>
  <c r="H93" i="2"/>
  <c r="F93" i="2"/>
  <c r="E93" i="2"/>
  <c r="Z92" i="2"/>
  <c r="Y92" i="2"/>
  <c r="X92" i="2"/>
  <c r="L92" i="2"/>
  <c r="H92" i="2"/>
  <c r="F92" i="2"/>
  <c r="E92" i="2"/>
  <c r="Z91" i="2"/>
  <c r="Y91" i="2"/>
  <c r="X91" i="2"/>
  <c r="L91" i="2"/>
  <c r="H91" i="2"/>
  <c r="F91" i="2"/>
  <c r="E91" i="2"/>
  <c r="Z90" i="2"/>
  <c r="Y90" i="2"/>
  <c r="X90" i="2"/>
  <c r="L90" i="2"/>
  <c r="H90" i="2"/>
  <c r="F90" i="2"/>
  <c r="E90" i="2"/>
  <c r="Z89" i="2"/>
  <c r="Y89" i="2"/>
  <c r="X89" i="2"/>
  <c r="L89" i="2"/>
  <c r="H89" i="2"/>
  <c r="F89" i="2"/>
  <c r="E89" i="2"/>
  <c r="Z88" i="2"/>
  <c r="Y88" i="2"/>
  <c r="X88" i="2"/>
  <c r="L88" i="2"/>
  <c r="H88" i="2"/>
  <c r="F88" i="2"/>
  <c r="E88" i="2"/>
  <c r="Z87" i="2"/>
  <c r="Y87" i="2"/>
  <c r="X87" i="2"/>
  <c r="L87" i="2"/>
  <c r="H87" i="2"/>
  <c r="F87" i="2"/>
  <c r="E87" i="2"/>
  <c r="Z86" i="2"/>
  <c r="Y86" i="2"/>
  <c r="X86" i="2"/>
  <c r="L86" i="2"/>
  <c r="H86" i="2"/>
  <c r="F86" i="2"/>
  <c r="E86" i="2"/>
  <c r="Z85" i="2"/>
  <c r="Y85" i="2"/>
  <c r="X85" i="2"/>
  <c r="L85" i="2"/>
  <c r="H85" i="2"/>
  <c r="F85" i="2"/>
  <c r="E85" i="2"/>
  <c r="Z84" i="2"/>
  <c r="Y84" i="2"/>
  <c r="X84" i="2"/>
  <c r="L84" i="2"/>
  <c r="H84" i="2"/>
  <c r="F84" i="2"/>
  <c r="E84" i="2"/>
  <c r="Z83" i="2"/>
  <c r="Y83" i="2"/>
  <c r="X83" i="2"/>
  <c r="L83" i="2"/>
  <c r="H83" i="2"/>
  <c r="F83" i="2"/>
  <c r="E83" i="2"/>
  <c r="Z82" i="2"/>
  <c r="Y82" i="2"/>
  <c r="X82" i="2"/>
  <c r="L82" i="2"/>
  <c r="H82" i="2"/>
  <c r="F82" i="2"/>
  <c r="E82" i="2"/>
  <c r="Z81" i="2"/>
  <c r="Y81" i="2"/>
  <c r="X81" i="2"/>
  <c r="L81" i="2"/>
  <c r="H81" i="2"/>
  <c r="F81" i="2"/>
  <c r="E81" i="2"/>
  <c r="Z80" i="2"/>
  <c r="Y80" i="2"/>
  <c r="X80" i="2"/>
  <c r="L80" i="2"/>
  <c r="H80" i="2"/>
  <c r="F80" i="2"/>
  <c r="E80" i="2"/>
  <c r="Z79" i="2"/>
  <c r="Y79" i="2"/>
  <c r="X79" i="2"/>
  <c r="L79" i="2"/>
  <c r="H79" i="2"/>
  <c r="F79" i="2"/>
  <c r="E79" i="2"/>
  <c r="Z78" i="2"/>
  <c r="Y78" i="2"/>
  <c r="X78" i="2"/>
  <c r="L78" i="2"/>
  <c r="H78" i="2"/>
  <c r="F78" i="2"/>
  <c r="E78" i="2"/>
  <c r="Z77" i="2"/>
  <c r="Y77" i="2"/>
  <c r="X77" i="2"/>
  <c r="L77" i="2"/>
  <c r="H77" i="2"/>
  <c r="F77" i="2"/>
  <c r="E77" i="2"/>
  <c r="Z76" i="2"/>
  <c r="Y76" i="2"/>
  <c r="X76" i="2"/>
  <c r="L76" i="2"/>
  <c r="H76" i="2"/>
  <c r="F76" i="2"/>
  <c r="E76" i="2"/>
  <c r="Z75" i="2"/>
  <c r="Y75" i="2"/>
  <c r="X75" i="2"/>
  <c r="L75" i="2"/>
  <c r="H75" i="2"/>
  <c r="F75" i="2"/>
  <c r="E75" i="2"/>
  <c r="Z74" i="2"/>
  <c r="Y74" i="2"/>
  <c r="X74" i="2"/>
  <c r="L74" i="2"/>
  <c r="H74" i="2"/>
  <c r="F74" i="2"/>
  <c r="E74" i="2"/>
  <c r="Z73" i="2"/>
  <c r="Y73" i="2"/>
  <c r="X73" i="2"/>
  <c r="L73" i="2"/>
  <c r="H73" i="2"/>
  <c r="F73" i="2"/>
  <c r="E73" i="2"/>
  <c r="Z72" i="2"/>
  <c r="Y72" i="2"/>
  <c r="X72" i="2"/>
  <c r="L72" i="2"/>
  <c r="H72" i="2"/>
  <c r="F72" i="2"/>
  <c r="E72" i="2"/>
  <c r="Z71" i="2"/>
  <c r="Y71" i="2"/>
  <c r="X71" i="2"/>
  <c r="L71" i="2"/>
  <c r="H71" i="2"/>
  <c r="F71" i="2"/>
  <c r="E71" i="2"/>
  <c r="Z70" i="2"/>
  <c r="Y70" i="2"/>
  <c r="X70" i="2"/>
  <c r="L70" i="2"/>
  <c r="H70" i="2"/>
  <c r="F70" i="2"/>
  <c r="E70" i="2"/>
  <c r="Z69" i="2"/>
  <c r="Y69" i="2"/>
  <c r="X69" i="2"/>
  <c r="L69" i="2"/>
  <c r="H69" i="2"/>
  <c r="F69" i="2"/>
  <c r="E69" i="2"/>
  <c r="Z68" i="2"/>
  <c r="Y68" i="2"/>
  <c r="X68" i="2"/>
  <c r="L68" i="2"/>
  <c r="H68" i="2"/>
  <c r="F68" i="2"/>
  <c r="E68" i="2"/>
  <c r="Z67" i="2"/>
  <c r="Y67" i="2"/>
  <c r="X67" i="2"/>
  <c r="L67" i="2"/>
  <c r="H67" i="2"/>
  <c r="F67" i="2"/>
  <c r="E67" i="2"/>
  <c r="Z66" i="2"/>
  <c r="Y66" i="2"/>
  <c r="X66" i="2"/>
  <c r="L66" i="2"/>
  <c r="H66" i="2"/>
  <c r="F66" i="2"/>
  <c r="E66" i="2"/>
  <c r="Z65" i="2"/>
  <c r="Y65" i="2"/>
  <c r="X65" i="2"/>
  <c r="L65" i="2"/>
  <c r="H65" i="2"/>
  <c r="F65" i="2"/>
  <c r="E65" i="2"/>
  <c r="Z64" i="2"/>
  <c r="Y64" i="2"/>
  <c r="X64" i="2"/>
  <c r="L64" i="2"/>
  <c r="H64" i="2"/>
  <c r="F64" i="2"/>
  <c r="E64" i="2"/>
  <c r="Z63" i="2"/>
  <c r="Y63" i="2"/>
  <c r="X63" i="2"/>
  <c r="L63" i="2"/>
  <c r="H63" i="2"/>
  <c r="F63" i="2"/>
  <c r="E63" i="2"/>
  <c r="Z62" i="2"/>
  <c r="Y62" i="2"/>
  <c r="X62" i="2"/>
  <c r="L62" i="2"/>
  <c r="H62" i="2"/>
  <c r="F62" i="2"/>
  <c r="E62" i="2"/>
  <c r="Z61" i="2"/>
  <c r="Y61" i="2"/>
  <c r="X61" i="2"/>
  <c r="L61" i="2"/>
  <c r="H61" i="2"/>
  <c r="F61" i="2"/>
  <c r="E61" i="2"/>
  <c r="Z60" i="2"/>
  <c r="Y60" i="2"/>
  <c r="X60" i="2"/>
  <c r="L60" i="2"/>
  <c r="H60" i="2"/>
  <c r="F60" i="2"/>
  <c r="E60" i="2"/>
  <c r="Z59" i="2"/>
  <c r="Y59" i="2"/>
  <c r="X59" i="2"/>
  <c r="L59" i="2"/>
  <c r="H59" i="2"/>
  <c r="F59" i="2"/>
  <c r="E59" i="2"/>
  <c r="Z58" i="2"/>
  <c r="Y58" i="2"/>
  <c r="X58" i="2"/>
  <c r="L58" i="2"/>
  <c r="H58" i="2"/>
  <c r="F58" i="2"/>
  <c r="E58" i="2"/>
  <c r="Z57" i="2"/>
  <c r="Y57" i="2"/>
  <c r="X57" i="2"/>
  <c r="L57" i="2"/>
  <c r="H57" i="2"/>
  <c r="F57" i="2"/>
  <c r="E57" i="2"/>
  <c r="Z56" i="2"/>
  <c r="Y56" i="2"/>
  <c r="X56" i="2"/>
  <c r="L56" i="2"/>
  <c r="H56" i="2"/>
  <c r="F56" i="2"/>
  <c r="E56" i="2"/>
  <c r="Z55" i="2"/>
  <c r="Y55" i="2"/>
  <c r="X55" i="2"/>
  <c r="L55" i="2"/>
  <c r="H55" i="2"/>
  <c r="F55" i="2"/>
  <c r="E55" i="2"/>
  <c r="Z54" i="2"/>
  <c r="Y54" i="2"/>
  <c r="X54" i="2"/>
  <c r="L54" i="2"/>
  <c r="H54" i="2"/>
  <c r="F54" i="2"/>
  <c r="E54" i="2"/>
  <c r="Z53" i="2"/>
  <c r="Y53" i="2"/>
  <c r="X53" i="2"/>
  <c r="L53" i="2"/>
  <c r="H53" i="2"/>
  <c r="F53" i="2"/>
  <c r="E53" i="2"/>
  <c r="Z52" i="2"/>
  <c r="Y52" i="2"/>
  <c r="X52" i="2"/>
  <c r="L52" i="2"/>
  <c r="H52" i="2"/>
  <c r="F52" i="2"/>
  <c r="E52" i="2"/>
  <c r="Z51" i="2"/>
  <c r="Y51" i="2"/>
  <c r="X51" i="2"/>
  <c r="L51" i="2"/>
  <c r="H51" i="2"/>
  <c r="F51" i="2"/>
  <c r="E51" i="2"/>
  <c r="Z50" i="2"/>
  <c r="Y50" i="2"/>
  <c r="X50" i="2"/>
  <c r="L50" i="2"/>
  <c r="H50" i="2"/>
  <c r="F50" i="2"/>
  <c r="E50" i="2"/>
  <c r="Z49" i="2"/>
  <c r="Y49" i="2"/>
  <c r="X49" i="2"/>
  <c r="L49" i="2"/>
  <c r="H49" i="2"/>
  <c r="F49" i="2"/>
  <c r="E49" i="2"/>
  <c r="Z48" i="2"/>
  <c r="Y48" i="2"/>
  <c r="X48" i="2"/>
  <c r="L48" i="2"/>
  <c r="H48" i="2"/>
  <c r="F48" i="2"/>
  <c r="E48" i="2"/>
  <c r="Z47" i="2"/>
  <c r="Y47" i="2"/>
  <c r="X47" i="2"/>
  <c r="L47" i="2"/>
  <c r="H47" i="2"/>
  <c r="F47" i="2"/>
  <c r="E47" i="2"/>
  <c r="Z46" i="2"/>
  <c r="Y46" i="2"/>
  <c r="X46" i="2"/>
  <c r="L46" i="2"/>
  <c r="H46" i="2"/>
  <c r="F46" i="2"/>
  <c r="E46" i="2"/>
  <c r="Z45" i="2"/>
  <c r="Y45" i="2"/>
  <c r="X45" i="2"/>
  <c r="L45" i="2"/>
  <c r="H45" i="2"/>
  <c r="F45" i="2"/>
  <c r="E45" i="2"/>
  <c r="Z44" i="2"/>
  <c r="Y44" i="2"/>
  <c r="X44" i="2"/>
  <c r="L44" i="2"/>
  <c r="H44" i="2"/>
  <c r="F44" i="2"/>
  <c r="E44" i="2"/>
  <c r="Z43" i="2"/>
  <c r="Y43" i="2"/>
  <c r="X43" i="2"/>
  <c r="L43" i="2"/>
  <c r="H43" i="2"/>
  <c r="F43" i="2"/>
  <c r="E43" i="2"/>
  <c r="Z42" i="2"/>
  <c r="Y42" i="2"/>
  <c r="X42" i="2"/>
  <c r="L42" i="2"/>
  <c r="H42" i="2"/>
  <c r="F42" i="2"/>
  <c r="E42" i="2"/>
  <c r="Z41" i="2"/>
  <c r="Y41" i="2"/>
  <c r="X41" i="2"/>
  <c r="L41" i="2"/>
  <c r="H41" i="2"/>
  <c r="F41" i="2"/>
  <c r="E41" i="2"/>
  <c r="Z40" i="2"/>
  <c r="Y40" i="2"/>
  <c r="X40" i="2"/>
  <c r="L40" i="2"/>
  <c r="H40" i="2"/>
  <c r="F40" i="2"/>
  <c r="E40" i="2"/>
  <c r="Z39" i="2"/>
  <c r="Y39" i="2"/>
  <c r="X39" i="2"/>
  <c r="L39" i="2"/>
  <c r="H39" i="2"/>
  <c r="F39" i="2"/>
  <c r="E39" i="2"/>
  <c r="Z38" i="2"/>
  <c r="Y38" i="2"/>
  <c r="X38" i="2"/>
  <c r="L38" i="2"/>
  <c r="H38" i="2"/>
  <c r="F38" i="2"/>
  <c r="E38" i="2"/>
  <c r="Z37" i="2"/>
  <c r="Y37" i="2"/>
  <c r="X37" i="2"/>
  <c r="L37" i="2"/>
  <c r="H37" i="2"/>
  <c r="F37" i="2"/>
  <c r="E37" i="2"/>
  <c r="Z36" i="2"/>
  <c r="Y36" i="2"/>
  <c r="X36" i="2"/>
  <c r="L36" i="2"/>
  <c r="H36" i="2"/>
  <c r="F36" i="2"/>
  <c r="E36" i="2"/>
  <c r="Z35" i="2"/>
  <c r="Y35" i="2"/>
  <c r="X35" i="2"/>
  <c r="L35" i="2"/>
  <c r="H35" i="2"/>
  <c r="F35" i="2"/>
  <c r="E35" i="2"/>
  <c r="Z34" i="2"/>
  <c r="Y34" i="2"/>
  <c r="X34" i="2"/>
  <c r="L34" i="2"/>
  <c r="H34" i="2"/>
  <c r="F34" i="2"/>
  <c r="E34" i="2"/>
  <c r="Z33" i="2"/>
  <c r="Y33" i="2"/>
  <c r="X33" i="2"/>
  <c r="L33" i="2"/>
  <c r="H33" i="2"/>
  <c r="F33" i="2"/>
  <c r="E33" i="2"/>
  <c r="Z32" i="2"/>
  <c r="Y32" i="2"/>
  <c r="X32" i="2"/>
  <c r="L32" i="2"/>
  <c r="H32" i="2"/>
  <c r="F32" i="2"/>
  <c r="E32" i="2"/>
  <c r="Z31" i="2"/>
  <c r="Y31" i="2"/>
  <c r="X31" i="2"/>
  <c r="L31" i="2"/>
  <c r="H31" i="2"/>
  <c r="F31" i="2"/>
  <c r="E31" i="2"/>
  <c r="Z30" i="2"/>
  <c r="Y30" i="2"/>
  <c r="X30" i="2"/>
  <c r="L30" i="2"/>
  <c r="H30" i="2"/>
  <c r="F30" i="2"/>
  <c r="E30" i="2"/>
  <c r="Z29" i="2"/>
  <c r="Y29" i="2"/>
  <c r="X29" i="2"/>
  <c r="L29" i="2"/>
  <c r="H29" i="2"/>
  <c r="F29" i="2"/>
  <c r="E29" i="2"/>
  <c r="Z28" i="2"/>
  <c r="Y28" i="2"/>
  <c r="X28" i="2"/>
  <c r="L28" i="2"/>
  <c r="H28" i="2"/>
  <c r="F28" i="2"/>
  <c r="E28" i="2"/>
  <c r="Z27" i="2"/>
  <c r="Y27" i="2"/>
  <c r="X27" i="2"/>
  <c r="L27" i="2"/>
  <c r="H27" i="2"/>
  <c r="F27" i="2"/>
  <c r="E27" i="2"/>
  <c r="Z26" i="2"/>
  <c r="Y26" i="2"/>
  <c r="X26" i="2"/>
  <c r="L26" i="2"/>
  <c r="H26" i="2"/>
  <c r="F26" i="2"/>
  <c r="E26" i="2"/>
  <c r="Z25" i="2"/>
  <c r="Y25" i="2"/>
  <c r="X25" i="2"/>
  <c r="L25" i="2"/>
  <c r="H25" i="2"/>
  <c r="F25" i="2"/>
  <c r="E25" i="2"/>
  <c r="Z24" i="2"/>
  <c r="Y24" i="2"/>
  <c r="X24" i="2"/>
  <c r="L24" i="2"/>
  <c r="H24" i="2"/>
  <c r="F24" i="2"/>
  <c r="E24" i="2"/>
  <c r="Z23" i="2"/>
  <c r="Y23" i="2"/>
  <c r="X23" i="2"/>
  <c r="L23" i="2"/>
  <c r="H23" i="2"/>
  <c r="F23" i="2"/>
  <c r="E23" i="2"/>
  <c r="Z22" i="2"/>
  <c r="Y22" i="2"/>
  <c r="X22" i="2"/>
  <c r="L22" i="2"/>
  <c r="H22" i="2"/>
  <c r="F22" i="2"/>
  <c r="E22" i="2"/>
  <c r="Z21" i="2"/>
  <c r="Y21" i="2"/>
  <c r="X21" i="2"/>
  <c r="L21" i="2"/>
  <c r="H21" i="2"/>
  <c r="F21" i="2"/>
  <c r="E21" i="2"/>
  <c r="AB20" i="2" a="1"/>
  <c r="Z20" i="2"/>
  <c r="Y20" i="2"/>
  <c r="X20" i="2"/>
  <c r="L20" i="2"/>
  <c r="H20" i="2"/>
  <c r="F20" i="2"/>
  <c r="E20" i="2"/>
  <c r="Z19" i="2"/>
  <c r="Y19" i="2"/>
  <c r="X19" i="2"/>
  <c r="L19" i="2"/>
  <c r="H19" i="2"/>
  <c r="F19" i="2"/>
  <c r="E19" i="2"/>
  <c r="Z18" i="2"/>
  <c r="Y18" i="2"/>
  <c r="X18" i="2"/>
  <c r="L18" i="2"/>
  <c r="H18" i="2"/>
  <c r="F18" i="2"/>
  <c r="E18" i="2"/>
  <c r="Z17" i="2"/>
  <c r="Y17" i="2"/>
  <c r="X17" i="2"/>
  <c r="L17" i="2"/>
  <c r="H17" i="2"/>
  <c r="F17" i="2"/>
  <c r="E17" i="2"/>
  <c r="Z16" i="2"/>
  <c r="Y16" i="2"/>
  <c r="X16" i="2"/>
  <c r="L16" i="2"/>
  <c r="H16" i="2"/>
  <c r="F16" i="2"/>
  <c r="E16" i="2"/>
  <c r="Z15" i="2"/>
  <c r="Y15" i="2"/>
  <c r="X15" i="2"/>
  <c r="L15" i="2"/>
  <c r="H15" i="2"/>
  <c r="F15" i="2"/>
  <c r="E15" i="2"/>
  <c r="Z14" i="2"/>
  <c r="Y14" i="2"/>
  <c r="X14" i="2"/>
  <c r="L14" i="2"/>
  <c r="H14" i="2"/>
  <c r="F14" i="2"/>
  <c r="E14" i="2"/>
  <c r="Z13" i="2"/>
  <c r="Y13" i="2"/>
  <c r="X13" i="2"/>
  <c r="L13" i="2"/>
  <c r="H13" i="2"/>
  <c r="F13" i="2"/>
  <c r="E13" i="2"/>
  <c r="Z12" i="2"/>
  <c r="Y12" i="2"/>
  <c r="X12" i="2"/>
  <c r="L12" i="2"/>
  <c r="H12" i="2"/>
  <c r="F12" i="2"/>
  <c r="E12" i="2"/>
  <c r="Z11" i="2"/>
  <c r="Y11" i="2"/>
  <c r="X11" i="2"/>
  <c r="L11" i="2"/>
  <c r="H11" i="2"/>
  <c r="F11" i="2"/>
  <c r="E11" i="2"/>
  <c r="Z10" i="2"/>
  <c r="Y10" i="2"/>
  <c r="X10" i="2"/>
  <c r="L10" i="2"/>
  <c r="H10" i="2"/>
  <c r="F10" i="2"/>
  <c r="E10" i="2"/>
  <c r="Z9" i="2"/>
  <c r="Y9" i="2"/>
  <c r="X9" i="2"/>
  <c r="L9" i="2"/>
  <c r="H9" i="2"/>
  <c r="F9" i="2"/>
  <c r="E9" i="2"/>
  <c r="Z8" i="2"/>
  <c r="Y8" i="2"/>
  <c r="X8" i="2"/>
  <c r="L8" i="2"/>
  <c r="H8" i="2"/>
  <c r="F8" i="2"/>
  <c r="E8" i="2"/>
  <c r="Z7" i="2"/>
  <c r="Y7" i="2"/>
  <c r="X7" i="2"/>
  <c r="L7" i="2"/>
  <c r="H7" i="2"/>
  <c r="F7" i="2"/>
  <c r="E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Z6" i="2"/>
  <c r="Y6" i="2"/>
  <c r="X6" i="2"/>
  <c r="L6" i="2"/>
  <c r="H6" i="2"/>
  <c r="F6" i="2"/>
  <c r="E6" i="2"/>
  <c r="A6" i="2"/>
  <c r="Z5" i="2"/>
  <c r="Y5" i="2"/>
  <c r="X5" i="2"/>
  <c r="L5" i="2"/>
  <c r="A5" i="2"/>
  <c r="Z4" i="2"/>
  <c r="Y4" i="2"/>
  <c r="X4" i="2"/>
  <c r="AC14" i="2" s="1"/>
  <c r="L4" i="2"/>
  <c r="G103" i="1"/>
  <c r="G102" i="1"/>
  <c r="E102" i="1"/>
  <c r="G101" i="1"/>
  <c r="E101" i="1"/>
  <c r="K101" i="1"/>
  <c r="G100" i="1"/>
  <c r="K100" i="1"/>
  <c r="G99" i="1"/>
  <c r="E99" i="1"/>
  <c r="K98" i="1"/>
  <c r="G98" i="1"/>
  <c r="E97" i="1"/>
  <c r="E96" i="1"/>
  <c r="K95" i="1"/>
  <c r="E94" i="1"/>
  <c r="K93" i="1"/>
  <c r="G93" i="1"/>
  <c r="G92" i="1"/>
  <c r="G89" i="1"/>
  <c r="E88" i="1"/>
  <c r="K87" i="1"/>
  <c r="G87" i="1"/>
  <c r="E87" i="1"/>
  <c r="K86" i="1"/>
  <c r="G86" i="1"/>
  <c r="K85" i="1"/>
  <c r="G85" i="1"/>
  <c r="E85" i="1"/>
  <c r="E86" i="1"/>
  <c r="E82" i="1"/>
  <c r="G82" i="1"/>
  <c r="K81" i="1"/>
  <c r="G81" i="1"/>
  <c r="E80" i="1"/>
  <c r="K79" i="1"/>
  <c r="G79" i="1"/>
  <c r="G77" i="1"/>
  <c r="E77" i="1"/>
  <c r="G76" i="1"/>
  <c r="K76" i="1"/>
  <c r="E75" i="1"/>
  <c r="K74" i="1"/>
  <c r="G74" i="1"/>
  <c r="E73" i="1"/>
  <c r="E72" i="1"/>
  <c r="G71" i="1"/>
  <c r="K71" i="1"/>
  <c r="E70" i="1"/>
  <c r="K69" i="1"/>
  <c r="G69" i="1"/>
  <c r="G68" i="1"/>
  <c r="E66" i="1"/>
  <c r="G65" i="1"/>
  <c r="K65" i="1"/>
  <c r="K63" i="1"/>
  <c r="G63" i="1"/>
  <c r="E63" i="1"/>
  <c r="E64" i="1"/>
  <c r="K62" i="1"/>
  <c r="G62" i="1"/>
  <c r="E61" i="1"/>
  <c r="E62" i="1"/>
  <c r="E59" i="1"/>
  <c r="G58" i="1"/>
  <c r="E58" i="1"/>
  <c r="K58" i="1"/>
  <c r="K57" i="1"/>
  <c r="G57" i="1"/>
  <c r="E56" i="1"/>
  <c r="E57" i="1"/>
  <c r="K55" i="1"/>
  <c r="G55" i="1"/>
  <c r="E54" i="1"/>
  <c r="E55" i="1"/>
  <c r="K53" i="1"/>
  <c r="G53" i="1"/>
  <c r="K52" i="1"/>
  <c r="G52" i="1"/>
  <c r="E53" i="1"/>
  <c r="E51" i="1"/>
  <c r="G49" i="1"/>
  <c r="E49" i="1"/>
  <c r="K48" i="1"/>
  <c r="G48" i="1"/>
  <c r="E47" i="1"/>
  <c r="K46" i="1"/>
  <c r="G45" i="1"/>
  <c r="E45" i="1"/>
  <c r="E44" i="1"/>
  <c r="K43" i="1"/>
  <c r="G43" i="1"/>
  <c r="E43" i="1"/>
  <c r="K42" i="1"/>
  <c r="G42" i="1"/>
  <c r="E42" i="1"/>
  <c r="K41" i="1"/>
  <c r="G41" i="1"/>
  <c r="E39" i="1"/>
  <c r="K38" i="1"/>
  <c r="E38" i="1"/>
  <c r="G38" i="1"/>
  <c r="K37" i="1"/>
  <c r="G37" i="1"/>
  <c r="E35" i="1"/>
  <c r="G34" i="1"/>
  <c r="K34" i="1"/>
  <c r="K33" i="1"/>
  <c r="G33" i="1"/>
  <c r="E33" i="1"/>
  <c r="E34" i="1"/>
  <c r="G32" i="1"/>
  <c r="E32" i="1"/>
  <c r="K32" i="1"/>
  <c r="K31" i="1"/>
  <c r="G31" i="1"/>
  <c r="E31" i="1"/>
  <c r="E30" i="1"/>
  <c r="K29" i="1"/>
  <c r="G29" i="1"/>
  <c r="E29" i="1"/>
  <c r="K28" i="1"/>
  <c r="G28" i="1"/>
  <c r="E28" i="1"/>
  <c r="K27" i="1"/>
  <c r="E27" i="1"/>
  <c r="G27" i="1"/>
  <c r="K26" i="1"/>
  <c r="G26" i="1"/>
  <c r="K25" i="1"/>
  <c r="G25" i="1"/>
  <c r="E26" i="1"/>
  <c r="E24" i="1"/>
  <c r="K23" i="1"/>
  <c r="G23" i="1"/>
  <c r="P26" i="1"/>
  <c r="E22" i="1"/>
  <c r="G21" i="1"/>
  <c r="K21" i="1"/>
  <c r="E19" i="1"/>
  <c r="K18" i="1"/>
  <c r="G18" i="1"/>
  <c r="E18" i="1"/>
  <c r="K17" i="1"/>
  <c r="G17" i="1"/>
  <c r="E17" i="1"/>
  <c r="K16" i="1"/>
  <c r="G16" i="1"/>
  <c r="E16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K12" i="1"/>
  <c r="G12" i="1"/>
  <c r="E12" i="1"/>
  <c r="E13" i="1"/>
  <c r="K11" i="1"/>
  <c r="G11" i="1"/>
  <c r="K10" i="1"/>
  <c r="G10" i="1"/>
  <c r="E10" i="1"/>
  <c r="E11" i="1"/>
  <c r="G9" i="1"/>
  <c r="K8" i="1"/>
  <c r="E8" i="1"/>
  <c r="E9" i="1"/>
  <c r="K7" i="1"/>
  <c r="G7" i="1"/>
  <c r="A7" i="1"/>
  <c r="A8" i="1" s="1"/>
  <c r="A9" i="1" s="1"/>
  <c r="A10" i="1" s="1"/>
  <c r="A11" i="1" s="1"/>
  <c r="A12" i="1" s="1"/>
  <c r="A13" i="1" s="1"/>
  <c r="A14" i="1" s="1"/>
  <c r="E6" i="1"/>
  <c r="K5" i="1"/>
  <c r="G5" i="1"/>
  <c r="A5" i="1"/>
  <c r="A6" i="1" s="1"/>
  <c r="K4" i="1"/>
  <c r="AE19" i="2" l="1"/>
  <c r="K88" i="1"/>
  <c r="G88" i="1"/>
  <c r="E89" i="1"/>
  <c r="G6" i="1"/>
  <c r="E7" i="1"/>
  <c r="G40" i="1"/>
  <c r="K40" i="1"/>
  <c r="E98" i="1"/>
  <c r="K97" i="1"/>
  <c r="E67" i="1"/>
  <c r="K66" i="1"/>
  <c r="K6" i="1"/>
  <c r="G15" i="1"/>
  <c r="G70" i="1"/>
  <c r="E71" i="1"/>
  <c r="K70" i="1"/>
  <c r="G97" i="1"/>
  <c r="K15" i="1"/>
  <c r="E60" i="1"/>
  <c r="K59" i="1"/>
  <c r="G66" i="1"/>
  <c r="E79" i="1"/>
  <c r="K78" i="1"/>
  <c r="G78" i="1"/>
  <c r="E23" i="1"/>
  <c r="K22" i="1"/>
  <c r="E48" i="1"/>
  <c r="K47" i="1"/>
  <c r="E91" i="1"/>
  <c r="K90" i="1"/>
  <c r="E36" i="1"/>
  <c r="G35" i="1"/>
  <c r="E41" i="1"/>
  <c r="G56" i="1"/>
  <c r="G59" i="1"/>
  <c r="G67" i="1"/>
  <c r="K67" i="1"/>
  <c r="E68" i="1"/>
  <c r="E76" i="1"/>
  <c r="K75" i="1"/>
  <c r="G90" i="1"/>
  <c r="K19" i="1"/>
  <c r="G19" i="1"/>
  <c r="E20" i="1"/>
  <c r="G22" i="1"/>
  <c r="K44" i="1"/>
  <c r="G44" i="1"/>
  <c r="G50" i="1"/>
  <c r="K56" i="1"/>
  <c r="K82" i="1"/>
  <c r="G91" i="1"/>
  <c r="E92" i="1"/>
  <c r="G94" i="1"/>
  <c r="E95" i="1"/>
  <c r="K94" i="1"/>
  <c r="K35" i="1"/>
  <c r="K50" i="1"/>
  <c r="G72" i="1"/>
  <c r="K72" i="1"/>
  <c r="G75" i="1"/>
  <c r="G83" i="1"/>
  <c r="E84" i="1"/>
  <c r="K83" i="1"/>
  <c r="K91" i="1"/>
  <c r="P24" i="1"/>
  <c r="P25" i="1" s="1"/>
  <c r="E14" i="1"/>
  <c r="K13" i="1"/>
  <c r="K30" i="1"/>
  <c r="G30" i="1"/>
  <c r="G51" i="1"/>
  <c r="E52" i="1"/>
  <c r="K51" i="1"/>
  <c r="E83" i="1"/>
  <c r="G36" i="1"/>
  <c r="E37" i="1"/>
  <c r="K64" i="1"/>
  <c r="E65" i="1"/>
  <c r="G47" i="1"/>
  <c r="K80" i="1"/>
  <c r="E81" i="1"/>
  <c r="E5" i="1"/>
  <c r="G13" i="1"/>
  <c r="G54" i="1"/>
  <c r="G61" i="1"/>
  <c r="G8" i="1"/>
  <c r="G14" i="1"/>
  <c r="E15" i="1"/>
  <c r="K14" i="1"/>
  <c r="E21" i="1"/>
  <c r="K20" i="1"/>
  <c r="G20" i="1"/>
  <c r="K36" i="1"/>
  <c r="G39" i="1"/>
  <c r="E40" i="1"/>
  <c r="K39" i="1"/>
  <c r="E46" i="1"/>
  <c r="K45" i="1"/>
  <c r="K54" i="1"/>
  <c r="K61" i="1"/>
  <c r="G64" i="1"/>
  <c r="E74" i="1"/>
  <c r="K73" i="1"/>
  <c r="G73" i="1"/>
  <c r="K77" i="1"/>
  <c r="E78" i="1"/>
  <c r="G80" i="1"/>
  <c r="K103" i="1"/>
  <c r="G24" i="1"/>
  <c r="K24" i="1"/>
  <c r="K89" i="1"/>
  <c r="E90" i="1"/>
  <c r="K92" i="1"/>
  <c r="E93" i="1"/>
  <c r="K9" i="1"/>
  <c r="G46" i="1"/>
  <c r="K68" i="1"/>
  <c r="E69" i="1"/>
  <c r="G95" i="1"/>
  <c r="G84" i="1"/>
  <c r="K84" i="1"/>
  <c r="J6" i="2" a="1"/>
  <c r="AB21" i="2"/>
  <c r="AB20" i="2"/>
  <c r="E25" i="1"/>
  <c r="E50" i="1"/>
  <c r="K49" i="1"/>
  <c r="G96" i="1"/>
  <c r="K96" i="1"/>
  <c r="E100" i="1"/>
  <c r="K99" i="1"/>
  <c r="E103" i="1"/>
  <c r="K102" i="1"/>
  <c r="G60" i="1"/>
  <c r="K60" i="1"/>
  <c r="AD16" i="2"/>
  <c r="AC10" i="2"/>
  <c r="AE20" i="2" l="1"/>
  <c r="AD15" i="2"/>
  <c r="AF6" i="2" s="1"/>
  <c r="AF7" i="2" s="1"/>
  <c r="I5" i="1" a="1"/>
  <c r="AC16" i="2"/>
  <c r="AC15" i="2" s="1"/>
  <c r="AF19" i="2" s="1"/>
  <c r="AC7" i="2"/>
  <c r="AE14" i="2"/>
  <c r="J8" i="2"/>
  <c r="J6" i="2"/>
  <c r="J7" i="2"/>
  <c r="AH21" i="2"/>
  <c r="AE21" i="2"/>
  <c r="AF21" i="2" s="1"/>
  <c r="AF8" i="2" l="1"/>
  <c r="I6" i="1"/>
  <c r="I5" i="1"/>
  <c r="AC6" i="2"/>
  <c r="AC8" i="2"/>
  <c r="AH20" i="2"/>
  <c r="AG20" i="2"/>
  <c r="AH19" i="2"/>
  <c r="AG19" i="2"/>
  <c r="AF20" i="2"/>
  <c r="AG21" i="2"/>
  <c r="AE15" i="2"/>
  <c r="AC9" i="2" s="1"/>
  <c r="M98" i="2"/>
  <c r="N98" i="2" s="1"/>
  <c r="M92" i="2"/>
  <c r="N92" i="2" s="1"/>
  <c r="M86" i="2"/>
  <c r="N86" i="2" s="1"/>
  <c r="M80" i="2"/>
  <c r="N80" i="2" s="1"/>
  <c r="M74" i="2"/>
  <c r="N74" i="2" s="1"/>
  <c r="M68" i="2"/>
  <c r="N68" i="2" s="1"/>
  <c r="M62" i="2"/>
  <c r="N62" i="2" s="1"/>
  <c r="M56" i="2"/>
  <c r="N56" i="2" s="1"/>
  <c r="M50" i="2"/>
  <c r="N50" i="2" s="1"/>
  <c r="M44" i="2"/>
  <c r="N44" i="2" s="1"/>
  <c r="M38" i="2"/>
  <c r="N38" i="2" s="1"/>
  <c r="M32" i="2"/>
  <c r="N32" i="2" s="1"/>
  <c r="M26" i="2"/>
  <c r="N26" i="2" s="1"/>
  <c r="M103" i="2"/>
  <c r="N103" i="2" s="1"/>
  <c r="M99" i="2"/>
  <c r="N99" i="2" s="1"/>
  <c r="M100" i="2"/>
  <c r="N100" i="2" s="1"/>
  <c r="M102" i="2"/>
  <c r="N102" i="2" s="1"/>
  <c r="M97" i="2"/>
  <c r="N97" i="2" s="1"/>
  <c r="M91" i="2"/>
  <c r="N91" i="2" s="1"/>
  <c r="M85" i="2"/>
  <c r="N85" i="2" s="1"/>
  <c r="M79" i="2"/>
  <c r="N79" i="2" s="1"/>
  <c r="M73" i="2"/>
  <c r="N73" i="2" s="1"/>
  <c r="M67" i="2"/>
  <c r="N67" i="2" s="1"/>
  <c r="M61" i="2"/>
  <c r="N61" i="2" s="1"/>
  <c r="M55" i="2"/>
  <c r="N55" i="2" s="1"/>
  <c r="M49" i="2"/>
  <c r="N49" i="2" s="1"/>
  <c r="M43" i="2"/>
  <c r="N43" i="2" s="1"/>
  <c r="M37" i="2"/>
  <c r="N37" i="2" s="1"/>
  <c r="M31" i="2"/>
  <c r="N31" i="2" s="1"/>
  <c r="M25" i="2"/>
  <c r="N25" i="2" s="1"/>
  <c r="M14" i="2"/>
  <c r="N14" i="2" s="1"/>
  <c r="M101" i="2"/>
  <c r="N101" i="2" s="1"/>
  <c r="M89" i="2"/>
  <c r="N89" i="2" s="1"/>
  <c r="M71" i="2"/>
  <c r="N71" i="2" s="1"/>
  <c r="M53" i="2"/>
  <c r="N53" i="2" s="1"/>
  <c r="M35" i="2"/>
  <c r="N35" i="2" s="1"/>
  <c r="M94" i="2"/>
  <c r="N94" i="2" s="1"/>
  <c r="M76" i="2"/>
  <c r="N76" i="2" s="1"/>
  <c r="M58" i="2"/>
  <c r="N58" i="2" s="1"/>
  <c r="M40" i="2"/>
  <c r="N40" i="2" s="1"/>
  <c r="M22" i="2"/>
  <c r="N22" i="2" s="1"/>
  <c r="M19" i="2"/>
  <c r="N19" i="2" s="1"/>
  <c r="M11" i="2"/>
  <c r="N11" i="2" s="1"/>
  <c r="M81" i="2"/>
  <c r="N81" i="2" s="1"/>
  <c r="M63" i="2"/>
  <c r="N63" i="2" s="1"/>
  <c r="M45" i="2"/>
  <c r="N45" i="2" s="1"/>
  <c r="M27" i="2"/>
  <c r="N27" i="2" s="1"/>
  <c r="M95" i="2"/>
  <c r="N95" i="2" s="1"/>
  <c r="M88" i="2"/>
  <c r="N88" i="2" s="1"/>
  <c r="M66" i="2"/>
  <c r="N66" i="2" s="1"/>
  <c r="M51" i="2"/>
  <c r="N51" i="2" s="1"/>
  <c r="M77" i="2"/>
  <c r="N77" i="2" s="1"/>
  <c r="M70" i="2"/>
  <c r="N70" i="2" s="1"/>
  <c r="M48" i="2"/>
  <c r="N48" i="2" s="1"/>
  <c r="M33" i="2"/>
  <c r="N33" i="2" s="1"/>
  <c r="M20" i="2"/>
  <c r="N20" i="2" s="1"/>
  <c r="M18" i="2"/>
  <c r="N18" i="2" s="1"/>
  <c r="M7" i="2"/>
  <c r="N7" i="2" s="1"/>
  <c r="M96" i="2"/>
  <c r="N96" i="2" s="1"/>
  <c r="M41" i="2"/>
  <c r="N41" i="2" s="1"/>
  <c r="M34" i="2"/>
  <c r="N34" i="2" s="1"/>
  <c r="M78" i="2"/>
  <c r="N78" i="2" s="1"/>
  <c r="M23" i="2"/>
  <c r="N23" i="2" s="1"/>
  <c r="M9" i="2"/>
  <c r="N9" i="2" s="1"/>
  <c r="M64" i="2"/>
  <c r="N64" i="2" s="1"/>
  <c r="M17" i="2"/>
  <c r="N17" i="2" s="1"/>
  <c r="M6" i="2"/>
  <c r="N6" i="2" s="1"/>
  <c r="M90" i="2"/>
  <c r="N90" i="2" s="1"/>
  <c r="M83" i="2"/>
  <c r="N83" i="2" s="1"/>
  <c r="M46" i="2"/>
  <c r="N46" i="2" s="1"/>
  <c r="M24" i="2"/>
  <c r="N24" i="2" s="1"/>
  <c r="M93" i="2"/>
  <c r="N93" i="2" s="1"/>
  <c r="M52" i="2"/>
  <c r="N52" i="2" s="1"/>
  <c r="M10" i="2"/>
  <c r="N10" i="2" s="1"/>
  <c r="M65" i="2"/>
  <c r="N65" i="2" s="1"/>
  <c r="M21" i="2"/>
  <c r="N21" i="2" s="1"/>
  <c r="M87" i="2"/>
  <c r="N87" i="2" s="1"/>
  <c r="M28" i="2"/>
  <c r="N28" i="2" s="1"/>
  <c r="M84" i="2"/>
  <c r="N84" i="2" s="1"/>
  <c r="M59" i="2"/>
  <c r="N59" i="2" s="1"/>
  <c r="M47" i="2"/>
  <c r="N47" i="2" s="1"/>
  <c r="M69" i="2"/>
  <c r="N69" i="2" s="1"/>
  <c r="M75" i="2"/>
  <c r="N75" i="2" s="1"/>
  <c r="M72" i="2"/>
  <c r="N72" i="2" s="1"/>
  <c r="M15" i="2"/>
  <c r="N15" i="2" s="1"/>
  <c r="M12" i="2"/>
  <c r="N12" i="2" s="1"/>
  <c r="M29" i="2"/>
  <c r="N29" i="2" s="1"/>
  <c r="M54" i="2"/>
  <c r="N54" i="2" s="1"/>
  <c r="M30" i="2"/>
  <c r="N30" i="2" s="1"/>
  <c r="M16" i="2"/>
  <c r="N16" i="2" s="1"/>
  <c r="M13" i="2"/>
  <c r="N13" i="2" s="1"/>
  <c r="M57" i="2"/>
  <c r="N57" i="2" s="1"/>
  <c r="M60" i="2"/>
  <c r="N60" i="2" s="1"/>
  <c r="M36" i="2"/>
  <c r="N36" i="2" s="1"/>
  <c r="M8" i="2"/>
  <c r="N8" i="2" s="1"/>
  <c r="M39" i="2"/>
  <c r="N39" i="2" s="1"/>
  <c r="M82" i="2"/>
  <c r="N82" i="2" s="1"/>
  <c r="M42" i="2"/>
  <c r="N42" i="2" s="1"/>
  <c r="P10" i="2" l="1"/>
  <c r="P4" i="2"/>
  <c r="P7" i="2"/>
  <c r="AF14" i="2"/>
  <c r="AG14" i="2" s="1"/>
  <c r="AH14" i="2" s="1"/>
  <c r="L94" i="1"/>
  <c r="M94" i="1" s="1"/>
  <c r="L82" i="1"/>
  <c r="M82" i="1" s="1"/>
  <c r="L70" i="1"/>
  <c r="M70" i="1" s="1"/>
  <c r="L58" i="1"/>
  <c r="M58" i="1" s="1"/>
  <c r="L101" i="1"/>
  <c r="M101" i="1" s="1"/>
  <c r="L89" i="1"/>
  <c r="M89" i="1" s="1"/>
  <c r="L77" i="1"/>
  <c r="M77" i="1" s="1"/>
  <c r="L65" i="1"/>
  <c r="M65" i="1" s="1"/>
  <c r="L51" i="1"/>
  <c r="M51" i="1" s="1"/>
  <c r="L39" i="1"/>
  <c r="M39" i="1" s="1"/>
  <c r="L27" i="1"/>
  <c r="M27" i="1" s="1"/>
  <c r="L24" i="1"/>
  <c r="M24" i="1" s="1"/>
  <c r="L14" i="1"/>
  <c r="M14" i="1" s="1"/>
  <c r="L96" i="1"/>
  <c r="M96" i="1" s="1"/>
  <c r="L84" i="1"/>
  <c r="M84" i="1" s="1"/>
  <c r="L72" i="1"/>
  <c r="M72" i="1" s="1"/>
  <c r="L60" i="1"/>
  <c r="M60" i="1" s="1"/>
  <c r="L56" i="1"/>
  <c r="M56" i="1" s="1"/>
  <c r="L49" i="1"/>
  <c r="M49" i="1" s="1"/>
  <c r="L37" i="1"/>
  <c r="M37" i="1" s="1"/>
  <c r="L12" i="1"/>
  <c r="M12" i="1" s="1"/>
  <c r="L102" i="1"/>
  <c r="M102" i="1" s="1"/>
  <c r="L95" i="1"/>
  <c r="M95" i="1" s="1"/>
  <c r="L76" i="1"/>
  <c r="M76" i="1" s="1"/>
  <c r="L69" i="1"/>
  <c r="M69" i="1" s="1"/>
  <c r="L26" i="1"/>
  <c r="M26" i="1" s="1"/>
  <c r="L21" i="1"/>
  <c r="M21" i="1" s="1"/>
  <c r="L15" i="1"/>
  <c r="M15" i="1" s="1"/>
  <c r="L13" i="1"/>
  <c r="M13" i="1" s="1"/>
  <c r="L11" i="1"/>
  <c r="M11" i="1" s="1"/>
  <c r="L90" i="1"/>
  <c r="M90" i="1" s="1"/>
  <c r="L92" i="1"/>
  <c r="M92" i="1" s="1"/>
  <c r="L87" i="1"/>
  <c r="M87" i="1" s="1"/>
  <c r="L85" i="1"/>
  <c r="M85" i="1" s="1"/>
  <c r="L66" i="1"/>
  <c r="M66" i="1" s="1"/>
  <c r="L59" i="1"/>
  <c r="M59" i="1" s="1"/>
  <c r="L41" i="1"/>
  <c r="M41" i="1" s="1"/>
  <c r="L35" i="1"/>
  <c r="M35" i="1" s="1"/>
  <c r="L33" i="1"/>
  <c r="M33" i="1" s="1"/>
  <c r="L31" i="1"/>
  <c r="M31" i="1" s="1"/>
  <c r="L7" i="1"/>
  <c r="M7" i="1" s="1"/>
  <c r="L79" i="1"/>
  <c r="M79" i="1" s="1"/>
  <c r="L71" i="1"/>
  <c r="M71" i="1" s="1"/>
  <c r="L68" i="1"/>
  <c r="M68" i="1" s="1"/>
  <c r="L53" i="1"/>
  <c r="M53" i="1" s="1"/>
  <c r="L18" i="1"/>
  <c r="M18" i="1" s="1"/>
  <c r="L81" i="1"/>
  <c r="M81" i="1" s="1"/>
  <c r="L55" i="1"/>
  <c r="M55" i="1" s="1"/>
  <c r="L16" i="1"/>
  <c r="M16" i="1" s="1"/>
  <c r="L5" i="1"/>
  <c r="M5" i="1" s="1"/>
  <c r="L98" i="1"/>
  <c r="M98" i="1" s="1"/>
  <c r="L86" i="1"/>
  <c r="M86" i="1" s="1"/>
  <c r="L62" i="1"/>
  <c r="M62" i="1" s="1"/>
  <c r="L57" i="1"/>
  <c r="M57" i="1" s="1"/>
  <c r="L73" i="1"/>
  <c r="M73" i="1" s="1"/>
  <c r="L48" i="1"/>
  <c r="M48" i="1" s="1"/>
  <c r="L32" i="1"/>
  <c r="M32" i="1" s="1"/>
  <c r="L28" i="1"/>
  <c r="M28" i="1" s="1"/>
  <c r="L83" i="1"/>
  <c r="M83" i="1" s="1"/>
  <c r="L78" i="1"/>
  <c r="M78" i="1" s="1"/>
  <c r="L75" i="1"/>
  <c r="M75" i="1" s="1"/>
  <c r="L43" i="1"/>
  <c r="M43" i="1" s="1"/>
  <c r="L22" i="1"/>
  <c r="M22" i="1" s="1"/>
  <c r="L103" i="1"/>
  <c r="M103" i="1" s="1"/>
  <c r="L64" i="1"/>
  <c r="M64" i="1" s="1"/>
  <c r="L50" i="1"/>
  <c r="M50" i="1" s="1"/>
  <c r="L34" i="1"/>
  <c r="M34" i="1" s="1"/>
  <c r="L99" i="1"/>
  <c r="M99" i="1" s="1"/>
  <c r="L30" i="1"/>
  <c r="M30" i="1" s="1"/>
  <c r="L25" i="1"/>
  <c r="M25" i="1" s="1"/>
  <c r="L44" i="1"/>
  <c r="M44" i="1" s="1"/>
  <c r="L19" i="1"/>
  <c r="M19" i="1" s="1"/>
  <c r="L10" i="1"/>
  <c r="M10" i="1" s="1"/>
  <c r="L42" i="1"/>
  <c r="M42" i="1" s="1"/>
  <c r="L91" i="1"/>
  <c r="M91" i="1" s="1"/>
  <c r="L63" i="1"/>
  <c r="M63" i="1" s="1"/>
  <c r="L74" i="1"/>
  <c r="M74" i="1" s="1"/>
  <c r="L80" i="1"/>
  <c r="M80" i="1" s="1"/>
  <c r="L54" i="1"/>
  <c r="M54" i="1" s="1"/>
  <c r="L23" i="1"/>
  <c r="M23" i="1" s="1"/>
  <c r="L47" i="1"/>
  <c r="M47" i="1" s="1"/>
  <c r="L38" i="1"/>
  <c r="M38" i="1" s="1"/>
  <c r="L67" i="1"/>
  <c r="M67" i="1" s="1"/>
  <c r="L29" i="1"/>
  <c r="M29" i="1" s="1"/>
  <c r="L97" i="1"/>
  <c r="M97" i="1" s="1"/>
  <c r="L93" i="1"/>
  <c r="M93" i="1" s="1"/>
  <c r="L46" i="1"/>
  <c r="M46" i="1" s="1"/>
  <c r="L9" i="1"/>
  <c r="M9" i="1" s="1"/>
  <c r="L6" i="1"/>
  <c r="M6" i="1" s="1"/>
  <c r="L100" i="1"/>
  <c r="M100" i="1" s="1"/>
  <c r="L88" i="1"/>
  <c r="M88" i="1" s="1"/>
  <c r="L52" i="1"/>
  <c r="M52" i="1" s="1"/>
  <c r="L45" i="1"/>
  <c r="M45" i="1" s="1"/>
  <c r="L40" i="1"/>
  <c r="M40" i="1" s="1"/>
  <c r="L17" i="1"/>
  <c r="M17" i="1" s="1"/>
  <c r="L8" i="1"/>
  <c r="M8" i="1" s="1"/>
  <c r="L61" i="1"/>
  <c r="M61" i="1" s="1"/>
  <c r="L36" i="1"/>
  <c r="M36" i="1" s="1"/>
  <c r="L20" i="1"/>
  <c r="M20" i="1" s="1"/>
  <c r="O7" i="1" l="1"/>
  <c r="O10" i="1"/>
  <c r="O4" i="1"/>
</calcChain>
</file>

<file path=xl/sharedStrings.xml><?xml version="1.0" encoding="utf-8"?>
<sst xmlns="http://schemas.openxmlformats.org/spreadsheetml/2006/main" count="67" uniqueCount="50">
  <si>
    <t>Autoregressive Model AR(1) - Least Squares</t>
  </si>
  <si>
    <t>Y</t>
  </si>
  <si>
    <t>X</t>
  </si>
  <si>
    <t>φ</t>
  </si>
  <si>
    <t>Act Y</t>
  </si>
  <si>
    <t>Pred Y</t>
  </si>
  <si>
    <t>Residual</t>
  </si>
  <si>
    <t>MSE</t>
  </si>
  <si>
    <t>Res Mean</t>
  </si>
  <si>
    <t>Res Var</t>
  </si>
  <si>
    <t>PACF(1)</t>
  </si>
  <si>
    <t>PACF(2)</t>
  </si>
  <si>
    <t>mean</t>
  </si>
  <si>
    <t>φ0</t>
  </si>
  <si>
    <t>φ1</t>
  </si>
  <si>
    <t>Autoregressive Model AR(2)</t>
  </si>
  <si>
    <t>ARMap</t>
  </si>
  <si>
    <t>X1</t>
  </si>
  <si>
    <t>X2</t>
  </si>
  <si>
    <t>Regression Analysis</t>
  </si>
  <si>
    <t>OVERALL FIT</t>
  </si>
  <si>
    <t>Multiple R</t>
  </si>
  <si>
    <t>AIC</t>
  </si>
  <si>
    <t>R Square</t>
  </si>
  <si>
    <t>AICc</t>
  </si>
  <si>
    <t>Adjusted R Square</t>
  </si>
  <si>
    <t>SBC</t>
  </si>
  <si>
    <t>Standard Error</t>
  </si>
  <si>
    <t>Observations</t>
  </si>
  <si>
    <t>ANOVA</t>
  </si>
  <si>
    <t>Alpha</t>
  </si>
  <si>
    <t>df</t>
  </si>
  <si>
    <t>SS</t>
  </si>
  <si>
    <t>MS</t>
  </si>
  <si>
    <t>F</t>
  </si>
  <si>
    <t>p-value</t>
  </si>
  <si>
    <t>sig</t>
  </si>
  <si>
    <t>Regression</t>
  </si>
  <si>
    <t>Total</t>
  </si>
  <si>
    <t>coeff</t>
  </si>
  <si>
    <t>std err</t>
  </si>
  <si>
    <t>t stat</t>
  </si>
  <si>
    <t>lower</t>
  </si>
  <si>
    <t>upper</t>
  </si>
  <si>
    <t>vif</t>
  </si>
  <si>
    <t>Intercept</t>
  </si>
  <si>
    <t>Real Statistics Using Excel</t>
  </si>
  <si>
    <t>Updated</t>
  </si>
  <si>
    <t>Copyright © 2013 - 2025 Charles Zaiontz</t>
  </si>
  <si>
    <t>Finding AR(p) coefficients using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</si>
</sst>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 applyAlignment="1">
      <alignment horizontal="left"/>
    </xf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AR(1) Process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 1'!$K$3</c:f>
              <c:strCache>
                <c:ptCount val="1"/>
                <c:pt idx="0">
                  <c:v>Act 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'AR 1'!$K$4:$K$103</c:f>
              <c:numCache>
                <c:formatCode>General</c:formatCode>
                <c:ptCount val="100"/>
                <c:pt idx="0">
                  <c:v>4.3021475051980769</c:v>
                </c:pt>
                <c:pt idx="1">
                  <c:v>6.1430149110931316</c:v>
                </c:pt>
                <c:pt idx="2">
                  <c:v>6.3459572674893705</c:v>
                </c:pt>
                <c:pt idx="3">
                  <c:v>6.9780493152929868</c:v>
                </c:pt>
                <c:pt idx="4">
                  <c:v>9.4477537014508481</c:v>
                </c:pt>
                <c:pt idx="5">
                  <c:v>8.3642522446696148</c:v>
                </c:pt>
                <c:pt idx="6">
                  <c:v>7.0707696895845489</c:v>
                </c:pt>
                <c:pt idx="7">
                  <c:v>7.0223724931102565</c:v>
                </c:pt>
                <c:pt idx="8">
                  <c:v>7.6294074398052825</c:v>
                </c:pt>
                <c:pt idx="9">
                  <c:v>7.4517411771940036</c:v>
                </c:pt>
                <c:pt idx="10">
                  <c:v>7.3130631313404661</c:v>
                </c:pt>
                <c:pt idx="11">
                  <c:v>6.7369511871069463</c:v>
                </c:pt>
                <c:pt idx="12">
                  <c:v>7.6354174876257783</c:v>
                </c:pt>
                <c:pt idx="13">
                  <c:v>8.3342560076615939</c:v>
                </c:pt>
                <c:pt idx="14">
                  <c:v>8.5141776386100858</c:v>
                </c:pt>
                <c:pt idx="15">
                  <c:v>9.4761147740463922</c:v>
                </c:pt>
                <c:pt idx="16">
                  <c:v>8.4497227967860145</c:v>
                </c:pt>
                <c:pt idx="17">
                  <c:v>9.5044632194121306</c:v>
                </c:pt>
                <c:pt idx="18">
                  <c:v>6.6676010752525539</c:v>
                </c:pt>
                <c:pt idx="19">
                  <c:v>7.8523156414806694</c:v>
                </c:pt>
                <c:pt idx="20">
                  <c:v>7.9188624171649664</c:v>
                </c:pt>
                <c:pt idx="21">
                  <c:v>8.7725861312320053</c:v>
                </c:pt>
                <c:pt idx="22">
                  <c:v>10.918097347819121</c:v>
                </c:pt>
                <c:pt idx="23">
                  <c:v>9.1393820365107956</c:v>
                </c:pt>
                <c:pt idx="24">
                  <c:v>10.149056902391564</c:v>
                </c:pt>
                <c:pt idx="25">
                  <c:v>9.7731168391438672</c:v>
                </c:pt>
                <c:pt idx="26">
                  <c:v>8.1440033012883841</c:v>
                </c:pt>
                <c:pt idx="27">
                  <c:v>6.838500376425344</c:v>
                </c:pt>
                <c:pt idx="28">
                  <c:v>9.2094371369449455</c:v>
                </c:pt>
                <c:pt idx="29">
                  <c:v>8.8371485520723034</c:v>
                </c:pt>
                <c:pt idx="30">
                  <c:v>7.6209294629535282</c:v>
                </c:pt>
                <c:pt idx="31">
                  <c:v>7.7901579994514005</c:v>
                </c:pt>
                <c:pt idx="32">
                  <c:v>7.6194519683144453</c:v>
                </c:pt>
                <c:pt idx="33">
                  <c:v>9.127900881049305</c:v>
                </c:pt>
                <c:pt idx="34">
                  <c:v>9.2788576197719177</c:v>
                </c:pt>
                <c:pt idx="35">
                  <c:v>8.6643591532989923</c:v>
                </c:pt>
                <c:pt idx="36">
                  <c:v>9.7255313464083262</c:v>
                </c:pt>
                <c:pt idx="37">
                  <c:v>11.406770985884808</c:v>
                </c:pt>
                <c:pt idx="38">
                  <c:v>9.8336619818405797</c:v>
                </c:pt>
                <c:pt idx="39">
                  <c:v>8.4620375217512613</c:v>
                </c:pt>
                <c:pt idx="40">
                  <c:v>7.0338328748821439</c:v>
                </c:pt>
                <c:pt idx="41">
                  <c:v>7.2882995736784437</c:v>
                </c:pt>
                <c:pt idx="42">
                  <c:v>8.8866754056650521</c:v>
                </c:pt>
                <c:pt idx="43">
                  <c:v>7.4798200466140621</c:v>
                </c:pt>
                <c:pt idx="44">
                  <c:v>9.7657383666225144</c:v>
                </c:pt>
                <c:pt idx="45">
                  <c:v>7.9447003666965932</c:v>
                </c:pt>
                <c:pt idx="46">
                  <c:v>6.8290832554627521</c:v>
                </c:pt>
                <c:pt idx="47">
                  <c:v>7.9209790522165529</c:v>
                </c:pt>
                <c:pt idx="48">
                  <c:v>5.9511980566404041</c:v>
                </c:pt>
                <c:pt idx="49">
                  <c:v>7.2243633792411535</c:v>
                </c:pt>
                <c:pt idx="50">
                  <c:v>8.0384987230282157</c:v>
                </c:pt>
                <c:pt idx="51">
                  <c:v>7.7399529278597647</c:v>
                </c:pt>
                <c:pt idx="52">
                  <c:v>8.9551761475345906</c:v>
                </c:pt>
                <c:pt idx="53">
                  <c:v>9.9066867108961674</c:v>
                </c:pt>
                <c:pt idx="54">
                  <c:v>10.16660381050475</c:v>
                </c:pt>
                <c:pt idx="55">
                  <c:v>9.1166011165912639</c:v>
                </c:pt>
                <c:pt idx="56">
                  <c:v>7.4985374040370072</c:v>
                </c:pt>
                <c:pt idx="57">
                  <c:v>6.6994539517640845</c:v>
                </c:pt>
                <c:pt idx="58">
                  <c:v>9.9889227287681415</c:v>
                </c:pt>
                <c:pt idx="59">
                  <c:v>8.567950641763117</c:v>
                </c:pt>
                <c:pt idx="60">
                  <c:v>11.140657012186477</c:v>
                </c:pt>
                <c:pt idx="61">
                  <c:v>10.861815846061663</c:v>
                </c:pt>
                <c:pt idx="62">
                  <c:v>6.9476293256076023</c:v>
                </c:pt>
                <c:pt idx="63">
                  <c:v>6.380834951805145</c:v>
                </c:pt>
                <c:pt idx="64">
                  <c:v>9.0726793446289538</c:v>
                </c:pt>
                <c:pt idx="65">
                  <c:v>6.832378383517816</c:v>
                </c:pt>
                <c:pt idx="66">
                  <c:v>7.3495811868046541</c:v>
                </c:pt>
                <c:pt idx="67">
                  <c:v>8.6635730768835675</c:v>
                </c:pt>
                <c:pt idx="68">
                  <c:v>8.6199352166966747</c:v>
                </c:pt>
                <c:pt idx="69">
                  <c:v>9.0829349718133621</c:v>
                </c:pt>
                <c:pt idx="70">
                  <c:v>9.1796597917769738</c:v>
                </c:pt>
                <c:pt idx="71">
                  <c:v>6.848589700351436</c:v>
                </c:pt>
                <c:pt idx="72">
                  <c:v>7.7501860684193806</c:v>
                </c:pt>
                <c:pt idx="73">
                  <c:v>8.8331519655802584</c:v>
                </c:pt>
                <c:pt idx="74">
                  <c:v>9.3710954936637663</c:v>
                </c:pt>
                <c:pt idx="75">
                  <c:v>8.6528344763882448</c:v>
                </c:pt>
                <c:pt idx="76">
                  <c:v>9.2564658868878311</c:v>
                </c:pt>
                <c:pt idx="77">
                  <c:v>9.6513968847440008</c:v>
                </c:pt>
                <c:pt idx="78">
                  <c:v>6.6513632585601243</c:v>
                </c:pt>
                <c:pt idx="79">
                  <c:v>8.2448300200235511</c:v>
                </c:pt>
                <c:pt idx="80">
                  <c:v>6.0413591421843176</c:v>
                </c:pt>
                <c:pt idx="81">
                  <c:v>7.6493627408184555</c:v>
                </c:pt>
                <c:pt idx="82">
                  <c:v>8.5549854316047824</c:v>
                </c:pt>
                <c:pt idx="83">
                  <c:v>9.3164955064472412</c:v>
                </c:pt>
                <c:pt idx="84">
                  <c:v>9.3880379589982077</c:v>
                </c:pt>
                <c:pt idx="85">
                  <c:v>8.8184147405082118</c:v>
                </c:pt>
                <c:pt idx="86">
                  <c:v>8.9099086736321791</c:v>
                </c:pt>
                <c:pt idx="87">
                  <c:v>8.4966509972542372</c:v>
                </c:pt>
                <c:pt idx="88">
                  <c:v>9.5957622880510769</c:v>
                </c:pt>
                <c:pt idx="89">
                  <c:v>9.4341042496587111</c:v>
                </c:pt>
                <c:pt idx="90">
                  <c:v>8.3549740311930485</c:v>
                </c:pt>
                <c:pt idx="91">
                  <c:v>8.8374866436708892</c:v>
                </c:pt>
                <c:pt idx="92">
                  <c:v>7.8030050801946294</c:v>
                </c:pt>
                <c:pt idx="93">
                  <c:v>6.432132626966296</c:v>
                </c:pt>
                <c:pt idx="94">
                  <c:v>8.2070381831134771</c:v>
                </c:pt>
                <c:pt idx="95">
                  <c:v>6.8935011528724619</c:v>
                </c:pt>
                <c:pt idx="96">
                  <c:v>6.5813576553819226</c:v>
                </c:pt>
                <c:pt idx="97">
                  <c:v>6.7231135510172306</c:v>
                </c:pt>
                <c:pt idx="98">
                  <c:v>5.6031024496579178</c:v>
                </c:pt>
                <c:pt idx="99">
                  <c:v>8.2498435205593736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F4-49EE-9661-49F14F432A5F}"/>
            </c:ext>
          </c:extLst>
        </c:ser>
        <c:ser>
          <c:idx val="1"/>
          <c:order val="1"/>
          <c:tx>
            <c:strRef>
              <c:f>'AR 1'!$L$3</c:f>
              <c:strCache>
                <c:ptCount val="1"/>
                <c:pt idx="0">
                  <c:v>Pred 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'AR 1'!$L$4:$L$103</c:f>
              <c:numCache>
                <c:formatCode>General</c:formatCode>
                <c:ptCount val="100"/>
                <c:pt idx="1">
                  <c:v>6.7191970540349821</c:v>
                </c:pt>
                <c:pt idx="2">
                  <c:v>7.445193759940393</c:v>
                </c:pt>
                <c:pt idx="3">
                  <c:v>7.5252296613641096</c:v>
                </c:pt>
                <c:pt idx="4">
                  <c:v>7.7745125499985086</c:v>
                </c:pt>
                <c:pt idx="5">
                  <c:v>8.7485084191029276</c:v>
                </c:pt>
                <c:pt idx="6">
                  <c:v>8.3211998112434582</c:v>
                </c:pt>
                <c:pt idx="7">
                  <c:v>7.8110793804450838</c:v>
                </c:pt>
                <c:pt idx="8">
                  <c:v>7.7919926145526155</c:v>
                </c:pt>
                <c:pt idx="9">
                  <c:v>8.0313935460150194</c:v>
                </c:pt>
                <c:pt idx="10">
                  <c:v>7.9613259675499641</c:v>
                </c:pt>
                <c:pt idx="11">
                  <c:v>7.9066344649742453</c:v>
                </c:pt>
                <c:pt idx="12">
                  <c:v>7.6794288702600859</c:v>
                </c:pt>
                <c:pt idx="13">
                  <c:v>8.0337637737163963</c:v>
                </c:pt>
                <c:pt idx="14">
                  <c:v>8.3093699699481842</c:v>
                </c:pt>
                <c:pt idx="15">
                  <c:v>8.3803270149648093</c:v>
                </c:pt>
                <c:pt idx="16">
                  <c:v>8.7596933883268768</c:v>
                </c:pt>
                <c:pt idx="17">
                  <c:v>8.3549074748642678</c:v>
                </c:pt>
                <c:pt idx="18">
                  <c:v>8.7708733776553647</c:v>
                </c:pt>
                <c:pt idx="19">
                  <c:v>7.6520787457485486</c:v>
                </c:pt>
                <c:pt idx="20">
                  <c:v>8.1193035278080572</c:v>
                </c:pt>
                <c:pt idx="21">
                  <c:v>8.1455480795778978</c:v>
                </c:pt>
                <c:pt idx="22">
                  <c:v>8.4822375131466607</c:v>
                </c:pt>
                <c:pt idx="23">
                  <c:v>9.3283788869019375</c:v>
                </c:pt>
                <c:pt idx="24">
                  <c:v>8.6268935693727844</c:v>
                </c:pt>
                <c:pt idx="25">
                  <c:v>9.0250866300557835</c:v>
                </c:pt>
                <c:pt idx="26">
                  <c:v>8.8768243235682629</c:v>
                </c:pt>
                <c:pt idx="27">
                  <c:v>8.2343385811179921</c:v>
                </c:pt>
                <c:pt idx="28">
                  <c:v>7.7194775868034027</c:v>
                </c:pt>
                <c:pt idx="29">
                  <c:v>8.6545217255258002</c:v>
                </c:pt>
                <c:pt idx="30">
                  <c:v>8.5076994799918744</c:v>
                </c:pt>
                <c:pt idx="31">
                  <c:v>8.0280500226045852</c:v>
                </c:pt>
                <c:pt idx="32">
                  <c:v>8.0947899516452182</c:v>
                </c:pt>
                <c:pt idx="33">
                  <c:v>8.0274673319460774</c:v>
                </c:pt>
                <c:pt idx="34">
                  <c:v>8.6223656598566851</c:v>
                </c:pt>
                <c:pt idx="35">
                  <c:v>8.6818996027663609</c:v>
                </c:pt>
                <c:pt idx="36">
                  <c:v>8.4395552269494836</c:v>
                </c:pt>
                <c:pt idx="37">
                  <c:v>8.8580576753760809</c:v>
                </c:pt>
                <c:pt idx="38">
                  <c:v>9.5211007800499168</c:v>
                </c:pt>
                <c:pt idx="39">
                  <c:v>8.9007019662575875</c:v>
                </c:pt>
                <c:pt idx="40">
                  <c:v>8.3597641254466346</c:v>
                </c:pt>
                <c:pt idx="41">
                  <c:v>7.7965123313927123</c:v>
                </c:pt>
                <c:pt idx="42">
                  <c:v>7.896868274736125</c:v>
                </c:pt>
                <c:pt idx="43">
                  <c:v>8.5272317572471792</c:v>
                </c:pt>
                <c:pt idx="44">
                  <c:v>7.9723996421879271</c:v>
                </c:pt>
                <c:pt idx="45">
                  <c:v>8.8739144199391582</c:v>
                </c:pt>
                <c:pt idx="46">
                  <c:v>8.1557379858075603</c:v>
                </c:pt>
                <c:pt idx="47">
                  <c:v>7.7157636860759187</c:v>
                </c:pt>
                <c:pt idx="48">
                  <c:v>8.1463828328415691</c:v>
                </c:pt>
                <c:pt idx="49">
                  <c:v>7.3695455062835205</c:v>
                </c:pt>
                <c:pt idx="50">
                  <c:v>7.8716532775011494</c:v>
                </c:pt>
                <c:pt idx="51">
                  <c:v>8.1927299481281644</c:v>
                </c:pt>
                <c:pt idx="52">
                  <c:v>8.0749902004634908</c:v>
                </c:pt>
                <c:pt idx="53">
                  <c:v>8.5542469093380387</c:v>
                </c:pt>
                <c:pt idx="54">
                  <c:v>8.929501277155385</c:v>
                </c:pt>
                <c:pt idx="55">
                  <c:v>9.0320067360059468</c:v>
                </c:pt>
                <c:pt idx="56">
                  <c:v>8.617909286873072</c:v>
                </c:pt>
                <c:pt idx="57">
                  <c:v>7.9797813470238079</c:v>
                </c:pt>
                <c:pt idx="58">
                  <c:v>7.6646408039103306</c:v>
                </c:pt>
                <c:pt idx="59">
                  <c:v>8.9619333132111283</c:v>
                </c:pt>
                <c:pt idx="60">
                  <c:v>8.4015338781156945</c:v>
                </c:pt>
                <c:pt idx="61">
                  <c:v>9.4161514134188877</c:v>
                </c:pt>
                <c:pt idx="62">
                  <c:v>9.3061827283146989</c:v>
                </c:pt>
                <c:pt idx="63">
                  <c:v>7.7625155901769904</c:v>
                </c:pt>
                <c:pt idx="64">
                  <c:v>7.5389846356994559</c:v>
                </c:pt>
                <c:pt idx="65">
                  <c:v>8.6005875277610073</c:v>
                </c:pt>
                <c:pt idx="66">
                  <c:v>7.7170632104772157</c:v>
                </c:pt>
                <c:pt idx="67">
                  <c:v>7.9210363648004751</c:v>
                </c:pt>
                <c:pt idx="68">
                  <c:v>8.4392452160891906</c:v>
                </c:pt>
                <c:pt idx="69">
                  <c:v>8.4220354253965031</c:v>
                </c:pt>
                <c:pt idx="70">
                  <c:v>8.6046321164853392</c:v>
                </c:pt>
                <c:pt idx="71">
                  <c:v>8.6427782102496167</c:v>
                </c:pt>
                <c:pt idx="72">
                  <c:v>7.7234565892626232</c:v>
                </c:pt>
                <c:pt idx="73">
                  <c:v>8.0790259209687036</c:v>
                </c:pt>
                <c:pt idx="74">
                  <c:v>8.5061233161580212</c:v>
                </c:pt>
                <c:pt idx="75">
                  <c:v>8.7182761459061648</c:v>
                </c:pt>
                <c:pt idx="76">
                  <c:v>8.435010153552545</c:v>
                </c:pt>
                <c:pt idx="77">
                  <c:v>8.6730688068810622</c:v>
                </c:pt>
                <c:pt idx="78">
                  <c:v>8.8288207108940018</c:v>
                </c:pt>
                <c:pt idx="79">
                  <c:v>7.6456749160147783</c:v>
                </c:pt>
                <c:pt idx="80">
                  <c:v>8.2741023715108106</c:v>
                </c:pt>
                <c:pt idx="81">
                  <c:v>7.405103010803467</c:v>
                </c:pt>
                <c:pt idx="82">
                  <c:v>8.039263467962968</c:v>
                </c:pt>
                <c:pt idx="83">
                  <c:v>8.3964206908018344</c:v>
                </c:pt>
                <c:pt idx="84">
                  <c:v>8.6967431388385528</c:v>
                </c:pt>
                <c:pt idx="85">
                  <c:v>8.7249578732176118</c:v>
                </c:pt>
                <c:pt idx="86">
                  <c:v>8.5003112860127601</c:v>
                </c:pt>
                <c:pt idx="87">
                  <c:v>8.5363944356440786</c:v>
                </c:pt>
                <c:pt idx="88">
                  <c:v>8.3734149017679638</c:v>
                </c:pt>
                <c:pt idx="89">
                  <c:v>8.8068796771160685</c:v>
                </c:pt>
                <c:pt idx="90">
                  <c:v>8.7431253822764994</c:v>
                </c:pt>
                <c:pt idx="91">
                  <c:v>8.3175406925045934</c:v>
                </c:pt>
                <c:pt idx="92">
                  <c:v>8.5078328157150676</c:v>
                </c:pt>
                <c:pt idx="93">
                  <c:v>8.099856551374355</c:v>
                </c:pt>
                <c:pt idx="94">
                  <c:v>7.5592152851576087</c:v>
                </c:pt>
                <c:pt idx="95">
                  <c:v>8.2591981209281951</c:v>
                </c:pt>
                <c:pt idx="96">
                  <c:v>7.7411686561302737</c:v>
                </c:pt>
                <c:pt idx="97">
                  <c:v>7.6180662804663726</c:v>
                </c:pt>
                <c:pt idx="98">
                  <c:v>7.6739716177787392</c:v>
                </c:pt>
                <c:pt idx="99">
                  <c:v>7.2322644271573697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4-49EE-9661-49F14F432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58424"/>
        <c:axId val="494662344"/>
      </c:lineChart>
      <c:catAx>
        <c:axId val="494658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62344"/>
        <c:crosses val="autoZero"/>
        <c:auto val="1"/>
        <c:lblAlgn val="ctr"/>
        <c:lblOffset val="100"/>
        <c:noMultiLvlLbl val="0"/>
      </c:catAx>
      <c:valAx>
        <c:axId val="494662344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5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AR(2)</a:t>
            </a:r>
            <a:r>
              <a:rPr lang="en-GB" baseline="0"/>
              <a:t> Process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 2'!$L$3</c:f>
              <c:strCache>
                <c:ptCount val="1"/>
                <c:pt idx="0">
                  <c:v>Act 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'AR 2'!$L$4:$L$103</c:f>
              <c:numCache>
                <c:formatCode>General</c:formatCode>
                <c:ptCount val="100"/>
                <c:pt idx="0">
                  <c:v>4.5267574698597484</c:v>
                </c:pt>
                <c:pt idx="1">
                  <c:v>6.893370777512497</c:v>
                </c:pt>
                <c:pt idx="2">
                  <c:v>8.4253951175675805</c:v>
                </c:pt>
                <c:pt idx="3">
                  <c:v>6.999502086988997</c:v>
                </c:pt>
                <c:pt idx="4">
                  <c:v>6.1875941616300834</c:v>
                </c:pt>
                <c:pt idx="5">
                  <c:v>5.8129764708798239</c:v>
                </c:pt>
                <c:pt idx="6">
                  <c:v>7.1200726875188378</c:v>
                </c:pt>
                <c:pt idx="7">
                  <c:v>8.5019149332741044</c:v>
                </c:pt>
                <c:pt idx="8">
                  <c:v>7.3012221051820614</c:v>
                </c:pt>
                <c:pt idx="9">
                  <c:v>6.0388768293832715</c:v>
                </c:pt>
                <c:pt idx="10">
                  <c:v>4.7460896891377891</c:v>
                </c:pt>
                <c:pt idx="11">
                  <c:v>6.6536767183588417</c:v>
                </c:pt>
                <c:pt idx="12">
                  <c:v>8.1939759194869595</c:v>
                </c:pt>
                <c:pt idx="13">
                  <c:v>7.5602635334693442</c:v>
                </c:pt>
                <c:pt idx="14">
                  <c:v>6.794451297136205</c:v>
                </c:pt>
                <c:pt idx="15">
                  <c:v>4.7244665351583883</c:v>
                </c:pt>
                <c:pt idx="16">
                  <c:v>6.0271551265385801</c:v>
                </c:pt>
                <c:pt idx="17">
                  <c:v>7.1259100258620851</c:v>
                </c:pt>
                <c:pt idx="18">
                  <c:v>7.1912478294921529</c:v>
                </c:pt>
                <c:pt idx="19">
                  <c:v>6.6826916383449895</c:v>
                </c:pt>
                <c:pt idx="20">
                  <c:v>6.5721571230018965</c:v>
                </c:pt>
                <c:pt idx="21">
                  <c:v>6.7527389135024771</c:v>
                </c:pt>
                <c:pt idx="22">
                  <c:v>5.6474000535444784</c:v>
                </c:pt>
                <c:pt idx="23">
                  <c:v>6.4773690041963041</c:v>
                </c:pt>
                <c:pt idx="24">
                  <c:v>7.2903737384173564</c:v>
                </c:pt>
                <c:pt idx="25">
                  <c:v>7.8305066981653439</c:v>
                </c:pt>
                <c:pt idx="26">
                  <c:v>7.752682958213466</c:v>
                </c:pt>
                <c:pt idx="27">
                  <c:v>5.8983792321319335</c:v>
                </c:pt>
                <c:pt idx="28">
                  <c:v>6.9970102225736142</c:v>
                </c:pt>
                <c:pt idx="29">
                  <c:v>7.5670361691232699</c:v>
                </c:pt>
                <c:pt idx="30">
                  <c:v>5.9325823975209193</c:v>
                </c:pt>
                <c:pt idx="31">
                  <c:v>6.2716739845100316</c:v>
                </c:pt>
                <c:pt idx="32">
                  <c:v>7.5927373959870117</c:v>
                </c:pt>
                <c:pt idx="33">
                  <c:v>7.0772059138076351</c:v>
                </c:pt>
                <c:pt idx="34">
                  <c:v>7.2335411603542905</c:v>
                </c:pt>
                <c:pt idx="35">
                  <c:v>9.2815947650947983</c:v>
                </c:pt>
                <c:pt idx="36">
                  <c:v>8.1261550928644262</c:v>
                </c:pt>
                <c:pt idx="37">
                  <c:v>7.4739429418675778</c:v>
                </c:pt>
                <c:pt idx="38">
                  <c:v>5.8482842063827345</c:v>
                </c:pt>
                <c:pt idx="39">
                  <c:v>4.9087410222113919</c:v>
                </c:pt>
                <c:pt idx="40">
                  <c:v>8.5560009883684138</c:v>
                </c:pt>
                <c:pt idx="41">
                  <c:v>8.7745309133389373</c:v>
                </c:pt>
                <c:pt idx="42">
                  <c:v>7.5376775568876386</c:v>
                </c:pt>
                <c:pt idx="43">
                  <c:v>8.2711357692560838</c:v>
                </c:pt>
                <c:pt idx="44">
                  <c:v>9.6160924400361214</c:v>
                </c:pt>
                <c:pt idx="45">
                  <c:v>9.1199492250703216</c:v>
                </c:pt>
                <c:pt idx="46">
                  <c:v>7.573939957780266</c:v>
                </c:pt>
                <c:pt idx="47">
                  <c:v>8.0172610519511434</c:v>
                </c:pt>
                <c:pt idx="48">
                  <c:v>6.7179685412903414</c:v>
                </c:pt>
                <c:pt idx="49">
                  <c:v>7.6314476483008358</c:v>
                </c:pt>
                <c:pt idx="50">
                  <c:v>6.9543572952914339</c:v>
                </c:pt>
                <c:pt idx="51">
                  <c:v>6.6084855817594015</c:v>
                </c:pt>
                <c:pt idx="52">
                  <c:v>6.4501230805655911</c:v>
                </c:pt>
                <c:pt idx="53">
                  <c:v>7.6879119027649709</c:v>
                </c:pt>
                <c:pt idx="54">
                  <c:v>5.7936182459941481</c:v>
                </c:pt>
                <c:pt idx="55">
                  <c:v>6.5599686446029404</c:v>
                </c:pt>
                <c:pt idx="56">
                  <c:v>8.0502499924421933</c:v>
                </c:pt>
                <c:pt idx="57">
                  <c:v>6.1160642285234905</c:v>
                </c:pt>
                <c:pt idx="58">
                  <c:v>6.7128853872972014</c:v>
                </c:pt>
                <c:pt idx="59">
                  <c:v>6.972769157706062</c:v>
                </c:pt>
                <c:pt idx="60">
                  <c:v>5.3921819539773042</c:v>
                </c:pt>
                <c:pt idx="61">
                  <c:v>5.2797035833200177</c:v>
                </c:pt>
                <c:pt idx="62">
                  <c:v>7.4698051304791724</c:v>
                </c:pt>
                <c:pt idx="63">
                  <c:v>5.3546264732197972</c:v>
                </c:pt>
                <c:pt idx="64">
                  <c:v>7.3862630048880682</c:v>
                </c:pt>
                <c:pt idx="65">
                  <c:v>8.9169928669823157</c:v>
                </c:pt>
                <c:pt idx="66">
                  <c:v>8.0300089468534299</c:v>
                </c:pt>
                <c:pt idx="67">
                  <c:v>8.2151443132194668</c:v>
                </c:pt>
                <c:pt idx="68">
                  <c:v>6.4821485455978305</c:v>
                </c:pt>
                <c:pt idx="69">
                  <c:v>8.6269994716856839</c:v>
                </c:pt>
                <c:pt idx="70">
                  <c:v>9.2940431937725041</c:v>
                </c:pt>
                <c:pt idx="71">
                  <c:v>8.4137893229457603</c:v>
                </c:pt>
                <c:pt idx="72">
                  <c:v>9.6617263427642683</c:v>
                </c:pt>
                <c:pt idx="73">
                  <c:v>8.353709968296096</c:v>
                </c:pt>
                <c:pt idx="74">
                  <c:v>7.0127164687025392</c:v>
                </c:pt>
                <c:pt idx="75">
                  <c:v>8.9515775235567929</c:v>
                </c:pt>
                <c:pt idx="76">
                  <c:v>7.7871059802711384</c:v>
                </c:pt>
                <c:pt idx="77">
                  <c:v>5.9914461883467407</c:v>
                </c:pt>
                <c:pt idx="78">
                  <c:v>6.0471013441916917</c:v>
                </c:pt>
                <c:pt idx="79">
                  <c:v>6.199402126728244</c:v>
                </c:pt>
                <c:pt idx="80">
                  <c:v>7.770246090077273</c:v>
                </c:pt>
                <c:pt idx="81">
                  <c:v>6.8348719600207684</c:v>
                </c:pt>
                <c:pt idx="82">
                  <c:v>7.3287274991072104</c:v>
                </c:pt>
                <c:pt idx="83">
                  <c:v>6.8192852019370696</c:v>
                </c:pt>
                <c:pt idx="84">
                  <c:v>6.4267890522116708</c:v>
                </c:pt>
                <c:pt idx="85">
                  <c:v>5.5555076226554707</c:v>
                </c:pt>
                <c:pt idx="86">
                  <c:v>6.3790076989131865</c:v>
                </c:pt>
                <c:pt idx="87">
                  <c:v>6.8468683813833922</c:v>
                </c:pt>
                <c:pt idx="88">
                  <c:v>6.5297839037031835</c:v>
                </c:pt>
                <c:pt idx="89">
                  <c:v>6.9722207272041752</c:v>
                </c:pt>
                <c:pt idx="90">
                  <c:v>7.9209906337611091</c:v>
                </c:pt>
                <c:pt idx="91">
                  <c:v>7.7482352854108072</c:v>
                </c:pt>
                <c:pt idx="92">
                  <c:v>6.9019892363480606</c:v>
                </c:pt>
                <c:pt idx="93">
                  <c:v>5.2437738080077576</c:v>
                </c:pt>
                <c:pt idx="94">
                  <c:v>5.9885180851756683</c:v>
                </c:pt>
                <c:pt idx="95">
                  <c:v>5.9236083765200203</c:v>
                </c:pt>
                <c:pt idx="96">
                  <c:v>7.5168005751827058</c:v>
                </c:pt>
                <c:pt idx="97">
                  <c:v>7.8620302663362134</c:v>
                </c:pt>
                <c:pt idx="98">
                  <c:v>6.7345852259753105</c:v>
                </c:pt>
                <c:pt idx="99">
                  <c:v>8.4658442020564895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1-4599-8DA3-1F5B2978445F}"/>
            </c:ext>
          </c:extLst>
        </c:ser>
        <c:ser>
          <c:idx val="1"/>
          <c:order val="1"/>
          <c:tx>
            <c:strRef>
              <c:f>'AR 2'!$M$3</c:f>
              <c:strCache>
                <c:ptCount val="1"/>
                <c:pt idx="0">
                  <c:v>Pred 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'AR 2'!$M$4:$M$103</c:f>
              <c:numCache>
                <c:formatCode>General</c:formatCode>
                <c:ptCount val="100"/>
                <c:pt idx="2">
                  <c:v>7.4236069480725231</c:v>
                </c:pt>
                <c:pt idx="3">
                  <c:v>7.7441999033107525</c:v>
                </c:pt>
                <c:pt idx="4">
                  <c:v>6.8539704489096298</c:v>
                </c:pt>
                <c:pt idx="5">
                  <c:v>6.7112776602327733</c:v>
                </c:pt>
                <c:pt idx="6">
                  <c:v>6.6698425793697176</c:v>
                </c:pt>
                <c:pt idx="7">
                  <c:v>7.3227136377318418</c:v>
                </c:pt>
                <c:pt idx="8">
                  <c:v>7.7430187282178036</c:v>
                </c:pt>
                <c:pt idx="9">
                  <c:v>6.9788441584200749</c:v>
                </c:pt>
                <c:pt idx="10">
                  <c:v>6.595936249361098</c:v>
                </c:pt>
                <c:pt idx="11">
                  <c:v>6.2089760232229274</c:v>
                </c:pt>
                <c:pt idx="12">
                  <c:v>7.2800125418456263</c:v>
                </c:pt>
                <c:pt idx="13">
                  <c:v>7.6771058476118643</c:v>
                </c:pt>
                <c:pt idx="14">
                  <c:v>7.1452652352570762</c:v>
                </c:pt>
                <c:pt idx="15">
                  <c:v>6.8979639653919858</c:v>
                </c:pt>
                <c:pt idx="16">
                  <c:v>6.0794199709723697</c:v>
                </c:pt>
                <c:pt idx="17">
                  <c:v>6.9989587378961735</c:v>
                </c:pt>
                <c:pt idx="18">
                  <c:v>7.2914227330897683</c:v>
                </c:pt>
                <c:pt idx="19">
                  <c:v>7.1469678034728474</c:v>
                </c:pt>
                <c:pt idx="20">
                  <c:v>6.9056968420420182</c:v>
                </c:pt>
                <c:pt idx="21">
                  <c:v>6.9360993405454661</c:v>
                </c:pt>
                <c:pt idx="22">
                  <c:v>7.0356115897538087</c:v>
                </c:pt>
                <c:pt idx="23">
                  <c:v>6.5051005014484105</c:v>
                </c:pt>
                <c:pt idx="24">
                  <c:v>7.0571247722528572</c:v>
                </c:pt>
                <c:pt idx="25">
                  <c:v>7.2947531573313791</c:v>
                </c:pt>
                <c:pt idx="26">
                  <c:v>7.4111688380500542</c:v>
                </c:pt>
                <c:pt idx="27">
                  <c:v>7.2902357139711249</c:v>
                </c:pt>
                <c:pt idx="28">
                  <c:v>6.4605973150317082</c:v>
                </c:pt>
                <c:pt idx="29">
                  <c:v>7.2533014966873308</c:v>
                </c:pt>
                <c:pt idx="30">
                  <c:v>7.3380265810466083</c:v>
                </c:pt>
                <c:pt idx="31">
                  <c:v>6.5055476279778395</c:v>
                </c:pt>
                <c:pt idx="32">
                  <c:v>6.9185326494880135</c:v>
                </c:pt>
                <c:pt idx="33">
                  <c:v>7.4646424089429075</c:v>
                </c:pt>
                <c:pt idx="34">
                  <c:v>7.0212062536610373</c:v>
                </c:pt>
                <c:pt idx="35">
                  <c:v>7.1738899161898919</c:v>
                </c:pt>
                <c:pt idx="36">
                  <c:v>8.0790611155233716</c:v>
                </c:pt>
                <c:pt idx="37">
                  <c:v>7.2298581680913578</c:v>
                </c:pt>
                <c:pt idx="38">
                  <c:v>7.1168179557521709</c:v>
                </c:pt>
                <c:pt idx="39">
                  <c:v>6.4820236267387319</c:v>
                </c:pt>
                <c:pt idx="40">
                  <c:v>6.3130337173154043</c:v>
                </c:pt>
                <c:pt idx="41">
                  <c:v>8.1180124684594599</c:v>
                </c:pt>
                <c:pt idx="42">
                  <c:v>7.6392485070801559</c:v>
                </c:pt>
                <c:pt idx="43">
                  <c:v>7.0430077732572354</c:v>
                </c:pt>
                <c:pt idx="44">
                  <c:v>7.5720514874147193</c:v>
                </c:pt>
                <c:pt idx="45">
                  <c:v>8.0665140366771304</c:v>
                </c:pt>
                <c:pt idx="46">
                  <c:v>7.628094958119199</c:v>
                </c:pt>
                <c:pt idx="47">
                  <c:v>7.0047338980457896</c:v>
                </c:pt>
                <c:pt idx="48">
                  <c:v>7.4510296952141859</c:v>
                </c:pt>
                <c:pt idx="49">
                  <c:v>6.7908144138115709</c:v>
                </c:pt>
                <c:pt idx="50">
                  <c:v>7.4114939030650016</c:v>
                </c:pt>
                <c:pt idx="51">
                  <c:v>6.9592906908225745</c:v>
                </c:pt>
                <c:pt idx="52">
                  <c:v>6.9095432269975632</c:v>
                </c:pt>
                <c:pt idx="53">
                  <c:v>6.892447776019484</c:v>
                </c:pt>
                <c:pt idx="54">
                  <c:v>7.4795783887754519</c:v>
                </c:pt>
                <c:pt idx="55">
                  <c:v>6.4232936237654688</c:v>
                </c:pt>
                <c:pt idx="56">
                  <c:v>7.0714586781178683</c:v>
                </c:pt>
                <c:pt idx="57">
                  <c:v>7.6266953270844509</c:v>
                </c:pt>
                <c:pt idx="58">
                  <c:v>6.5122838986551974</c:v>
                </c:pt>
                <c:pt idx="59">
                  <c:v>7.0897937439045648</c:v>
                </c:pt>
                <c:pt idx="60">
                  <c:v>7.1132176955730886</c:v>
                </c:pt>
                <c:pt idx="61">
                  <c:v>6.3543465800143393</c:v>
                </c:pt>
                <c:pt idx="62">
                  <c:v>6.553753874282874</c:v>
                </c:pt>
                <c:pt idx="63">
                  <c:v>7.5660233996831954</c:v>
                </c:pt>
                <c:pt idx="64">
                  <c:v>6.2585274827707504</c:v>
                </c:pt>
                <c:pt idx="65">
                  <c:v>7.5162167668129261</c:v>
                </c:pt>
                <c:pt idx="66">
                  <c:v>7.8893065525053032</c:v>
                </c:pt>
                <c:pt idx="67">
                  <c:v>7.2439811014903004</c:v>
                </c:pt>
                <c:pt idx="68">
                  <c:v>7.4686068368540903</c:v>
                </c:pt>
                <c:pt idx="69">
                  <c:v>6.6523781476220041</c:v>
                </c:pt>
                <c:pt idx="70">
                  <c:v>7.9009084603525768</c:v>
                </c:pt>
                <c:pt idx="71">
                  <c:v>7.8638886753368187</c:v>
                </c:pt>
                <c:pt idx="72">
                  <c:v>7.3584895903273067</c:v>
                </c:pt>
                <c:pt idx="73">
                  <c:v>8.0646280538639115</c:v>
                </c:pt>
                <c:pt idx="74">
                  <c:v>7.2729420926500676</c:v>
                </c:pt>
                <c:pt idx="75">
                  <c:v>6.8713307395018877</c:v>
                </c:pt>
                <c:pt idx="76">
                  <c:v>7.9642070283228081</c:v>
                </c:pt>
                <c:pt idx="77">
                  <c:v>7.1282070552658841</c:v>
                </c:pt>
                <c:pt idx="78">
                  <c:v>6.4974005047190992</c:v>
                </c:pt>
                <c:pt idx="79">
                  <c:v>6.8072341572332364</c:v>
                </c:pt>
                <c:pt idx="80">
                  <c:v>6.8675685460229534</c:v>
                </c:pt>
                <c:pt idx="81">
                  <c:v>7.5566956989622094</c:v>
                </c:pt>
                <c:pt idx="82">
                  <c:v>6.8830410464733456</c:v>
                </c:pt>
                <c:pt idx="83">
                  <c:v>7.2555138082102584</c:v>
                </c:pt>
                <c:pt idx="84">
                  <c:v>6.9459322238811518</c:v>
                </c:pt>
                <c:pt idx="85">
                  <c:v>6.8484467077127338</c:v>
                </c:pt>
                <c:pt idx="86">
                  <c:v>6.5150296061841759</c:v>
                </c:pt>
                <c:pt idx="87">
                  <c:v>7.0270249334055546</c:v>
                </c:pt>
                <c:pt idx="88">
                  <c:v>7.1089612003367089</c:v>
                </c:pt>
                <c:pt idx="89">
                  <c:v>6.8908417174938634</c:v>
                </c:pt>
                <c:pt idx="90">
                  <c:v>7.1419852223199589</c:v>
                </c:pt>
                <c:pt idx="91">
                  <c:v>7.5026727764344407</c:v>
                </c:pt>
                <c:pt idx="92">
                  <c:v>7.2738769738334472</c:v>
                </c:pt>
                <c:pt idx="93">
                  <c:v>6.9170046474658484</c:v>
                </c:pt>
                <c:pt idx="94">
                  <c:v>6.2981765540650132</c:v>
                </c:pt>
                <c:pt idx="95">
                  <c:v>6.8991191551567095</c:v>
                </c:pt>
                <c:pt idx="96">
                  <c:v>6.7516245531501777</c:v>
                </c:pt>
                <c:pt idx="97">
                  <c:v>7.4853211086516849</c:v>
                </c:pt>
                <c:pt idx="98">
                  <c:v>7.3896001085918464</c:v>
                </c:pt>
                <c:pt idx="99">
                  <c:v>6.8229592508439358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1-4599-8DA3-1F5B29784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72928"/>
        <c:axId val="494677240"/>
      </c:lineChart>
      <c:catAx>
        <c:axId val="49467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77240"/>
        <c:crosses val="autoZero"/>
        <c:auto val="1"/>
        <c:lblAlgn val="ctr"/>
        <c:lblOffset val="100"/>
        <c:noMultiLvlLbl val="0"/>
      </c:catAx>
      <c:valAx>
        <c:axId val="494677240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7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1</xdr:row>
      <xdr:rowOff>114300</xdr:rowOff>
    </xdr:from>
    <xdr:to>
      <xdr:col>22</xdr:col>
      <xdr:colOff>504825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E4F57B-EC5A-454F-9E5B-E8DD23689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1</xdr:row>
      <xdr:rowOff>138112</xdr:rowOff>
    </xdr:from>
    <xdr:to>
      <xdr:col>22</xdr:col>
      <xdr:colOff>161925</xdr:colOff>
      <xdr:row>16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EBF1F8-F101-4F91-A92D-7B8C2BA9F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3">
          <cell r="K3" t="str">
            <v>Act Y</v>
          </cell>
          <cell r="L3" t="str">
            <v>Pred Y</v>
          </cell>
        </row>
        <row r="4">
          <cell r="K4">
            <v>4.3021475051980769</v>
          </cell>
        </row>
        <row r="5">
          <cell r="K5">
            <v>6.1430149110931316</v>
          </cell>
          <cell r="L5">
            <v>6.7191970540349821</v>
          </cell>
        </row>
        <row r="6">
          <cell r="K6">
            <v>6.3459572674893705</v>
          </cell>
          <cell r="L6">
            <v>7.445193759940393</v>
          </cell>
        </row>
        <row r="7">
          <cell r="K7">
            <v>6.9780493152929868</v>
          </cell>
          <cell r="L7">
            <v>7.5252296613641096</v>
          </cell>
        </row>
        <row r="8">
          <cell r="K8">
            <v>9.4477537014508481</v>
          </cell>
          <cell r="L8">
            <v>7.7745125499985086</v>
          </cell>
        </row>
        <row r="9">
          <cell r="K9">
            <v>8.3642522446696148</v>
          </cell>
          <cell r="L9">
            <v>8.7485084191029276</v>
          </cell>
        </row>
        <row r="10">
          <cell r="K10">
            <v>7.0707696895845489</v>
          </cell>
          <cell r="L10">
            <v>8.3211998112434582</v>
          </cell>
        </row>
        <row r="11">
          <cell r="K11">
            <v>7.0223724931102565</v>
          </cell>
          <cell r="L11">
            <v>7.8110793804450838</v>
          </cell>
        </row>
        <row r="12">
          <cell r="K12">
            <v>7.6294074398052825</v>
          </cell>
          <cell r="L12">
            <v>7.7919926145526155</v>
          </cell>
        </row>
        <row r="13">
          <cell r="K13">
            <v>7.4517411771940036</v>
          </cell>
          <cell r="L13">
            <v>8.0313935460150194</v>
          </cell>
        </row>
        <row r="14">
          <cell r="K14">
            <v>7.3130631313404661</v>
          </cell>
          <cell r="L14">
            <v>7.9613259675499641</v>
          </cell>
        </row>
        <row r="15">
          <cell r="K15">
            <v>6.7369511871069463</v>
          </cell>
          <cell r="L15">
            <v>7.9066344649742453</v>
          </cell>
        </row>
        <row r="16">
          <cell r="K16">
            <v>7.6354174876257783</v>
          </cell>
          <cell r="L16">
            <v>7.6794288702600859</v>
          </cell>
        </row>
        <row r="17">
          <cell r="K17">
            <v>8.3342560076615939</v>
          </cell>
          <cell r="L17">
            <v>8.0337637737163963</v>
          </cell>
        </row>
        <row r="18">
          <cell r="K18">
            <v>8.5141776386100858</v>
          </cell>
          <cell r="L18">
            <v>8.3093699699481842</v>
          </cell>
        </row>
        <row r="19">
          <cell r="K19">
            <v>9.4761147740463922</v>
          </cell>
          <cell r="L19">
            <v>8.3803270149648093</v>
          </cell>
        </row>
        <row r="20">
          <cell r="K20">
            <v>8.4497227967860145</v>
          </cell>
          <cell r="L20">
            <v>8.7596933883268768</v>
          </cell>
        </row>
        <row r="21">
          <cell r="K21">
            <v>9.5044632194121306</v>
          </cell>
          <cell r="L21">
            <v>8.3549074748642678</v>
          </cell>
        </row>
        <row r="22">
          <cell r="K22">
            <v>6.6676010752525539</v>
          </cell>
          <cell r="L22">
            <v>8.7708733776553647</v>
          </cell>
        </row>
        <row r="23">
          <cell r="K23">
            <v>7.8523156414806694</v>
          </cell>
          <cell r="L23">
            <v>7.6520787457485486</v>
          </cell>
        </row>
        <row r="24">
          <cell r="K24">
            <v>7.9188624171649664</v>
          </cell>
          <cell r="L24">
            <v>8.1193035278080572</v>
          </cell>
        </row>
        <row r="25">
          <cell r="K25">
            <v>8.7725861312320053</v>
          </cell>
          <cell r="L25">
            <v>8.1455480795778978</v>
          </cell>
        </row>
        <row r="26">
          <cell r="K26">
            <v>10.918097347819121</v>
          </cell>
          <cell r="L26">
            <v>8.4822375131466607</v>
          </cell>
        </row>
        <row r="27">
          <cell r="K27">
            <v>9.1393820365107956</v>
          </cell>
          <cell r="L27">
            <v>9.3283788869019375</v>
          </cell>
        </row>
        <row r="28">
          <cell r="K28">
            <v>10.149056902391564</v>
          </cell>
          <cell r="L28">
            <v>8.6268935693727844</v>
          </cell>
        </row>
        <row r="29">
          <cell r="K29">
            <v>9.7731168391438672</v>
          </cell>
          <cell r="L29">
            <v>9.0250866300557835</v>
          </cell>
        </row>
        <row r="30">
          <cell r="K30">
            <v>8.1440033012883841</v>
          </cell>
          <cell r="L30">
            <v>8.8768243235682629</v>
          </cell>
        </row>
        <row r="31">
          <cell r="K31">
            <v>6.838500376425344</v>
          </cell>
          <cell r="L31">
            <v>8.2343385811179921</v>
          </cell>
        </row>
        <row r="32">
          <cell r="K32">
            <v>9.2094371369449455</v>
          </cell>
          <cell r="L32">
            <v>7.7194775868034027</v>
          </cell>
        </row>
        <row r="33">
          <cell r="K33">
            <v>8.8371485520723034</v>
          </cell>
          <cell r="L33">
            <v>8.6545217255258002</v>
          </cell>
        </row>
        <row r="34">
          <cell r="K34">
            <v>7.6209294629535282</v>
          </cell>
          <cell r="L34">
            <v>8.5076994799918744</v>
          </cell>
        </row>
        <row r="35">
          <cell r="K35">
            <v>7.7901579994514005</v>
          </cell>
          <cell r="L35">
            <v>8.0280500226045852</v>
          </cell>
        </row>
        <row r="36">
          <cell r="K36">
            <v>7.6194519683144453</v>
          </cell>
          <cell r="L36">
            <v>8.0947899516452182</v>
          </cell>
        </row>
        <row r="37">
          <cell r="K37">
            <v>9.127900881049305</v>
          </cell>
          <cell r="L37">
            <v>8.0274673319460774</v>
          </cell>
        </row>
        <row r="38">
          <cell r="K38">
            <v>9.2788576197719177</v>
          </cell>
          <cell r="L38">
            <v>8.6223656598566851</v>
          </cell>
        </row>
        <row r="39">
          <cell r="K39">
            <v>8.6643591532989923</v>
          </cell>
          <cell r="L39">
            <v>8.6818996027663609</v>
          </cell>
        </row>
        <row r="40">
          <cell r="K40">
            <v>9.7255313464083262</v>
          </cell>
          <cell r="L40">
            <v>8.4395552269494836</v>
          </cell>
        </row>
        <row r="41">
          <cell r="K41">
            <v>11.406770985884808</v>
          </cell>
          <cell r="L41">
            <v>8.8580576753760809</v>
          </cell>
        </row>
        <row r="42">
          <cell r="K42">
            <v>9.8336619818405797</v>
          </cell>
          <cell r="L42">
            <v>9.5211007800499168</v>
          </cell>
        </row>
        <row r="43">
          <cell r="K43">
            <v>8.4620375217512613</v>
          </cell>
          <cell r="L43">
            <v>8.9007019662575875</v>
          </cell>
        </row>
        <row r="44">
          <cell r="K44">
            <v>7.0338328748821439</v>
          </cell>
          <cell r="L44">
            <v>8.3597641254466346</v>
          </cell>
        </row>
        <row r="45">
          <cell r="K45">
            <v>7.2882995736784437</v>
          </cell>
          <cell r="L45">
            <v>7.7965123313927123</v>
          </cell>
        </row>
        <row r="46">
          <cell r="K46">
            <v>8.8866754056650521</v>
          </cell>
          <cell r="L46">
            <v>7.896868274736125</v>
          </cell>
        </row>
        <row r="47">
          <cell r="K47">
            <v>7.4798200466140621</v>
          </cell>
          <cell r="L47">
            <v>8.5272317572471792</v>
          </cell>
        </row>
        <row r="48">
          <cell r="K48">
            <v>9.7657383666225144</v>
          </cell>
          <cell r="L48">
            <v>7.9723996421879271</v>
          </cell>
        </row>
        <row r="49">
          <cell r="K49">
            <v>7.9447003666965932</v>
          </cell>
          <cell r="L49">
            <v>8.8739144199391582</v>
          </cell>
        </row>
        <row r="50">
          <cell r="K50">
            <v>6.8290832554627521</v>
          </cell>
          <cell r="L50">
            <v>8.1557379858075603</v>
          </cell>
        </row>
        <row r="51">
          <cell r="K51">
            <v>7.9209790522165529</v>
          </cell>
          <cell r="L51">
            <v>7.7157636860759187</v>
          </cell>
        </row>
        <row r="52">
          <cell r="K52">
            <v>5.9511980566404041</v>
          </cell>
          <cell r="L52">
            <v>8.1463828328415691</v>
          </cell>
        </row>
        <row r="53">
          <cell r="K53">
            <v>7.2243633792411535</v>
          </cell>
          <cell r="L53">
            <v>7.3695455062835205</v>
          </cell>
        </row>
        <row r="54">
          <cell r="K54">
            <v>8.0384987230282157</v>
          </cell>
          <cell r="L54">
            <v>7.8716532775011494</v>
          </cell>
        </row>
        <row r="55">
          <cell r="K55">
            <v>7.7399529278597647</v>
          </cell>
          <cell r="L55">
            <v>8.1927299481281644</v>
          </cell>
        </row>
        <row r="56">
          <cell r="K56">
            <v>8.9551761475345906</v>
          </cell>
          <cell r="L56">
            <v>8.0749902004634908</v>
          </cell>
        </row>
        <row r="57">
          <cell r="K57">
            <v>9.9066867108961674</v>
          </cell>
          <cell r="L57">
            <v>8.5542469093380387</v>
          </cell>
        </row>
        <row r="58">
          <cell r="K58">
            <v>10.16660381050475</v>
          </cell>
          <cell r="L58">
            <v>8.929501277155385</v>
          </cell>
        </row>
        <row r="59">
          <cell r="K59">
            <v>9.1166011165912639</v>
          </cell>
          <cell r="L59">
            <v>9.0320067360059468</v>
          </cell>
        </row>
        <row r="60">
          <cell r="K60">
            <v>7.4985374040370072</v>
          </cell>
          <cell r="L60">
            <v>8.617909286873072</v>
          </cell>
        </row>
        <row r="61">
          <cell r="K61">
            <v>6.6994539517640845</v>
          </cell>
          <cell r="L61">
            <v>7.9797813470238079</v>
          </cell>
        </row>
        <row r="62">
          <cell r="K62">
            <v>9.9889227287681415</v>
          </cell>
          <cell r="L62">
            <v>7.6646408039103306</v>
          </cell>
        </row>
        <row r="63">
          <cell r="K63">
            <v>8.567950641763117</v>
          </cell>
          <cell r="L63">
            <v>8.9619333132111283</v>
          </cell>
        </row>
        <row r="64">
          <cell r="K64">
            <v>11.140657012186477</v>
          </cell>
          <cell r="L64">
            <v>8.4015338781156945</v>
          </cell>
        </row>
        <row r="65">
          <cell r="K65">
            <v>10.861815846061663</v>
          </cell>
          <cell r="L65">
            <v>9.4161514134188877</v>
          </cell>
        </row>
        <row r="66">
          <cell r="K66">
            <v>6.9476293256076023</v>
          </cell>
          <cell r="L66">
            <v>9.3061827283146989</v>
          </cell>
        </row>
        <row r="67">
          <cell r="K67">
            <v>6.380834951805145</v>
          </cell>
          <cell r="L67">
            <v>7.7625155901769904</v>
          </cell>
        </row>
        <row r="68">
          <cell r="K68">
            <v>9.0726793446289538</v>
          </cell>
          <cell r="L68">
            <v>7.5389846356994559</v>
          </cell>
        </row>
        <row r="69">
          <cell r="K69">
            <v>6.832378383517816</v>
          </cell>
          <cell r="L69">
            <v>8.6005875277610073</v>
          </cell>
        </row>
        <row r="70">
          <cell r="K70">
            <v>7.3495811868046541</v>
          </cell>
          <cell r="L70">
            <v>7.7170632104772157</v>
          </cell>
        </row>
        <row r="71">
          <cell r="K71">
            <v>8.6635730768835675</v>
          </cell>
          <cell r="L71">
            <v>7.9210363648004751</v>
          </cell>
        </row>
        <row r="72">
          <cell r="K72">
            <v>8.6199352166966747</v>
          </cell>
          <cell r="L72">
            <v>8.4392452160891906</v>
          </cell>
        </row>
        <row r="73">
          <cell r="K73">
            <v>9.0829349718133621</v>
          </cell>
          <cell r="L73">
            <v>8.4220354253965031</v>
          </cell>
        </row>
        <row r="74">
          <cell r="K74">
            <v>9.1796597917769738</v>
          </cell>
          <cell r="L74">
            <v>8.6046321164853392</v>
          </cell>
        </row>
        <row r="75">
          <cell r="K75">
            <v>6.848589700351436</v>
          </cell>
          <cell r="L75">
            <v>8.6427782102496167</v>
          </cell>
        </row>
        <row r="76">
          <cell r="K76">
            <v>7.7501860684193806</v>
          </cell>
          <cell r="L76">
            <v>7.7234565892626232</v>
          </cell>
        </row>
        <row r="77">
          <cell r="K77">
            <v>8.8331519655802584</v>
          </cell>
          <cell r="L77">
            <v>8.0790259209687036</v>
          </cell>
        </row>
        <row r="78">
          <cell r="K78">
            <v>9.3710954936637663</v>
          </cell>
          <cell r="L78">
            <v>8.5061233161580212</v>
          </cell>
        </row>
        <row r="79">
          <cell r="K79">
            <v>8.6528344763882448</v>
          </cell>
          <cell r="L79">
            <v>8.7182761459061648</v>
          </cell>
        </row>
        <row r="80">
          <cell r="K80">
            <v>9.2564658868878311</v>
          </cell>
          <cell r="L80">
            <v>8.435010153552545</v>
          </cell>
        </row>
        <row r="81">
          <cell r="K81">
            <v>9.6513968847440008</v>
          </cell>
          <cell r="L81">
            <v>8.6730688068810622</v>
          </cell>
        </row>
        <row r="82">
          <cell r="K82">
            <v>6.6513632585601243</v>
          </cell>
          <cell r="L82">
            <v>8.8288207108940018</v>
          </cell>
        </row>
        <row r="83">
          <cell r="K83">
            <v>8.2448300200235511</v>
          </cell>
          <cell r="L83">
            <v>7.6456749160147783</v>
          </cell>
        </row>
        <row r="84">
          <cell r="K84">
            <v>6.0413591421843176</v>
          </cell>
          <cell r="L84">
            <v>8.2741023715108106</v>
          </cell>
        </row>
        <row r="85">
          <cell r="K85">
            <v>7.6493627408184555</v>
          </cell>
          <cell r="L85">
            <v>7.405103010803467</v>
          </cell>
        </row>
        <row r="86">
          <cell r="K86">
            <v>8.5549854316047824</v>
          </cell>
          <cell r="L86">
            <v>8.039263467962968</v>
          </cell>
        </row>
        <row r="87">
          <cell r="K87">
            <v>9.3164955064472412</v>
          </cell>
          <cell r="L87">
            <v>8.3964206908018344</v>
          </cell>
        </row>
        <row r="88">
          <cell r="K88">
            <v>9.3880379589982077</v>
          </cell>
          <cell r="L88">
            <v>8.6967431388385528</v>
          </cell>
        </row>
        <row r="89">
          <cell r="K89">
            <v>8.8184147405082118</v>
          </cell>
          <cell r="L89">
            <v>8.7249578732176118</v>
          </cell>
        </row>
        <row r="90">
          <cell r="K90">
            <v>8.9099086736321791</v>
          </cell>
          <cell r="L90">
            <v>8.5003112860127601</v>
          </cell>
        </row>
        <row r="91">
          <cell r="K91">
            <v>8.4966509972542372</v>
          </cell>
          <cell r="L91">
            <v>8.5363944356440786</v>
          </cell>
        </row>
        <row r="92">
          <cell r="K92">
            <v>9.5957622880510769</v>
          </cell>
          <cell r="L92">
            <v>8.3734149017679638</v>
          </cell>
        </row>
        <row r="93">
          <cell r="K93">
            <v>9.4341042496587111</v>
          </cell>
          <cell r="L93">
            <v>8.8068796771160685</v>
          </cell>
        </row>
        <row r="94">
          <cell r="K94">
            <v>8.3549740311930485</v>
          </cell>
          <cell r="L94">
            <v>8.7431253822764994</v>
          </cell>
        </row>
        <row r="95">
          <cell r="K95">
            <v>8.8374866436708892</v>
          </cell>
          <cell r="L95">
            <v>8.3175406925045934</v>
          </cell>
        </row>
        <row r="96">
          <cell r="K96">
            <v>7.8030050801946294</v>
          </cell>
          <cell r="L96">
            <v>8.5078328157150676</v>
          </cell>
        </row>
        <row r="97">
          <cell r="K97">
            <v>6.432132626966296</v>
          </cell>
          <cell r="L97">
            <v>8.099856551374355</v>
          </cell>
        </row>
        <row r="98">
          <cell r="K98">
            <v>8.2070381831134771</v>
          </cell>
          <cell r="L98">
            <v>7.5592152851576087</v>
          </cell>
        </row>
        <row r="99">
          <cell r="K99">
            <v>6.8935011528724619</v>
          </cell>
          <cell r="L99">
            <v>8.2591981209281951</v>
          </cell>
        </row>
        <row r="100">
          <cell r="K100">
            <v>6.5813576553819226</v>
          </cell>
          <cell r="L100">
            <v>7.7411686561302737</v>
          </cell>
        </row>
        <row r="101">
          <cell r="K101">
            <v>6.7231135510172306</v>
          </cell>
          <cell r="L101">
            <v>7.6180662804663726</v>
          </cell>
        </row>
        <row r="102">
          <cell r="K102">
            <v>5.6031024496579178</v>
          </cell>
          <cell r="L102">
            <v>7.6739716177787392</v>
          </cell>
        </row>
        <row r="103">
          <cell r="K103">
            <v>8.2498435205593736</v>
          </cell>
          <cell r="L103">
            <v>7.2322644271573697</v>
          </cell>
        </row>
      </sheetData>
      <sheetData sheetId="52"/>
      <sheetData sheetId="53"/>
      <sheetData sheetId="54"/>
      <sheetData sheetId="55"/>
      <sheetData sheetId="56">
        <row r="3">
          <cell r="L3" t="str">
            <v>Act Y</v>
          </cell>
          <cell r="M3" t="str">
            <v>Pred Y</v>
          </cell>
        </row>
        <row r="4">
          <cell r="L4">
            <v>4.5267574698597484</v>
          </cell>
        </row>
        <row r="5">
          <cell r="L5">
            <v>6.893370777512497</v>
          </cell>
        </row>
        <row r="6">
          <cell r="L6">
            <v>8.4253951175675805</v>
          </cell>
          <cell r="M6">
            <v>7.4236069480725231</v>
          </cell>
        </row>
        <row r="7">
          <cell r="L7">
            <v>6.999502086988997</v>
          </cell>
          <cell r="M7">
            <v>7.7441999033107525</v>
          </cell>
        </row>
        <row r="8">
          <cell r="L8">
            <v>6.1875941616300834</v>
          </cell>
          <cell r="M8">
            <v>6.8539704489096298</v>
          </cell>
        </row>
        <row r="9">
          <cell r="L9">
            <v>5.8129764708798239</v>
          </cell>
          <cell r="M9">
            <v>6.7112776602327733</v>
          </cell>
        </row>
        <row r="10">
          <cell r="L10">
            <v>7.1200726875188378</v>
          </cell>
          <cell r="M10">
            <v>6.6698425793697176</v>
          </cell>
        </row>
        <row r="11">
          <cell r="L11">
            <v>8.5019149332741044</v>
          </cell>
          <cell r="M11">
            <v>7.3227136377318418</v>
          </cell>
        </row>
        <row r="12">
          <cell r="L12">
            <v>7.3012221051820614</v>
          </cell>
          <cell r="M12">
            <v>7.7430187282178036</v>
          </cell>
        </row>
        <row r="13">
          <cell r="L13">
            <v>6.0388768293832715</v>
          </cell>
          <cell r="M13">
            <v>6.9788441584200749</v>
          </cell>
        </row>
        <row r="14">
          <cell r="L14">
            <v>4.7460896891377891</v>
          </cell>
          <cell r="M14">
            <v>6.595936249361098</v>
          </cell>
        </row>
        <row r="15">
          <cell r="L15">
            <v>6.6536767183588417</v>
          </cell>
          <cell r="M15">
            <v>6.2089760232229274</v>
          </cell>
        </row>
        <row r="16">
          <cell r="L16">
            <v>8.1939759194869595</v>
          </cell>
          <cell r="M16">
            <v>7.2800125418456263</v>
          </cell>
        </row>
        <row r="17">
          <cell r="L17">
            <v>7.5602635334693442</v>
          </cell>
          <cell r="M17">
            <v>7.6771058476118643</v>
          </cell>
        </row>
        <row r="18">
          <cell r="L18">
            <v>6.794451297136205</v>
          </cell>
          <cell r="M18">
            <v>7.1452652352570762</v>
          </cell>
        </row>
        <row r="19">
          <cell r="L19">
            <v>4.7244665351583883</v>
          </cell>
          <cell r="M19">
            <v>6.8979639653919858</v>
          </cell>
        </row>
        <row r="20">
          <cell r="L20">
            <v>6.0271551265385801</v>
          </cell>
          <cell r="M20">
            <v>6.0794199709723697</v>
          </cell>
        </row>
        <row r="21">
          <cell r="L21">
            <v>7.1259100258620851</v>
          </cell>
          <cell r="M21">
            <v>6.9989587378961735</v>
          </cell>
        </row>
        <row r="22">
          <cell r="L22">
            <v>7.1912478294921529</v>
          </cell>
          <cell r="M22">
            <v>7.2914227330897683</v>
          </cell>
        </row>
        <row r="23">
          <cell r="L23">
            <v>6.6826916383449895</v>
          </cell>
          <cell r="M23">
            <v>7.1469678034728474</v>
          </cell>
        </row>
        <row r="24">
          <cell r="L24">
            <v>6.5721571230018965</v>
          </cell>
          <cell r="M24">
            <v>6.9056968420420182</v>
          </cell>
        </row>
        <row r="25">
          <cell r="L25">
            <v>6.7527389135024771</v>
          </cell>
          <cell r="M25">
            <v>6.9360993405454661</v>
          </cell>
        </row>
        <row r="26">
          <cell r="L26">
            <v>5.6474000535444784</v>
          </cell>
          <cell r="M26">
            <v>7.0356115897538087</v>
          </cell>
        </row>
        <row r="27">
          <cell r="L27">
            <v>6.4773690041963041</v>
          </cell>
          <cell r="M27">
            <v>6.5051005014484105</v>
          </cell>
        </row>
        <row r="28">
          <cell r="L28">
            <v>7.2903737384173564</v>
          </cell>
          <cell r="M28">
            <v>7.0571247722528572</v>
          </cell>
        </row>
        <row r="29">
          <cell r="L29">
            <v>7.8305066981653439</v>
          </cell>
          <cell r="M29">
            <v>7.2947531573313791</v>
          </cell>
        </row>
        <row r="30">
          <cell r="L30">
            <v>7.752682958213466</v>
          </cell>
          <cell r="M30">
            <v>7.4111688380500542</v>
          </cell>
        </row>
        <row r="31">
          <cell r="L31">
            <v>5.8983792321319335</v>
          </cell>
          <cell r="M31">
            <v>7.2902357139711249</v>
          </cell>
        </row>
        <row r="32">
          <cell r="L32">
            <v>6.9970102225736142</v>
          </cell>
          <cell r="M32">
            <v>6.4605973150317082</v>
          </cell>
        </row>
        <row r="33">
          <cell r="L33">
            <v>7.5670361691232699</v>
          </cell>
          <cell r="M33">
            <v>7.2533014966873308</v>
          </cell>
        </row>
        <row r="34">
          <cell r="L34">
            <v>5.9325823975209193</v>
          </cell>
          <cell r="M34">
            <v>7.3380265810466083</v>
          </cell>
        </row>
        <row r="35">
          <cell r="L35">
            <v>6.2716739845100316</v>
          </cell>
          <cell r="M35">
            <v>6.5055476279778395</v>
          </cell>
        </row>
        <row r="36">
          <cell r="L36">
            <v>7.5927373959870117</v>
          </cell>
          <cell r="M36">
            <v>6.9185326494880135</v>
          </cell>
        </row>
        <row r="37">
          <cell r="L37">
            <v>7.0772059138076351</v>
          </cell>
          <cell r="M37">
            <v>7.4646424089429075</v>
          </cell>
        </row>
        <row r="38">
          <cell r="L38">
            <v>7.2335411603542905</v>
          </cell>
          <cell r="M38">
            <v>7.0212062536610373</v>
          </cell>
        </row>
        <row r="39">
          <cell r="L39">
            <v>9.2815947650947983</v>
          </cell>
          <cell r="M39">
            <v>7.1738899161898919</v>
          </cell>
        </row>
        <row r="40">
          <cell r="L40">
            <v>8.1261550928644262</v>
          </cell>
          <cell r="M40">
            <v>8.0790611155233716</v>
          </cell>
        </row>
        <row r="41">
          <cell r="L41">
            <v>7.4739429418675778</v>
          </cell>
          <cell r="M41">
            <v>7.2298581680913578</v>
          </cell>
        </row>
        <row r="42">
          <cell r="L42">
            <v>5.8482842063827345</v>
          </cell>
          <cell r="M42">
            <v>7.1168179557521709</v>
          </cell>
        </row>
        <row r="43">
          <cell r="L43">
            <v>4.9087410222113919</v>
          </cell>
          <cell r="M43">
            <v>6.4820236267387319</v>
          </cell>
        </row>
        <row r="44">
          <cell r="L44">
            <v>8.5560009883684138</v>
          </cell>
          <cell r="M44">
            <v>6.3130337173154043</v>
          </cell>
        </row>
        <row r="45">
          <cell r="L45">
            <v>8.7745309133389373</v>
          </cell>
          <cell r="M45">
            <v>8.1180124684594599</v>
          </cell>
        </row>
        <row r="46">
          <cell r="L46">
            <v>7.5376775568876386</v>
          </cell>
          <cell r="M46">
            <v>7.6392485070801559</v>
          </cell>
        </row>
        <row r="47">
          <cell r="L47">
            <v>8.2711357692560838</v>
          </cell>
          <cell r="M47">
            <v>7.0430077732572354</v>
          </cell>
        </row>
        <row r="48">
          <cell r="L48">
            <v>9.6160924400361214</v>
          </cell>
          <cell r="M48">
            <v>7.5720514874147193</v>
          </cell>
        </row>
        <row r="49">
          <cell r="L49">
            <v>9.1199492250703216</v>
          </cell>
          <cell r="M49">
            <v>8.0665140366771304</v>
          </cell>
        </row>
        <row r="50">
          <cell r="L50">
            <v>7.573939957780266</v>
          </cell>
          <cell r="M50">
            <v>7.628094958119199</v>
          </cell>
        </row>
        <row r="51">
          <cell r="L51">
            <v>8.0172610519511434</v>
          </cell>
          <cell r="M51">
            <v>7.0047338980457896</v>
          </cell>
        </row>
        <row r="52">
          <cell r="L52">
            <v>6.7179685412903414</v>
          </cell>
          <cell r="M52">
            <v>7.4510296952141859</v>
          </cell>
        </row>
        <row r="53">
          <cell r="L53">
            <v>7.6314476483008358</v>
          </cell>
          <cell r="M53">
            <v>6.7908144138115709</v>
          </cell>
        </row>
        <row r="54">
          <cell r="L54">
            <v>6.9543572952914339</v>
          </cell>
          <cell r="M54">
            <v>7.4114939030650016</v>
          </cell>
        </row>
        <row r="55">
          <cell r="L55">
            <v>6.6084855817594015</v>
          </cell>
          <cell r="M55">
            <v>6.9592906908225745</v>
          </cell>
        </row>
        <row r="56">
          <cell r="L56">
            <v>6.4501230805655911</v>
          </cell>
          <cell r="M56">
            <v>6.9095432269975632</v>
          </cell>
        </row>
        <row r="57">
          <cell r="L57">
            <v>7.6879119027649709</v>
          </cell>
          <cell r="M57">
            <v>6.892447776019484</v>
          </cell>
        </row>
        <row r="58">
          <cell r="L58">
            <v>5.7936182459941481</v>
          </cell>
          <cell r="M58">
            <v>7.4795783887754519</v>
          </cell>
        </row>
        <row r="59">
          <cell r="L59">
            <v>6.5599686446029404</v>
          </cell>
          <cell r="M59">
            <v>6.4232936237654688</v>
          </cell>
        </row>
        <row r="60">
          <cell r="L60">
            <v>8.0502499924421933</v>
          </cell>
          <cell r="M60">
            <v>7.0714586781178683</v>
          </cell>
        </row>
        <row r="61">
          <cell r="L61">
            <v>6.1160642285234905</v>
          </cell>
          <cell r="M61">
            <v>7.6266953270844509</v>
          </cell>
        </row>
        <row r="62">
          <cell r="L62">
            <v>6.7128853872972014</v>
          </cell>
          <cell r="M62">
            <v>6.5122838986551974</v>
          </cell>
        </row>
        <row r="63">
          <cell r="L63">
            <v>6.972769157706062</v>
          </cell>
          <cell r="M63">
            <v>7.0897937439045648</v>
          </cell>
        </row>
        <row r="64">
          <cell r="L64">
            <v>5.3921819539773042</v>
          </cell>
          <cell r="M64">
            <v>7.1132176955730886</v>
          </cell>
        </row>
        <row r="65">
          <cell r="L65">
            <v>5.2797035833200177</v>
          </cell>
          <cell r="M65">
            <v>6.3543465800143393</v>
          </cell>
        </row>
        <row r="66">
          <cell r="L66">
            <v>7.4698051304791724</v>
          </cell>
          <cell r="M66">
            <v>6.553753874282874</v>
          </cell>
        </row>
        <row r="67">
          <cell r="L67">
            <v>5.3546264732197972</v>
          </cell>
          <cell r="M67">
            <v>7.5660233996831954</v>
          </cell>
        </row>
        <row r="68">
          <cell r="L68">
            <v>7.3862630048880682</v>
          </cell>
          <cell r="M68">
            <v>6.2585274827707504</v>
          </cell>
        </row>
        <row r="69">
          <cell r="L69">
            <v>8.9169928669823157</v>
          </cell>
          <cell r="M69">
            <v>7.5162167668129261</v>
          </cell>
        </row>
        <row r="70">
          <cell r="L70">
            <v>8.0300089468534299</v>
          </cell>
          <cell r="M70">
            <v>7.8893065525053032</v>
          </cell>
        </row>
        <row r="71">
          <cell r="L71">
            <v>8.2151443132194668</v>
          </cell>
          <cell r="M71">
            <v>7.2439811014903004</v>
          </cell>
        </row>
        <row r="72">
          <cell r="L72">
            <v>6.4821485455978305</v>
          </cell>
          <cell r="M72">
            <v>7.4686068368540903</v>
          </cell>
        </row>
        <row r="73">
          <cell r="L73">
            <v>8.6269994716856839</v>
          </cell>
          <cell r="M73">
            <v>6.6523781476220041</v>
          </cell>
        </row>
        <row r="74">
          <cell r="L74">
            <v>9.2940431937725041</v>
          </cell>
          <cell r="M74">
            <v>7.9009084603525768</v>
          </cell>
        </row>
        <row r="75">
          <cell r="L75">
            <v>8.4137893229457603</v>
          </cell>
          <cell r="M75">
            <v>7.8638886753368187</v>
          </cell>
        </row>
        <row r="76">
          <cell r="L76">
            <v>9.6617263427642683</v>
          </cell>
          <cell r="M76">
            <v>7.3584895903273067</v>
          </cell>
        </row>
        <row r="77">
          <cell r="L77">
            <v>8.353709968296096</v>
          </cell>
          <cell r="M77">
            <v>8.0646280538639115</v>
          </cell>
        </row>
        <row r="78">
          <cell r="L78">
            <v>7.0127164687025392</v>
          </cell>
          <cell r="M78">
            <v>7.2729420926500676</v>
          </cell>
        </row>
        <row r="79">
          <cell r="L79">
            <v>8.9515775235567929</v>
          </cell>
          <cell r="M79">
            <v>6.8713307395018877</v>
          </cell>
        </row>
        <row r="80">
          <cell r="L80">
            <v>7.7871059802711384</v>
          </cell>
          <cell r="M80">
            <v>7.9642070283228081</v>
          </cell>
        </row>
        <row r="81">
          <cell r="L81">
            <v>5.9914461883467407</v>
          </cell>
          <cell r="M81">
            <v>7.1282070552658841</v>
          </cell>
        </row>
        <row r="82">
          <cell r="L82">
            <v>6.0471013441916917</v>
          </cell>
          <cell r="M82">
            <v>6.4974005047190992</v>
          </cell>
        </row>
        <row r="83">
          <cell r="L83">
            <v>6.199402126728244</v>
          </cell>
          <cell r="M83">
            <v>6.8072341572332364</v>
          </cell>
        </row>
        <row r="84">
          <cell r="L84">
            <v>7.770246090077273</v>
          </cell>
          <cell r="M84">
            <v>6.8675685460229534</v>
          </cell>
        </row>
        <row r="85">
          <cell r="L85">
            <v>6.8348719600207684</v>
          </cell>
          <cell r="M85">
            <v>7.5566956989622094</v>
          </cell>
        </row>
        <row r="86">
          <cell r="L86">
            <v>7.3287274991072104</v>
          </cell>
          <cell r="M86">
            <v>6.8830410464733456</v>
          </cell>
        </row>
        <row r="87">
          <cell r="L87">
            <v>6.8192852019370696</v>
          </cell>
          <cell r="M87">
            <v>7.2555138082102584</v>
          </cell>
        </row>
        <row r="88">
          <cell r="L88">
            <v>6.4267890522116708</v>
          </cell>
          <cell r="M88">
            <v>6.9459322238811518</v>
          </cell>
        </row>
        <row r="89">
          <cell r="L89">
            <v>5.5555076226554707</v>
          </cell>
          <cell r="M89">
            <v>6.8484467077127338</v>
          </cell>
        </row>
        <row r="90">
          <cell r="L90">
            <v>6.3790076989131865</v>
          </cell>
          <cell r="M90">
            <v>6.5150296061841759</v>
          </cell>
        </row>
        <row r="91">
          <cell r="L91">
            <v>6.8468683813833922</v>
          </cell>
          <cell r="M91">
            <v>7.0270249334055546</v>
          </cell>
        </row>
        <row r="92">
          <cell r="L92">
            <v>6.5297839037031835</v>
          </cell>
          <cell r="M92">
            <v>7.1089612003367089</v>
          </cell>
        </row>
        <row r="93">
          <cell r="L93">
            <v>6.9722207272041752</v>
          </cell>
          <cell r="M93">
            <v>6.8908417174938634</v>
          </cell>
        </row>
        <row r="94">
          <cell r="L94">
            <v>7.9209906337611091</v>
          </cell>
          <cell r="M94">
            <v>7.1419852223199589</v>
          </cell>
        </row>
        <row r="95">
          <cell r="L95">
            <v>7.7482352854108072</v>
          </cell>
          <cell r="M95">
            <v>7.5026727764344407</v>
          </cell>
        </row>
        <row r="96">
          <cell r="L96">
            <v>6.9019892363480606</v>
          </cell>
          <cell r="M96">
            <v>7.2738769738334472</v>
          </cell>
        </row>
        <row r="97">
          <cell r="L97">
            <v>5.2437738080077576</v>
          </cell>
          <cell r="M97">
            <v>6.9170046474658484</v>
          </cell>
        </row>
        <row r="98">
          <cell r="L98">
            <v>5.9885180851756683</v>
          </cell>
          <cell r="M98">
            <v>6.2981765540650132</v>
          </cell>
        </row>
        <row r="99">
          <cell r="L99">
            <v>5.9236083765200203</v>
          </cell>
          <cell r="M99">
            <v>6.8991191551567095</v>
          </cell>
        </row>
        <row r="100">
          <cell r="L100">
            <v>7.5168005751827058</v>
          </cell>
          <cell r="M100">
            <v>6.7516245531501777</v>
          </cell>
        </row>
        <row r="101">
          <cell r="L101">
            <v>7.8620302663362134</v>
          </cell>
          <cell r="M101">
            <v>7.4853211086516849</v>
          </cell>
        </row>
        <row r="102">
          <cell r="L102">
            <v>6.7345852259753105</v>
          </cell>
          <cell r="M102">
            <v>7.3896001085918464</v>
          </cell>
        </row>
        <row r="103">
          <cell r="L103">
            <v>8.4658442020564895</v>
          </cell>
          <cell r="M103">
            <v>6.8229592508439358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8844-8E08-41DB-A4B7-84E3375F627E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46</v>
      </c>
    </row>
    <row r="2" spans="1:13" x14ac:dyDescent="0.35">
      <c r="A2" t="s">
        <v>49</v>
      </c>
    </row>
    <row r="4" spans="1:13" x14ac:dyDescent="0.35">
      <c r="A4" t="s">
        <v>47</v>
      </c>
      <c r="B4" s="19">
        <v>45677</v>
      </c>
    </row>
    <row r="6" spans="1:13" x14ac:dyDescent="0.35">
      <c r="A6" s="20" t="s">
        <v>48</v>
      </c>
    </row>
    <row r="10" spans="1:13" ht="18.5" x14ac:dyDescent="0.45">
      <c r="M10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D348-78F9-4873-9D22-53924FD95001}">
  <dimension ref="A1:P103"/>
  <sheetViews>
    <sheetView workbookViewId="0"/>
  </sheetViews>
  <sheetFormatPr defaultRowHeight="14.5" x14ac:dyDescent="0.35"/>
  <cols>
    <col min="1" max="1" width="3.81640625" customWidth="1"/>
    <col min="3" max="3" width="3.81640625" customWidth="1"/>
    <col min="4" max="4" width="3.7265625" customWidth="1"/>
    <col min="6" max="6" width="2.7265625" customWidth="1"/>
    <col min="8" max="8" width="2.7265625" customWidth="1"/>
    <col min="10" max="10" width="4.26953125" customWidth="1"/>
    <col min="14" max="14" width="4" customWidth="1"/>
    <col min="15" max="15" width="9.1796875" customWidth="1"/>
  </cols>
  <sheetData>
    <row r="1" spans="1:15" x14ac:dyDescent="0.35">
      <c r="A1" s="1" t="s">
        <v>0</v>
      </c>
    </row>
    <row r="3" spans="1:15" x14ac:dyDescent="0.35">
      <c r="B3" s="2" t="s">
        <v>1</v>
      </c>
      <c r="D3" s="3" t="s">
        <v>2</v>
      </c>
      <c r="E3" s="3"/>
      <c r="G3" s="2" t="s">
        <v>1</v>
      </c>
      <c r="I3" s="2" t="s">
        <v>3</v>
      </c>
      <c r="J3" s="4"/>
      <c r="K3" s="2" t="s">
        <v>4</v>
      </c>
      <c r="L3" s="2" t="s">
        <v>5</v>
      </c>
      <c r="M3" s="2" t="s">
        <v>6</v>
      </c>
      <c r="O3" s="2" t="s">
        <v>7</v>
      </c>
    </row>
    <row r="4" spans="1:15" x14ac:dyDescent="0.35">
      <c r="A4">
        <v>1</v>
      </c>
      <c r="B4">
        <v>4.3021475051980769</v>
      </c>
      <c r="K4">
        <f>B4</f>
        <v>4.3021475051980769</v>
      </c>
      <c r="O4">
        <f>SUMSQ(M5:M103)</f>
        <v>126.60512044357128</v>
      </c>
    </row>
    <row r="5" spans="1:15" x14ac:dyDescent="0.35">
      <c r="A5">
        <f>A4+1</f>
        <v>2</v>
      </c>
      <c r="B5">
        <v>6.1430149110931316</v>
      </c>
      <c r="D5" s="5">
        <v>1</v>
      </c>
      <c r="E5" s="6">
        <f>B4</f>
        <v>4.3021475051980769</v>
      </c>
      <c r="G5" s="7">
        <f>B5</f>
        <v>6.1430149110931316</v>
      </c>
      <c r="I5" s="7">
        <f t="array" ref="I5:I6">MMULT(MINVERSE(MMULT(TRANSPOSE(D5:E103),D5:E103)),MMULT(TRANSPOSE(D5:E103),G5:G103))</f>
        <v>5.0225268283082301</v>
      </c>
      <c r="K5">
        <f t="shared" ref="K5:K68" si="0">B5</f>
        <v>6.1430149110931316</v>
      </c>
      <c r="L5">
        <f>I$5+K4*I$6</f>
        <v>6.7191970540349821</v>
      </c>
      <c r="M5">
        <f>K5-L5</f>
        <v>-0.57618214294185055</v>
      </c>
    </row>
    <row r="6" spans="1:15" x14ac:dyDescent="0.35">
      <c r="A6">
        <f t="shared" ref="A6:A69" si="1">A5+1</f>
        <v>3</v>
      </c>
      <c r="B6">
        <v>6.3459572674893705</v>
      </c>
      <c r="D6" s="9">
        <v>1</v>
      </c>
      <c r="E6" s="10">
        <f t="shared" ref="E6:E69" si="2">B5</f>
        <v>6.1430149110931316</v>
      </c>
      <c r="G6" s="11">
        <f t="shared" ref="G6:G69" si="3">B6</f>
        <v>6.3459572674893705</v>
      </c>
      <c r="I6" s="8">
        <v>0.39437751115617203</v>
      </c>
      <c r="K6">
        <f t="shared" si="0"/>
        <v>6.3459572674893705</v>
      </c>
      <c r="L6">
        <f t="shared" ref="L6:L69" si="4">I$5+K5*I$6</f>
        <v>7.445193759940393</v>
      </c>
      <c r="M6">
        <f t="shared" ref="M6:M69" si="5">K6-L6</f>
        <v>-1.0992364924510225</v>
      </c>
      <c r="O6" s="2" t="s">
        <v>8</v>
      </c>
    </row>
    <row r="7" spans="1:15" x14ac:dyDescent="0.35">
      <c r="A7">
        <f t="shared" si="1"/>
        <v>4</v>
      </c>
      <c r="B7">
        <v>6.9780493152929868</v>
      </c>
      <c r="D7" s="9">
        <v>1</v>
      </c>
      <c r="E7" s="10">
        <f t="shared" si="2"/>
        <v>6.3459572674893705</v>
      </c>
      <c r="G7" s="11">
        <f t="shared" si="3"/>
        <v>6.9780493152929868</v>
      </c>
      <c r="K7">
        <f t="shared" si="0"/>
        <v>6.9780493152929868</v>
      </c>
      <c r="L7">
        <f t="shared" si="4"/>
        <v>7.5252296613641096</v>
      </c>
      <c r="M7">
        <f t="shared" si="5"/>
        <v>-0.54718034607112287</v>
      </c>
      <c r="O7">
        <f>AVERAGE(M5:M103)</f>
        <v>-1.8328772842902585E-14</v>
      </c>
    </row>
    <row r="8" spans="1:15" x14ac:dyDescent="0.35">
      <c r="A8">
        <f t="shared" si="1"/>
        <v>5</v>
      </c>
      <c r="B8">
        <v>9.4477537014508481</v>
      </c>
      <c r="D8" s="9">
        <v>1</v>
      </c>
      <c r="E8" s="10">
        <f t="shared" si="2"/>
        <v>6.9780493152929868</v>
      </c>
      <c r="G8" s="11">
        <f t="shared" si="3"/>
        <v>9.4477537014508481</v>
      </c>
      <c r="K8">
        <f t="shared" si="0"/>
        <v>9.4477537014508481</v>
      </c>
      <c r="L8">
        <f t="shared" si="4"/>
        <v>7.7745125499985086</v>
      </c>
      <c r="M8">
        <f t="shared" si="5"/>
        <v>1.6732411514523395</v>
      </c>
    </row>
    <row r="9" spans="1:15" x14ac:dyDescent="0.35">
      <c r="A9">
        <f t="shared" si="1"/>
        <v>6</v>
      </c>
      <c r="B9">
        <v>8.3642522446696148</v>
      </c>
      <c r="D9" s="9">
        <v>1</v>
      </c>
      <c r="E9" s="10">
        <f t="shared" si="2"/>
        <v>9.4477537014508481</v>
      </c>
      <c r="G9" s="11">
        <f t="shared" si="3"/>
        <v>8.3642522446696148</v>
      </c>
      <c r="K9">
        <f t="shared" si="0"/>
        <v>8.3642522446696148</v>
      </c>
      <c r="L9">
        <f t="shared" si="4"/>
        <v>8.7485084191029276</v>
      </c>
      <c r="M9">
        <f t="shared" si="5"/>
        <v>-0.38425617443331284</v>
      </c>
      <c r="O9" s="2" t="s">
        <v>9</v>
      </c>
    </row>
    <row r="10" spans="1:15" x14ac:dyDescent="0.35">
      <c r="A10">
        <f t="shared" si="1"/>
        <v>7</v>
      </c>
      <c r="B10">
        <v>7.0707696895845489</v>
      </c>
      <c r="D10" s="9">
        <v>1</v>
      </c>
      <c r="E10" s="10">
        <f t="shared" si="2"/>
        <v>8.3642522446696148</v>
      </c>
      <c r="G10" s="11">
        <f t="shared" si="3"/>
        <v>7.0707696895845489</v>
      </c>
      <c r="K10">
        <f t="shared" si="0"/>
        <v>7.0707696895845489</v>
      </c>
      <c r="L10">
        <f t="shared" si="4"/>
        <v>8.3211998112434582</v>
      </c>
      <c r="M10">
        <f t="shared" si="5"/>
        <v>-1.2504301216589093</v>
      </c>
      <c r="O10">
        <f>VAR(M5:M103)</f>
        <v>1.2918889841180743</v>
      </c>
    </row>
    <row r="11" spans="1:15" x14ac:dyDescent="0.35">
      <c r="A11">
        <f t="shared" si="1"/>
        <v>8</v>
      </c>
      <c r="B11">
        <v>7.0223724931102565</v>
      </c>
      <c r="D11" s="9">
        <v>1</v>
      </c>
      <c r="E11" s="10">
        <f t="shared" si="2"/>
        <v>7.0707696895845489</v>
      </c>
      <c r="G11" s="11">
        <f t="shared" si="3"/>
        <v>7.0223724931102565</v>
      </c>
      <c r="K11">
        <f t="shared" si="0"/>
        <v>7.0223724931102565</v>
      </c>
      <c r="L11">
        <f t="shared" si="4"/>
        <v>7.8110793804450838</v>
      </c>
      <c r="M11">
        <f t="shared" si="5"/>
        <v>-0.7887068873348273</v>
      </c>
    </row>
    <row r="12" spans="1:15" x14ac:dyDescent="0.35">
      <c r="A12">
        <f t="shared" si="1"/>
        <v>9</v>
      </c>
      <c r="B12">
        <v>7.6294074398052825</v>
      </c>
      <c r="D12" s="9">
        <v>1</v>
      </c>
      <c r="E12" s="10">
        <f t="shared" si="2"/>
        <v>7.0223724931102565</v>
      </c>
      <c r="G12" s="11">
        <f t="shared" si="3"/>
        <v>7.6294074398052825</v>
      </c>
      <c r="K12">
        <f t="shared" si="0"/>
        <v>7.6294074398052825</v>
      </c>
      <c r="L12">
        <f t="shared" si="4"/>
        <v>7.7919926145526155</v>
      </c>
      <c r="M12">
        <f t="shared" si="5"/>
        <v>-0.16258517474733303</v>
      </c>
    </row>
    <row r="13" spans="1:15" x14ac:dyDescent="0.35">
      <c r="A13">
        <f t="shared" si="1"/>
        <v>10</v>
      </c>
      <c r="B13">
        <v>7.4517411771940036</v>
      </c>
      <c r="D13" s="9">
        <v>1</v>
      </c>
      <c r="E13" s="10">
        <f t="shared" si="2"/>
        <v>7.6294074398052825</v>
      </c>
      <c r="G13" s="11">
        <f t="shared" si="3"/>
        <v>7.4517411771940036</v>
      </c>
      <c r="K13">
        <f t="shared" si="0"/>
        <v>7.4517411771940036</v>
      </c>
      <c r="L13">
        <f t="shared" si="4"/>
        <v>8.0313935460150194</v>
      </c>
      <c r="M13">
        <f t="shared" si="5"/>
        <v>-0.57965236882101578</v>
      </c>
    </row>
    <row r="14" spans="1:15" x14ac:dyDescent="0.35">
      <c r="A14">
        <f t="shared" si="1"/>
        <v>11</v>
      </c>
      <c r="B14">
        <v>7.3130631313404661</v>
      </c>
      <c r="D14" s="9">
        <v>1</v>
      </c>
      <c r="E14" s="10">
        <f t="shared" si="2"/>
        <v>7.4517411771940036</v>
      </c>
      <c r="G14" s="11">
        <f t="shared" si="3"/>
        <v>7.3130631313404661</v>
      </c>
      <c r="K14">
        <f t="shared" si="0"/>
        <v>7.3130631313404661</v>
      </c>
      <c r="L14">
        <f t="shared" si="4"/>
        <v>7.9613259675499641</v>
      </c>
      <c r="M14">
        <f t="shared" si="5"/>
        <v>-0.64826283620949798</v>
      </c>
    </row>
    <row r="15" spans="1:15" x14ac:dyDescent="0.35">
      <c r="A15">
        <f t="shared" si="1"/>
        <v>12</v>
      </c>
      <c r="B15">
        <v>6.7369511871069463</v>
      </c>
      <c r="D15" s="9">
        <v>1</v>
      </c>
      <c r="E15" s="10">
        <f t="shared" si="2"/>
        <v>7.3130631313404661</v>
      </c>
      <c r="G15" s="11">
        <f t="shared" si="3"/>
        <v>6.7369511871069463</v>
      </c>
      <c r="K15">
        <f t="shared" si="0"/>
        <v>6.7369511871069463</v>
      </c>
      <c r="L15">
        <f t="shared" si="4"/>
        <v>7.9066344649742453</v>
      </c>
      <c r="M15">
        <f t="shared" si="5"/>
        <v>-1.169683277867299</v>
      </c>
    </row>
    <row r="16" spans="1:15" x14ac:dyDescent="0.35">
      <c r="A16">
        <f t="shared" si="1"/>
        <v>13</v>
      </c>
      <c r="B16">
        <v>7.6354174876257783</v>
      </c>
      <c r="D16" s="9">
        <v>1</v>
      </c>
      <c r="E16" s="10">
        <f t="shared" si="2"/>
        <v>6.7369511871069463</v>
      </c>
      <c r="G16" s="11">
        <f t="shared" si="3"/>
        <v>7.6354174876257783</v>
      </c>
      <c r="K16">
        <f t="shared" si="0"/>
        <v>7.6354174876257783</v>
      </c>
      <c r="L16">
        <f t="shared" si="4"/>
        <v>7.6794288702600859</v>
      </c>
      <c r="M16">
        <f t="shared" si="5"/>
        <v>-4.4011382634307594E-2</v>
      </c>
    </row>
    <row r="17" spans="1:16" x14ac:dyDescent="0.35">
      <c r="A17">
        <f t="shared" si="1"/>
        <v>14</v>
      </c>
      <c r="B17">
        <v>8.3342560076615939</v>
      </c>
      <c r="D17" s="9">
        <v>1</v>
      </c>
      <c r="E17" s="10">
        <f t="shared" si="2"/>
        <v>7.6354174876257783</v>
      </c>
      <c r="G17" s="11">
        <f t="shared" si="3"/>
        <v>8.3342560076615939</v>
      </c>
      <c r="K17">
        <f t="shared" si="0"/>
        <v>8.3342560076615939</v>
      </c>
      <c r="L17">
        <f t="shared" si="4"/>
        <v>8.0337637737163963</v>
      </c>
      <c r="M17">
        <f t="shared" si="5"/>
        <v>0.30049223394519764</v>
      </c>
    </row>
    <row r="18" spans="1:16" x14ac:dyDescent="0.35">
      <c r="A18">
        <f t="shared" si="1"/>
        <v>15</v>
      </c>
      <c r="B18">
        <v>8.5141776386100858</v>
      </c>
      <c r="D18" s="9">
        <v>1</v>
      </c>
      <c r="E18" s="10">
        <f t="shared" si="2"/>
        <v>8.3342560076615939</v>
      </c>
      <c r="G18" s="11">
        <f t="shared" si="3"/>
        <v>8.5141776386100858</v>
      </c>
      <c r="K18">
        <f t="shared" si="0"/>
        <v>8.5141776386100858</v>
      </c>
      <c r="L18">
        <f t="shared" si="4"/>
        <v>8.3093699699481842</v>
      </c>
      <c r="M18">
        <f t="shared" si="5"/>
        <v>0.20480766866190159</v>
      </c>
    </row>
    <row r="19" spans="1:16" x14ac:dyDescent="0.35">
      <c r="A19">
        <f t="shared" si="1"/>
        <v>16</v>
      </c>
      <c r="B19">
        <v>9.4761147740463922</v>
      </c>
      <c r="D19" s="9">
        <v>1</v>
      </c>
      <c r="E19" s="10">
        <f t="shared" si="2"/>
        <v>8.5141776386100858</v>
      </c>
      <c r="G19" s="11">
        <f t="shared" si="3"/>
        <v>9.4761147740463922</v>
      </c>
      <c r="K19">
        <f t="shared" si="0"/>
        <v>9.4761147740463922</v>
      </c>
      <c r="L19">
        <f t="shared" si="4"/>
        <v>8.3803270149648093</v>
      </c>
      <c r="M19">
        <f t="shared" si="5"/>
        <v>1.095787759081583</v>
      </c>
    </row>
    <row r="20" spans="1:16" x14ac:dyDescent="0.35">
      <c r="A20">
        <f t="shared" si="1"/>
        <v>17</v>
      </c>
      <c r="B20">
        <v>8.4497227967860145</v>
      </c>
      <c r="D20" s="9">
        <v>1</v>
      </c>
      <c r="E20" s="10">
        <f t="shared" si="2"/>
        <v>9.4761147740463922</v>
      </c>
      <c r="G20" s="11">
        <f t="shared" si="3"/>
        <v>8.4497227967860145</v>
      </c>
      <c r="K20">
        <f t="shared" si="0"/>
        <v>8.4497227967860145</v>
      </c>
      <c r="L20">
        <f t="shared" si="4"/>
        <v>8.7596933883268768</v>
      </c>
      <c r="M20">
        <f t="shared" si="5"/>
        <v>-0.30997059154086237</v>
      </c>
    </row>
    <row r="21" spans="1:16" x14ac:dyDescent="0.35">
      <c r="A21">
        <f t="shared" si="1"/>
        <v>18</v>
      </c>
      <c r="B21">
        <v>9.5044632194121306</v>
      </c>
      <c r="D21" s="9">
        <v>1</v>
      </c>
      <c r="E21" s="10">
        <f t="shared" si="2"/>
        <v>8.4497227967860145</v>
      </c>
      <c r="G21" s="11">
        <f t="shared" si="3"/>
        <v>9.5044632194121306</v>
      </c>
      <c r="K21">
        <f t="shared" si="0"/>
        <v>9.5044632194121306</v>
      </c>
      <c r="L21">
        <f t="shared" si="4"/>
        <v>8.3549074748642678</v>
      </c>
      <c r="M21">
        <f t="shared" si="5"/>
        <v>1.1495557445478628</v>
      </c>
    </row>
    <row r="22" spans="1:16" x14ac:dyDescent="0.35">
      <c r="A22">
        <f t="shared" si="1"/>
        <v>19</v>
      </c>
      <c r="B22">
        <v>6.6676010752525539</v>
      </c>
      <c r="D22" s="9">
        <v>1</v>
      </c>
      <c r="E22" s="10">
        <f t="shared" si="2"/>
        <v>9.5044632194121306</v>
      </c>
      <c r="G22" s="11">
        <f t="shared" si="3"/>
        <v>6.6676010752525539</v>
      </c>
      <c r="K22">
        <f t="shared" si="0"/>
        <v>6.6676010752525539</v>
      </c>
      <c r="L22">
        <f t="shared" si="4"/>
        <v>8.7708733776553647</v>
      </c>
      <c r="M22">
        <f t="shared" si="5"/>
        <v>-2.1032723024028108</v>
      </c>
      <c r="O22" t="s">
        <v>10</v>
      </c>
      <c r="P22" s="7" t="e">
        <f ca="1">PACF(B4:B103,1)</f>
        <v>#NAME?</v>
      </c>
    </row>
    <row r="23" spans="1:16" x14ac:dyDescent="0.35">
      <c r="A23">
        <f t="shared" si="1"/>
        <v>20</v>
      </c>
      <c r="B23">
        <v>7.8523156414806694</v>
      </c>
      <c r="D23" s="9">
        <v>1</v>
      </c>
      <c r="E23" s="10">
        <f t="shared" si="2"/>
        <v>6.6676010752525539</v>
      </c>
      <c r="G23" s="11">
        <f t="shared" si="3"/>
        <v>7.8523156414806694</v>
      </c>
      <c r="K23">
        <f t="shared" si="0"/>
        <v>7.8523156414806694</v>
      </c>
      <c r="L23">
        <f t="shared" si="4"/>
        <v>7.6520787457485486</v>
      </c>
      <c r="M23">
        <f t="shared" si="5"/>
        <v>0.20023689573212078</v>
      </c>
      <c r="O23" t="s">
        <v>11</v>
      </c>
      <c r="P23" s="11" t="e">
        <f ca="1">PACF(B4:B103,2)</f>
        <v>#NAME?</v>
      </c>
    </row>
    <row r="24" spans="1:16" x14ac:dyDescent="0.35">
      <c r="A24">
        <f t="shared" si="1"/>
        <v>21</v>
      </c>
      <c r="B24">
        <v>7.9188624171649664</v>
      </c>
      <c r="D24" s="9">
        <v>1</v>
      </c>
      <c r="E24" s="10">
        <f t="shared" si="2"/>
        <v>7.8523156414806694</v>
      </c>
      <c r="G24" s="11">
        <f t="shared" si="3"/>
        <v>7.9188624171649664</v>
      </c>
      <c r="K24">
        <f t="shared" si="0"/>
        <v>7.9188624171649664</v>
      </c>
      <c r="L24">
        <f t="shared" si="4"/>
        <v>8.1193035278080572</v>
      </c>
      <c r="M24">
        <f t="shared" si="5"/>
        <v>-0.20044111064309078</v>
      </c>
      <c r="O24" t="s">
        <v>12</v>
      </c>
      <c r="P24" s="11">
        <f>AVERAGE(B4:B103)</f>
        <v>8.2275470269258193</v>
      </c>
    </row>
    <row r="25" spans="1:16" x14ac:dyDescent="0.35">
      <c r="A25">
        <f t="shared" si="1"/>
        <v>22</v>
      </c>
      <c r="B25">
        <v>8.7725861312320053</v>
      </c>
      <c r="D25" s="9">
        <v>1</v>
      </c>
      <c r="E25" s="10">
        <f t="shared" si="2"/>
        <v>7.9188624171649664</v>
      </c>
      <c r="G25" s="11">
        <f t="shared" si="3"/>
        <v>8.7725861312320053</v>
      </c>
      <c r="K25">
        <f t="shared" si="0"/>
        <v>8.7725861312320053</v>
      </c>
      <c r="L25">
        <f t="shared" si="4"/>
        <v>8.1455480795778978</v>
      </c>
      <c r="M25">
        <f t="shared" si="5"/>
        <v>0.62703805165410742</v>
      </c>
      <c r="O25" t="s">
        <v>13</v>
      </c>
      <c r="P25" s="11" t="e">
        <f ca="1">P24*(1-P26)</f>
        <v>#NAME?</v>
      </c>
    </row>
    <row r="26" spans="1:16" x14ac:dyDescent="0.35">
      <c r="A26">
        <f t="shared" si="1"/>
        <v>23</v>
      </c>
      <c r="B26">
        <v>10.918097347819121</v>
      </c>
      <c r="D26" s="9">
        <v>1</v>
      </c>
      <c r="E26" s="10">
        <f t="shared" si="2"/>
        <v>8.7725861312320053</v>
      </c>
      <c r="G26" s="11">
        <f t="shared" si="3"/>
        <v>10.918097347819121</v>
      </c>
      <c r="K26">
        <f t="shared" si="0"/>
        <v>10.918097347819121</v>
      </c>
      <c r="L26">
        <f t="shared" si="4"/>
        <v>8.4822375131466607</v>
      </c>
      <c r="M26">
        <f t="shared" si="5"/>
        <v>2.4358598346724598</v>
      </c>
      <c r="O26" t="s">
        <v>14</v>
      </c>
      <c r="P26" s="8" t="e">
        <f ca="1">P22</f>
        <v>#NAME?</v>
      </c>
    </row>
    <row r="27" spans="1:16" x14ac:dyDescent="0.35">
      <c r="A27">
        <f t="shared" si="1"/>
        <v>24</v>
      </c>
      <c r="B27">
        <v>9.1393820365107956</v>
      </c>
      <c r="D27" s="9">
        <v>1</v>
      </c>
      <c r="E27" s="10">
        <f t="shared" si="2"/>
        <v>10.918097347819121</v>
      </c>
      <c r="G27" s="11">
        <f t="shared" si="3"/>
        <v>9.1393820365107956</v>
      </c>
      <c r="K27">
        <f t="shared" si="0"/>
        <v>9.1393820365107956</v>
      </c>
      <c r="L27">
        <f t="shared" si="4"/>
        <v>9.3283788869019375</v>
      </c>
      <c r="M27">
        <f t="shared" si="5"/>
        <v>-0.18899685039114189</v>
      </c>
    </row>
    <row r="28" spans="1:16" x14ac:dyDescent="0.35">
      <c r="A28">
        <f t="shared" si="1"/>
        <v>25</v>
      </c>
      <c r="B28">
        <v>10.149056902391564</v>
      </c>
      <c r="D28" s="9">
        <v>1</v>
      </c>
      <c r="E28" s="10">
        <f t="shared" si="2"/>
        <v>9.1393820365107956</v>
      </c>
      <c r="G28" s="11">
        <f t="shared" si="3"/>
        <v>10.149056902391564</v>
      </c>
      <c r="K28">
        <f t="shared" si="0"/>
        <v>10.149056902391564</v>
      </c>
      <c r="L28">
        <f t="shared" si="4"/>
        <v>8.6268935693727844</v>
      </c>
      <c r="M28">
        <f t="shared" si="5"/>
        <v>1.5221633330187796</v>
      </c>
    </row>
    <row r="29" spans="1:16" x14ac:dyDescent="0.35">
      <c r="A29">
        <f t="shared" si="1"/>
        <v>26</v>
      </c>
      <c r="B29">
        <v>9.7731168391438672</v>
      </c>
      <c r="D29" s="9">
        <v>1</v>
      </c>
      <c r="E29" s="10">
        <f t="shared" si="2"/>
        <v>10.149056902391564</v>
      </c>
      <c r="G29" s="11">
        <f t="shared" si="3"/>
        <v>9.7731168391438672</v>
      </c>
      <c r="K29">
        <f t="shared" si="0"/>
        <v>9.7731168391438672</v>
      </c>
      <c r="L29">
        <f t="shared" si="4"/>
        <v>9.0250866300557835</v>
      </c>
      <c r="M29">
        <f t="shared" si="5"/>
        <v>0.74803020908808371</v>
      </c>
    </row>
    <row r="30" spans="1:16" x14ac:dyDescent="0.35">
      <c r="A30">
        <f t="shared" si="1"/>
        <v>27</v>
      </c>
      <c r="B30">
        <v>8.1440033012883841</v>
      </c>
      <c r="D30" s="9">
        <v>1</v>
      </c>
      <c r="E30" s="10">
        <f t="shared" si="2"/>
        <v>9.7731168391438672</v>
      </c>
      <c r="G30" s="11">
        <f t="shared" si="3"/>
        <v>8.1440033012883841</v>
      </c>
      <c r="K30">
        <f t="shared" si="0"/>
        <v>8.1440033012883841</v>
      </c>
      <c r="L30">
        <f t="shared" si="4"/>
        <v>8.8768243235682629</v>
      </c>
      <c r="M30">
        <f t="shared" si="5"/>
        <v>-0.73282102227987878</v>
      </c>
    </row>
    <row r="31" spans="1:16" x14ac:dyDescent="0.35">
      <c r="A31">
        <f t="shared" si="1"/>
        <v>28</v>
      </c>
      <c r="B31">
        <v>6.838500376425344</v>
      </c>
      <c r="D31" s="9">
        <v>1</v>
      </c>
      <c r="E31" s="10">
        <f t="shared" si="2"/>
        <v>8.1440033012883841</v>
      </c>
      <c r="G31" s="11">
        <f t="shared" si="3"/>
        <v>6.838500376425344</v>
      </c>
      <c r="K31">
        <f t="shared" si="0"/>
        <v>6.838500376425344</v>
      </c>
      <c r="L31">
        <f t="shared" si="4"/>
        <v>8.2343385811179921</v>
      </c>
      <c r="M31">
        <f t="shared" si="5"/>
        <v>-1.3958382046926481</v>
      </c>
    </row>
    <row r="32" spans="1:16" x14ac:dyDescent="0.35">
      <c r="A32">
        <f t="shared" si="1"/>
        <v>29</v>
      </c>
      <c r="B32">
        <v>9.2094371369449455</v>
      </c>
      <c r="D32" s="9">
        <v>1</v>
      </c>
      <c r="E32" s="10">
        <f t="shared" si="2"/>
        <v>6.838500376425344</v>
      </c>
      <c r="G32" s="11">
        <f t="shared" si="3"/>
        <v>9.2094371369449455</v>
      </c>
      <c r="K32">
        <f t="shared" si="0"/>
        <v>9.2094371369449455</v>
      </c>
      <c r="L32">
        <f t="shared" si="4"/>
        <v>7.7194775868034027</v>
      </c>
      <c r="M32">
        <f t="shared" si="5"/>
        <v>1.4899595501415428</v>
      </c>
    </row>
    <row r="33" spans="1:13" x14ac:dyDescent="0.35">
      <c r="A33">
        <f t="shared" si="1"/>
        <v>30</v>
      </c>
      <c r="B33">
        <v>8.8371485520723034</v>
      </c>
      <c r="D33" s="9">
        <v>1</v>
      </c>
      <c r="E33" s="10">
        <f t="shared" si="2"/>
        <v>9.2094371369449455</v>
      </c>
      <c r="G33" s="11">
        <f t="shared" si="3"/>
        <v>8.8371485520723034</v>
      </c>
      <c r="K33">
        <f t="shared" si="0"/>
        <v>8.8371485520723034</v>
      </c>
      <c r="L33">
        <f t="shared" si="4"/>
        <v>8.6545217255258002</v>
      </c>
      <c r="M33">
        <f t="shared" si="5"/>
        <v>0.1826268265465032</v>
      </c>
    </row>
    <row r="34" spans="1:13" x14ac:dyDescent="0.35">
      <c r="A34">
        <f t="shared" si="1"/>
        <v>31</v>
      </c>
      <c r="B34">
        <v>7.6209294629535282</v>
      </c>
      <c r="D34" s="9">
        <v>1</v>
      </c>
      <c r="E34" s="10">
        <f t="shared" si="2"/>
        <v>8.8371485520723034</v>
      </c>
      <c r="G34" s="11">
        <f t="shared" si="3"/>
        <v>7.6209294629535282</v>
      </c>
      <c r="K34">
        <f t="shared" si="0"/>
        <v>7.6209294629535282</v>
      </c>
      <c r="L34">
        <f t="shared" si="4"/>
        <v>8.5076994799918744</v>
      </c>
      <c r="M34">
        <f t="shared" si="5"/>
        <v>-0.88677001703834613</v>
      </c>
    </row>
    <row r="35" spans="1:13" x14ac:dyDescent="0.35">
      <c r="A35">
        <f t="shared" si="1"/>
        <v>32</v>
      </c>
      <c r="B35">
        <v>7.7901579994514005</v>
      </c>
      <c r="D35" s="9">
        <v>1</v>
      </c>
      <c r="E35" s="10">
        <f t="shared" si="2"/>
        <v>7.6209294629535282</v>
      </c>
      <c r="G35" s="11">
        <f t="shared" si="3"/>
        <v>7.7901579994514005</v>
      </c>
      <c r="K35">
        <f t="shared" si="0"/>
        <v>7.7901579994514005</v>
      </c>
      <c r="L35">
        <f t="shared" si="4"/>
        <v>8.0280500226045852</v>
      </c>
      <c r="M35">
        <f t="shared" si="5"/>
        <v>-0.2378920231531847</v>
      </c>
    </row>
    <row r="36" spans="1:13" x14ac:dyDescent="0.35">
      <c r="A36">
        <f t="shared" si="1"/>
        <v>33</v>
      </c>
      <c r="B36">
        <v>7.6194519683144453</v>
      </c>
      <c r="D36" s="9">
        <v>1</v>
      </c>
      <c r="E36" s="10">
        <f t="shared" si="2"/>
        <v>7.7901579994514005</v>
      </c>
      <c r="G36" s="11">
        <f t="shared" si="3"/>
        <v>7.6194519683144453</v>
      </c>
      <c r="K36">
        <f t="shared" si="0"/>
        <v>7.6194519683144453</v>
      </c>
      <c r="L36">
        <f t="shared" si="4"/>
        <v>8.0947899516452182</v>
      </c>
      <c r="M36">
        <f t="shared" si="5"/>
        <v>-0.47533798333077293</v>
      </c>
    </row>
    <row r="37" spans="1:13" x14ac:dyDescent="0.35">
      <c r="A37">
        <f t="shared" si="1"/>
        <v>34</v>
      </c>
      <c r="B37">
        <v>9.127900881049305</v>
      </c>
      <c r="D37" s="9">
        <v>1</v>
      </c>
      <c r="E37" s="10">
        <f t="shared" si="2"/>
        <v>7.6194519683144453</v>
      </c>
      <c r="G37" s="11">
        <f t="shared" si="3"/>
        <v>9.127900881049305</v>
      </c>
      <c r="K37">
        <f t="shared" si="0"/>
        <v>9.127900881049305</v>
      </c>
      <c r="L37">
        <f t="shared" si="4"/>
        <v>8.0274673319460774</v>
      </c>
      <c r="M37">
        <f t="shared" si="5"/>
        <v>1.1004335491032275</v>
      </c>
    </row>
    <row r="38" spans="1:13" x14ac:dyDescent="0.35">
      <c r="A38">
        <f t="shared" si="1"/>
        <v>35</v>
      </c>
      <c r="B38">
        <v>9.2788576197719177</v>
      </c>
      <c r="D38" s="9">
        <v>1</v>
      </c>
      <c r="E38" s="10">
        <f t="shared" si="2"/>
        <v>9.127900881049305</v>
      </c>
      <c r="G38" s="11">
        <f t="shared" si="3"/>
        <v>9.2788576197719177</v>
      </c>
      <c r="K38">
        <f t="shared" si="0"/>
        <v>9.2788576197719177</v>
      </c>
      <c r="L38">
        <f t="shared" si="4"/>
        <v>8.6223656598566851</v>
      </c>
      <c r="M38">
        <f t="shared" si="5"/>
        <v>0.65649195991523257</v>
      </c>
    </row>
    <row r="39" spans="1:13" x14ac:dyDescent="0.35">
      <c r="A39">
        <f t="shared" si="1"/>
        <v>36</v>
      </c>
      <c r="B39">
        <v>8.6643591532989923</v>
      </c>
      <c r="D39" s="9">
        <v>1</v>
      </c>
      <c r="E39" s="10">
        <f t="shared" si="2"/>
        <v>9.2788576197719177</v>
      </c>
      <c r="G39" s="11">
        <f t="shared" si="3"/>
        <v>8.6643591532989923</v>
      </c>
      <c r="K39">
        <f t="shared" si="0"/>
        <v>8.6643591532989923</v>
      </c>
      <c r="L39">
        <f t="shared" si="4"/>
        <v>8.6818996027663609</v>
      </c>
      <c r="M39">
        <f t="shared" si="5"/>
        <v>-1.7540449467368546E-2</v>
      </c>
    </row>
    <row r="40" spans="1:13" x14ac:dyDescent="0.35">
      <c r="A40">
        <f t="shared" si="1"/>
        <v>37</v>
      </c>
      <c r="B40">
        <v>9.7255313464083262</v>
      </c>
      <c r="D40" s="9">
        <v>1</v>
      </c>
      <c r="E40" s="10">
        <f t="shared" si="2"/>
        <v>8.6643591532989923</v>
      </c>
      <c r="G40" s="11">
        <f t="shared" si="3"/>
        <v>9.7255313464083262</v>
      </c>
      <c r="K40">
        <f t="shared" si="0"/>
        <v>9.7255313464083262</v>
      </c>
      <c r="L40">
        <f t="shared" si="4"/>
        <v>8.4395552269494836</v>
      </c>
      <c r="M40">
        <f t="shared" si="5"/>
        <v>1.2859761194588426</v>
      </c>
    </row>
    <row r="41" spans="1:13" x14ac:dyDescent="0.35">
      <c r="A41">
        <f t="shared" si="1"/>
        <v>38</v>
      </c>
      <c r="B41">
        <v>11.406770985884808</v>
      </c>
      <c r="D41" s="9">
        <v>1</v>
      </c>
      <c r="E41" s="10">
        <f t="shared" si="2"/>
        <v>9.7255313464083262</v>
      </c>
      <c r="G41" s="11">
        <f t="shared" si="3"/>
        <v>11.406770985884808</v>
      </c>
      <c r="K41">
        <f t="shared" si="0"/>
        <v>11.406770985884808</v>
      </c>
      <c r="L41">
        <f t="shared" si="4"/>
        <v>8.8580576753760809</v>
      </c>
      <c r="M41">
        <f t="shared" si="5"/>
        <v>2.5487133105087274</v>
      </c>
    </row>
    <row r="42" spans="1:13" x14ac:dyDescent="0.35">
      <c r="A42">
        <f t="shared" si="1"/>
        <v>39</v>
      </c>
      <c r="B42">
        <v>9.8336619818405797</v>
      </c>
      <c r="D42" s="9">
        <v>1</v>
      </c>
      <c r="E42" s="10">
        <f t="shared" si="2"/>
        <v>11.406770985884808</v>
      </c>
      <c r="G42" s="11">
        <f t="shared" si="3"/>
        <v>9.8336619818405797</v>
      </c>
      <c r="K42">
        <f t="shared" si="0"/>
        <v>9.8336619818405797</v>
      </c>
      <c r="L42">
        <f t="shared" si="4"/>
        <v>9.5211007800499168</v>
      </c>
      <c r="M42">
        <f t="shared" si="5"/>
        <v>0.31256120179066293</v>
      </c>
    </row>
    <row r="43" spans="1:13" x14ac:dyDescent="0.35">
      <c r="A43">
        <f t="shared" si="1"/>
        <v>40</v>
      </c>
      <c r="B43">
        <v>8.4620375217512613</v>
      </c>
      <c r="D43" s="9">
        <v>1</v>
      </c>
      <c r="E43" s="10">
        <f t="shared" si="2"/>
        <v>9.8336619818405797</v>
      </c>
      <c r="G43" s="11">
        <f t="shared" si="3"/>
        <v>8.4620375217512613</v>
      </c>
      <c r="K43">
        <f t="shared" si="0"/>
        <v>8.4620375217512613</v>
      </c>
      <c r="L43">
        <f t="shared" si="4"/>
        <v>8.9007019662575875</v>
      </c>
      <c r="M43">
        <f t="shared" si="5"/>
        <v>-0.43866444450632613</v>
      </c>
    </row>
    <row r="44" spans="1:13" x14ac:dyDescent="0.35">
      <c r="A44">
        <f t="shared" si="1"/>
        <v>41</v>
      </c>
      <c r="B44">
        <v>7.0338328748821439</v>
      </c>
      <c r="D44" s="9">
        <v>1</v>
      </c>
      <c r="E44" s="10">
        <f t="shared" si="2"/>
        <v>8.4620375217512613</v>
      </c>
      <c r="G44" s="11">
        <f t="shared" si="3"/>
        <v>7.0338328748821439</v>
      </c>
      <c r="K44">
        <f t="shared" si="0"/>
        <v>7.0338328748821439</v>
      </c>
      <c r="L44">
        <f t="shared" si="4"/>
        <v>8.3597641254466346</v>
      </c>
      <c r="M44">
        <f t="shared" si="5"/>
        <v>-1.3259312505644907</v>
      </c>
    </row>
    <row r="45" spans="1:13" x14ac:dyDescent="0.35">
      <c r="A45">
        <f t="shared" si="1"/>
        <v>42</v>
      </c>
      <c r="B45">
        <v>7.2882995736784437</v>
      </c>
      <c r="D45" s="9">
        <v>1</v>
      </c>
      <c r="E45" s="10">
        <f t="shared" si="2"/>
        <v>7.0338328748821439</v>
      </c>
      <c r="G45" s="11">
        <f t="shared" si="3"/>
        <v>7.2882995736784437</v>
      </c>
      <c r="K45">
        <f t="shared" si="0"/>
        <v>7.2882995736784437</v>
      </c>
      <c r="L45">
        <f t="shared" si="4"/>
        <v>7.7965123313927123</v>
      </c>
      <c r="M45">
        <f t="shared" si="5"/>
        <v>-0.50821275771426855</v>
      </c>
    </row>
    <row r="46" spans="1:13" x14ac:dyDescent="0.35">
      <c r="A46">
        <f t="shared" si="1"/>
        <v>43</v>
      </c>
      <c r="B46">
        <v>8.8866754056650521</v>
      </c>
      <c r="D46" s="9">
        <v>1</v>
      </c>
      <c r="E46" s="10">
        <f t="shared" si="2"/>
        <v>7.2882995736784437</v>
      </c>
      <c r="G46" s="11">
        <f t="shared" si="3"/>
        <v>8.8866754056650521</v>
      </c>
      <c r="K46">
        <f t="shared" si="0"/>
        <v>8.8866754056650521</v>
      </c>
      <c r="L46">
        <f t="shared" si="4"/>
        <v>7.896868274736125</v>
      </c>
      <c r="M46">
        <f t="shared" si="5"/>
        <v>0.98980713092892714</v>
      </c>
    </row>
    <row r="47" spans="1:13" x14ac:dyDescent="0.35">
      <c r="A47">
        <f t="shared" si="1"/>
        <v>44</v>
      </c>
      <c r="B47">
        <v>7.4798200466140621</v>
      </c>
      <c r="D47" s="9">
        <v>1</v>
      </c>
      <c r="E47" s="10">
        <f t="shared" si="2"/>
        <v>8.8866754056650521</v>
      </c>
      <c r="G47" s="11">
        <f t="shared" si="3"/>
        <v>7.4798200466140621</v>
      </c>
      <c r="K47">
        <f t="shared" si="0"/>
        <v>7.4798200466140621</v>
      </c>
      <c r="L47">
        <f t="shared" si="4"/>
        <v>8.5272317572471792</v>
      </c>
      <c r="M47">
        <f t="shared" si="5"/>
        <v>-1.0474117106331171</v>
      </c>
    </row>
    <row r="48" spans="1:13" x14ac:dyDescent="0.35">
      <c r="A48">
        <f t="shared" si="1"/>
        <v>45</v>
      </c>
      <c r="B48">
        <v>9.7657383666225144</v>
      </c>
      <c r="D48" s="9">
        <v>1</v>
      </c>
      <c r="E48" s="10">
        <f t="shared" si="2"/>
        <v>7.4798200466140621</v>
      </c>
      <c r="G48" s="11">
        <f t="shared" si="3"/>
        <v>9.7657383666225144</v>
      </c>
      <c r="K48">
        <f t="shared" si="0"/>
        <v>9.7657383666225144</v>
      </c>
      <c r="L48">
        <f t="shared" si="4"/>
        <v>7.9723996421879271</v>
      </c>
      <c r="M48">
        <f t="shared" si="5"/>
        <v>1.7933387244345873</v>
      </c>
    </row>
    <row r="49" spans="1:13" x14ac:dyDescent="0.35">
      <c r="A49">
        <f t="shared" si="1"/>
        <v>46</v>
      </c>
      <c r="B49">
        <v>7.9447003666965932</v>
      </c>
      <c r="D49" s="9">
        <v>1</v>
      </c>
      <c r="E49" s="10">
        <f t="shared" si="2"/>
        <v>9.7657383666225144</v>
      </c>
      <c r="G49" s="11">
        <f t="shared" si="3"/>
        <v>7.9447003666965932</v>
      </c>
      <c r="K49">
        <f t="shared" si="0"/>
        <v>7.9447003666965932</v>
      </c>
      <c r="L49">
        <f t="shared" si="4"/>
        <v>8.8739144199391582</v>
      </c>
      <c r="M49">
        <f t="shared" si="5"/>
        <v>-0.92921405324256501</v>
      </c>
    </row>
    <row r="50" spans="1:13" x14ac:dyDescent="0.35">
      <c r="A50">
        <f t="shared" si="1"/>
        <v>47</v>
      </c>
      <c r="B50">
        <v>6.8290832554627521</v>
      </c>
      <c r="D50" s="9">
        <v>1</v>
      </c>
      <c r="E50" s="10">
        <f t="shared" si="2"/>
        <v>7.9447003666965932</v>
      </c>
      <c r="G50" s="11">
        <f t="shared" si="3"/>
        <v>6.8290832554627521</v>
      </c>
      <c r="K50">
        <f t="shared" si="0"/>
        <v>6.8290832554627521</v>
      </c>
      <c r="L50">
        <f t="shared" si="4"/>
        <v>8.1557379858075603</v>
      </c>
      <c r="M50">
        <f t="shared" si="5"/>
        <v>-1.3266547303448082</v>
      </c>
    </row>
    <row r="51" spans="1:13" x14ac:dyDescent="0.35">
      <c r="A51">
        <f t="shared" si="1"/>
        <v>48</v>
      </c>
      <c r="B51">
        <v>7.9209790522165529</v>
      </c>
      <c r="D51" s="9">
        <v>1</v>
      </c>
      <c r="E51" s="10">
        <f t="shared" si="2"/>
        <v>6.8290832554627521</v>
      </c>
      <c r="G51" s="11">
        <f t="shared" si="3"/>
        <v>7.9209790522165529</v>
      </c>
      <c r="K51">
        <f t="shared" si="0"/>
        <v>7.9209790522165529</v>
      </c>
      <c r="L51">
        <f t="shared" si="4"/>
        <v>7.7157636860759187</v>
      </c>
      <c r="M51">
        <f t="shared" si="5"/>
        <v>0.20521536614063418</v>
      </c>
    </row>
    <row r="52" spans="1:13" x14ac:dyDescent="0.35">
      <c r="A52">
        <f t="shared" si="1"/>
        <v>49</v>
      </c>
      <c r="B52">
        <v>5.9511980566404041</v>
      </c>
      <c r="D52" s="9">
        <v>1</v>
      </c>
      <c r="E52" s="10">
        <f t="shared" si="2"/>
        <v>7.9209790522165529</v>
      </c>
      <c r="G52" s="11">
        <f t="shared" si="3"/>
        <v>5.9511980566404041</v>
      </c>
      <c r="K52">
        <f t="shared" si="0"/>
        <v>5.9511980566404041</v>
      </c>
      <c r="L52">
        <f t="shared" si="4"/>
        <v>8.1463828328415691</v>
      </c>
      <c r="M52">
        <f t="shared" si="5"/>
        <v>-2.1951847762011649</v>
      </c>
    </row>
    <row r="53" spans="1:13" x14ac:dyDescent="0.35">
      <c r="A53">
        <f t="shared" si="1"/>
        <v>50</v>
      </c>
      <c r="B53">
        <v>7.2243633792411535</v>
      </c>
      <c r="D53" s="9">
        <v>1</v>
      </c>
      <c r="E53" s="10">
        <f t="shared" si="2"/>
        <v>5.9511980566404041</v>
      </c>
      <c r="G53" s="11">
        <f t="shared" si="3"/>
        <v>7.2243633792411535</v>
      </c>
      <c r="K53">
        <f t="shared" si="0"/>
        <v>7.2243633792411535</v>
      </c>
      <c r="L53">
        <f t="shared" si="4"/>
        <v>7.3695455062835205</v>
      </c>
      <c r="M53">
        <f t="shared" si="5"/>
        <v>-0.14518212704236699</v>
      </c>
    </row>
    <row r="54" spans="1:13" x14ac:dyDescent="0.35">
      <c r="A54">
        <f t="shared" si="1"/>
        <v>51</v>
      </c>
      <c r="B54">
        <v>8.0384987230282157</v>
      </c>
      <c r="D54" s="9">
        <v>1</v>
      </c>
      <c r="E54" s="10">
        <f t="shared" si="2"/>
        <v>7.2243633792411535</v>
      </c>
      <c r="G54" s="11">
        <f t="shared" si="3"/>
        <v>8.0384987230282157</v>
      </c>
      <c r="K54">
        <f t="shared" si="0"/>
        <v>8.0384987230282157</v>
      </c>
      <c r="L54">
        <f t="shared" si="4"/>
        <v>7.8716532775011494</v>
      </c>
      <c r="M54">
        <f t="shared" si="5"/>
        <v>0.16684544552706626</v>
      </c>
    </row>
    <row r="55" spans="1:13" x14ac:dyDescent="0.35">
      <c r="A55">
        <f t="shared" si="1"/>
        <v>52</v>
      </c>
      <c r="B55">
        <v>7.7399529278597647</v>
      </c>
      <c r="D55" s="9">
        <v>1</v>
      </c>
      <c r="E55" s="10">
        <f t="shared" si="2"/>
        <v>8.0384987230282157</v>
      </c>
      <c r="G55" s="11">
        <f t="shared" si="3"/>
        <v>7.7399529278597647</v>
      </c>
      <c r="K55">
        <f t="shared" si="0"/>
        <v>7.7399529278597647</v>
      </c>
      <c r="L55">
        <f t="shared" si="4"/>
        <v>8.1927299481281644</v>
      </c>
      <c r="M55">
        <f t="shared" si="5"/>
        <v>-0.45277702026839961</v>
      </c>
    </row>
    <row r="56" spans="1:13" x14ac:dyDescent="0.35">
      <c r="A56">
        <f t="shared" si="1"/>
        <v>53</v>
      </c>
      <c r="B56">
        <v>8.9551761475345906</v>
      </c>
      <c r="D56" s="9">
        <v>1</v>
      </c>
      <c r="E56" s="10">
        <f t="shared" si="2"/>
        <v>7.7399529278597647</v>
      </c>
      <c r="G56" s="11">
        <f t="shared" si="3"/>
        <v>8.9551761475345906</v>
      </c>
      <c r="K56">
        <f t="shared" si="0"/>
        <v>8.9551761475345906</v>
      </c>
      <c r="L56">
        <f t="shared" si="4"/>
        <v>8.0749902004634908</v>
      </c>
      <c r="M56">
        <f t="shared" si="5"/>
        <v>0.88018594707109976</v>
      </c>
    </row>
    <row r="57" spans="1:13" x14ac:dyDescent="0.35">
      <c r="A57">
        <f t="shared" si="1"/>
        <v>54</v>
      </c>
      <c r="B57">
        <v>9.9066867108961674</v>
      </c>
      <c r="D57" s="9">
        <v>1</v>
      </c>
      <c r="E57" s="10">
        <f t="shared" si="2"/>
        <v>8.9551761475345906</v>
      </c>
      <c r="G57" s="11">
        <f t="shared" si="3"/>
        <v>9.9066867108961674</v>
      </c>
      <c r="K57">
        <f t="shared" si="0"/>
        <v>9.9066867108961674</v>
      </c>
      <c r="L57">
        <f t="shared" si="4"/>
        <v>8.5542469093380387</v>
      </c>
      <c r="M57">
        <f t="shared" si="5"/>
        <v>1.3524398015581287</v>
      </c>
    </row>
    <row r="58" spans="1:13" x14ac:dyDescent="0.35">
      <c r="A58">
        <f t="shared" si="1"/>
        <v>55</v>
      </c>
      <c r="B58">
        <v>10.16660381050475</v>
      </c>
      <c r="D58" s="9">
        <v>1</v>
      </c>
      <c r="E58" s="10">
        <f t="shared" si="2"/>
        <v>9.9066867108961674</v>
      </c>
      <c r="G58" s="11">
        <f t="shared" si="3"/>
        <v>10.16660381050475</v>
      </c>
      <c r="K58">
        <f t="shared" si="0"/>
        <v>10.16660381050475</v>
      </c>
      <c r="L58">
        <f t="shared" si="4"/>
        <v>8.929501277155385</v>
      </c>
      <c r="M58">
        <f t="shared" si="5"/>
        <v>1.2371025333493648</v>
      </c>
    </row>
    <row r="59" spans="1:13" x14ac:dyDescent="0.35">
      <c r="A59">
        <f t="shared" si="1"/>
        <v>56</v>
      </c>
      <c r="B59">
        <v>9.1166011165912639</v>
      </c>
      <c r="D59" s="9">
        <v>1</v>
      </c>
      <c r="E59" s="10">
        <f t="shared" si="2"/>
        <v>10.16660381050475</v>
      </c>
      <c r="G59" s="11">
        <f t="shared" si="3"/>
        <v>9.1166011165912639</v>
      </c>
      <c r="K59">
        <f t="shared" si="0"/>
        <v>9.1166011165912639</v>
      </c>
      <c r="L59">
        <f t="shared" si="4"/>
        <v>9.0320067360059468</v>
      </c>
      <c r="M59">
        <f t="shared" si="5"/>
        <v>8.4594380585317097E-2</v>
      </c>
    </row>
    <row r="60" spans="1:13" x14ac:dyDescent="0.35">
      <c r="A60">
        <f t="shared" si="1"/>
        <v>57</v>
      </c>
      <c r="B60">
        <v>7.4985374040370072</v>
      </c>
      <c r="D60" s="9">
        <v>1</v>
      </c>
      <c r="E60" s="10">
        <f t="shared" si="2"/>
        <v>9.1166011165912639</v>
      </c>
      <c r="G60" s="11">
        <f t="shared" si="3"/>
        <v>7.4985374040370072</v>
      </c>
      <c r="K60">
        <f t="shared" si="0"/>
        <v>7.4985374040370072</v>
      </c>
      <c r="L60">
        <f t="shared" si="4"/>
        <v>8.617909286873072</v>
      </c>
      <c r="M60">
        <f t="shared" si="5"/>
        <v>-1.1193718828360648</v>
      </c>
    </row>
    <row r="61" spans="1:13" x14ac:dyDescent="0.35">
      <c r="A61">
        <f t="shared" si="1"/>
        <v>58</v>
      </c>
      <c r="B61">
        <v>6.6994539517640845</v>
      </c>
      <c r="D61" s="9">
        <v>1</v>
      </c>
      <c r="E61" s="10">
        <f t="shared" si="2"/>
        <v>7.4985374040370072</v>
      </c>
      <c r="G61" s="11">
        <f t="shared" si="3"/>
        <v>6.6994539517640845</v>
      </c>
      <c r="K61">
        <f t="shared" si="0"/>
        <v>6.6994539517640845</v>
      </c>
      <c r="L61">
        <f t="shared" si="4"/>
        <v>7.9797813470238079</v>
      </c>
      <c r="M61">
        <f t="shared" si="5"/>
        <v>-1.2803273952597234</v>
      </c>
    </row>
    <row r="62" spans="1:13" x14ac:dyDescent="0.35">
      <c r="A62">
        <f t="shared" si="1"/>
        <v>59</v>
      </c>
      <c r="B62">
        <v>9.9889227287681415</v>
      </c>
      <c r="D62" s="9">
        <v>1</v>
      </c>
      <c r="E62" s="10">
        <f t="shared" si="2"/>
        <v>6.6994539517640845</v>
      </c>
      <c r="G62" s="11">
        <f t="shared" si="3"/>
        <v>9.9889227287681415</v>
      </c>
      <c r="K62">
        <f t="shared" si="0"/>
        <v>9.9889227287681415</v>
      </c>
      <c r="L62">
        <f t="shared" si="4"/>
        <v>7.6646408039103306</v>
      </c>
      <c r="M62">
        <f t="shared" si="5"/>
        <v>2.3242819248578108</v>
      </c>
    </row>
    <row r="63" spans="1:13" x14ac:dyDescent="0.35">
      <c r="A63">
        <f t="shared" si="1"/>
        <v>60</v>
      </c>
      <c r="B63">
        <v>8.567950641763117</v>
      </c>
      <c r="D63" s="9">
        <v>1</v>
      </c>
      <c r="E63" s="10">
        <f t="shared" si="2"/>
        <v>9.9889227287681415</v>
      </c>
      <c r="G63" s="11">
        <f t="shared" si="3"/>
        <v>8.567950641763117</v>
      </c>
      <c r="K63">
        <f t="shared" si="0"/>
        <v>8.567950641763117</v>
      </c>
      <c r="L63">
        <f t="shared" si="4"/>
        <v>8.9619333132111283</v>
      </c>
      <c r="M63">
        <f t="shared" si="5"/>
        <v>-0.39398267144801125</v>
      </c>
    </row>
    <row r="64" spans="1:13" x14ac:dyDescent="0.35">
      <c r="A64">
        <f t="shared" si="1"/>
        <v>61</v>
      </c>
      <c r="B64">
        <v>11.140657012186477</v>
      </c>
      <c r="D64" s="9">
        <v>1</v>
      </c>
      <c r="E64" s="10">
        <f t="shared" si="2"/>
        <v>8.567950641763117</v>
      </c>
      <c r="G64" s="11">
        <f t="shared" si="3"/>
        <v>11.140657012186477</v>
      </c>
      <c r="K64">
        <f t="shared" si="0"/>
        <v>11.140657012186477</v>
      </c>
      <c r="L64">
        <f t="shared" si="4"/>
        <v>8.4015338781156945</v>
      </c>
      <c r="M64">
        <f t="shared" si="5"/>
        <v>2.7391231340707822</v>
      </c>
    </row>
    <row r="65" spans="1:13" x14ac:dyDescent="0.35">
      <c r="A65">
        <f t="shared" si="1"/>
        <v>62</v>
      </c>
      <c r="B65">
        <v>10.861815846061663</v>
      </c>
      <c r="D65" s="9">
        <v>1</v>
      </c>
      <c r="E65" s="10">
        <f t="shared" si="2"/>
        <v>11.140657012186477</v>
      </c>
      <c r="G65" s="11">
        <f t="shared" si="3"/>
        <v>10.861815846061663</v>
      </c>
      <c r="K65">
        <f t="shared" si="0"/>
        <v>10.861815846061663</v>
      </c>
      <c r="L65">
        <f t="shared" si="4"/>
        <v>9.4161514134188877</v>
      </c>
      <c r="M65">
        <f t="shared" si="5"/>
        <v>1.4456644326427757</v>
      </c>
    </row>
    <row r="66" spans="1:13" x14ac:dyDescent="0.35">
      <c r="A66">
        <f t="shared" si="1"/>
        <v>63</v>
      </c>
      <c r="B66">
        <v>6.9476293256076023</v>
      </c>
      <c r="D66" s="9">
        <v>1</v>
      </c>
      <c r="E66" s="10">
        <f t="shared" si="2"/>
        <v>10.861815846061663</v>
      </c>
      <c r="G66" s="11">
        <f t="shared" si="3"/>
        <v>6.9476293256076023</v>
      </c>
      <c r="K66">
        <f t="shared" si="0"/>
        <v>6.9476293256076023</v>
      </c>
      <c r="L66">
        <f t="shared" si="4"/>
        <v>9.3061827283146989</v>
      </c>
      <c r="M66">
        <f t="shared" si="5"/>
        <v>-2.3585534027070967</v>
      </c>
    </row>
    <row r="67" spans="1:13" x14ac:dyDescent="0.35">
      <c r="A67">
        <f t="shared" si="1"/>
        <v>64</v>
      </c>
      <c r="B67">
        <v>6.380834951805145</v>
      </c>
      <c r="D67" s="9">
        <v>1</v>
      </c>
      <c r="E67" s="10">
        <f t="shared" si="2"/>
        <v>6.9476293256076023</v>
      </c>
      <c r="G67" s="11">
        <f t="shared" si="3"/>
        <v>6.380834951805145</v>
      </c>
      <c r="K67">
        <f t="shared" si="0"/>
        <v>6.380834951805145</v>
      </c>
      <c r="L67">
        <f t="shared" si="4"/>
        <v>7.7625155901769904</v>
      </c>
      <c r="M67">
        <f t="shared" si="5"/>
        <v>-1.3816806383718454</v>
      </c>
    </row>
    <row r="68" spans="1:13" x14ac:dyDescent="0.35">
      <c r="A68">
        <f t="shared" si="1"/>
        <v>65</v>
      </c>
      <c r="B68">
        <v>9.0726793446289538</v>
      </c>
      <c r="D68" s="9">
        <v>1</v>
      </c>
      <c r="E68" s="10">
        <f t="shared" si="2"/>
        <v>6.380834951805145</v>
      </c>
      <c r="G68" s="11">
        <f t="shared" si="3"/>
        <v>9.0726793446289538</v>
      </c>
      <c r="K68">
        <f t="shared" si="0"/>
        <v>9.0726793446289538</v>
      </c>
      <c r="L68">
        <f t="shared" si="4"/>
        <v>7.5389846356994559</v>
      </c>
      <c r="M68">
        <f t="shared" si="5"/>
        <v>1.5336947089294979</v>
      </c>
    </row>
    <row r="69" spans="1:13" x14ac:dyDescent="0.35">
      <c r="A69">
        <f t="shared" si="1"/>
        <v>66</v>
      </c>
      <c r="B69">
        <v>6.832378383517816</v>
      </c>
      <c r="D69" s="9">
        <v>1</v>
      </c>
      <c r="E69" s="10">
        <f t="shared" si="2"/>
        <v>9.0726793446289538</v>
      </c>
      <c r="G69" s="11">
        <f t="shared" si="3"/>
        <v>6.832378383517816</v>
      </c>
      <c r="K69">
        <f t="shared" ref="K69:K103" si="6">B69</f>
        <v>6.832378383517816</v>
      </c>
      <c r="L69">
        <f t="shared" si="4"/>
        <v>8.6005875277610073</v>
      </c>
      <c r="M69">
        <f t="shared" si="5"/>
        <v>-1.7682091442431913</v>
      </c>
    </row>
    <row r="70" spans="1:13" x14ac:dyDescent="0.35">
      <c r="A70">
        <f t="shared" ref="A70:A103" si="7">A69+1</f>
        <v>67</v>
      </c>
      <c r="B70">
        <v>7.3495811868046541</v>
      </c>
      <c r="D70" s="9">
        <v>1</v>
      </c>
      <c r="E70" s="10">
        <f t="shared" ref="E70:E103" si="8">B69</f>
        <v>6.832378383517816</v>
      </c>
      <c r="G70" s="11">
        <f t="shared" ref="G70:G103" si="9">B70</f>
        <v>7.3495811868046541</v>
      </c>
      <c r="K70">
        <f t="shared" si="6"/>
        <v>7.3495811868046541</v>
      </c>
      <c r="L70">
        <f t="shared" ref="L70:L103" si="10">I$5+K69*I$6</f>
        <v>7.7170632104772157</v>
      </c>
      <c r="M70">
        <f t="shared" ref="M70:M103" si="11">K70-L70</f>
        <v>-0.36748202367256155</v>
      </c>
    </row>
    <row r="71" spans="1:13" x14ac:dyDescent="0.35">
      <c r="A71">
        <f t="shared" si="7"/>
        <v>68</v>
      </c>
      <c r="B71">
        <v>8.6635730768835675</v>
      </c>
      <c r="D71" s="9">
        <v>1</v>
      </c>
      <c r="E71" s="10">
        <f t="shared" si="8"/>
        <v>7.3495811868046541</v>
      </c>
      <c r="G71" s="11">
        <f t="shared" si="9"/>
        <v>8.6635730768835675</v>
      </c>
      <c r="K71">
        <f t="shared" si="6"/>
        <v>8.6635730768835675</v>
      </c>
      <c r="L71">
        <f t="shared" si="10"/>
        <v>7.9210363648004751</v>
      </c>
      <c r="M71">
        <f t="shared" si="11"/>
        <v>0.74253671208309235</v>
      </c>
    </row>
    <row r="72" spans="1:13" x14ac:dyDescent="0.35">
      <c r="A72">
        <f t="shared" si="7"/>
        <v>69</v>
      </c>
      <c r="B72">
        <v>8.6199352166966747</v>
      </c>
      <c r="D72" s="9">
        <v>1</v>
      </c>
      <c r="E72" s="10">
        <f t="shared" si="8"/>
        <v>8.6635730768835675</v>
      </c>
      <c r="G72" s="11">
        <f t="shared" si="9"/>
        <v>8.6199352166966747</v>
      </c>
      <c r="K72">
        <f t="shared" si="6"/>
        <v>8.6199352166966747</v>
      </c>
      <c r="L72">
        <f t="shared" si="10"/>
        <v>8.4392452160891906</v>
      </c>
      <c r="M72">
        <f t="shared" si="11"/>
        <v>0.18069000060748408</v>
      </c>
    </row>
    <row r="73" spans="1:13" x14ac:dyDescent="0.35">
      <c r="A73">
        <f t="shared" si="7"/>
        <v>70</v>
      </c>
      <c r="B73">
        <v>9.0829349718133621</v>
      </c>
      <c r="D73" s="9">
        <v>1</v>
      </c>
      <c r="E73" s="10">
        <f t="shared" si="8"/>
        <v>8.6199352166966747</v>
      </c>
      <c r="G73" s="11">
        <f t="shared" si="9"/>
        <v>9.0829349718133621</v>
      </c>
      <c r="K73">
        <f t="shared" si="6"/>
        <v>9.0829349718133621</v>
      </c>
      <c r="L73">
        <f t="shared" si="10"/>
        <v>8.4220354253965031</v>
      </c>
      <c r="M73">
        <f t="shared" si="11"/>
        <v>0.660899546416859</v>
      </c>
    </row>
    <row r="74" spans="1:13" x14ac:dyDescent="0.35">
      <c r="A74">
        <f t="shared" si="7"/>
        <v>71</v>
      </c>
      <c r="B74">
        <v>9.1796597917769738</v>
      </c>
      <c r="D74" s="9">
        <v>1</v>
      </c>
      <c r="E74" s="10">
        <f t="shared" si="8"/>
        <v>9.0829349718133621</v>
      </c>
      <c r="G74" s="11">
        <f t="shared" si="9"/>
        <v>9.1796597917769738</v>
      </c>
      <c r="K74">
        <f t="shared" si="6"/>
        <v>9.1796597917769738</v>
      </c>
      <c r="L74">
        <f t="shared" si="10"/>
        <v>8.6046321164853392</v>
      </c>
      <c r="M74">
        <f t="shared" si="11"/>
        <v>0.57502767529163457</v>
      </c>
    </row>
    <row r="75" spans="1:13" x14ac:dyDescent="0.35">
      <c r="A75">
        <f t="shared" si="7"/>
        <v>72</v>
      </c>
      <c r="B75">
        <v>6.848589700351436</v>
      </c>
      <c r="D75" s="9">
        <v>1</v>
      </c>
      <c r="E75" s="10">
        <f t="shared" si="8"/>
        <v>9.1796597917769738</v>
      </c>
      <c r="G75" s="11">
        <f t="shared" si="9"/>
        <v>6.848589700351436</v>
      </c>
      <c r="K75">
        <f t="shared" si="6"/>
        <v>6.848589700351436</v>
      </c>
      <c r="L75">
        <f t="shared" si="10"/>
        <v>8.6427782102496167</v>
      </c>
      <c r="M75">
        <f t="shared" si="11"/>
        <v>-1.7941885098981807</v>
      </c>
    </row>
    <row r="76" spans="1:13" x14ac:dyDescent="0.35">
      <c r="A76">
        <f t="shared" si="7"/>
        <v>73</v>
      </c>
      <c r="B76">
        <v>7.7501860684193806</v>
      </c>
      <c r="D76" s="9">
        <v>1</v>
      </c>
      <c r="E76" s="10">
        <f t="shared" si="8"/>
        <v>6.848589700351436</v>
      </c>
      <c r="G76" s="11">
        <f t="shared" si="9"/>
        <v>7.7501860684193806</v>
      </c>
      <c r="K76">
        <f t="shared" si="6"/>
        <v>7.7501860684193806</v>
      </c>
      <c r="L76">
        <f t="shared" si="10"/>
        <v>7.7234565892626232</v>
      </c>
      <c r="M76">
        <f t="shared" si="11"/>
        <v>2.6729479156757385E-2</v>
      </c>
    </row>
    <row r="77" spans="1:13" x14ac:dyDescent="0.35">
      <c r="A77">
        <f t="shared" si="7"/>
        <v>74</v>
      </c>
      <c r="B77">
        <v>8.8331519655802584</v>
      </c>
      <c r="D77" s="9">
        <v>1</v>
      </c>
      <c r="E77" s="10">
        <f t="shared" si="8"/>
        <v>7.7501860684193806</v>
      </c>
      <c r="G77" s="11">
        <f t="shared" si="9"/>
        <v>8.8331519655802584</v>
      </c>
      <c r="K77">
        <f t="shared" si="6"/>
        <v>8.8331519655802584</v>
      </c>
      <c r="L77">
        <f t="shared" si="10"/>
        <v>8.0790259209687036</v>
      </c>
      <c r="M77">
        <f t="shared" si="11"/>
        <v>0.75412604461155475</v>
      </c>
    </row>
    <row r="78" spans="1:13" x14ac:dyDescent="0.35">
      <c r="A78">
        <f t="shared" si="7"/>
        <v>75</v>
      </c>
      <c r="B78">
        <v>9.3710954936637663</v>
      </c>
      <c r="D78" s="9">
        <v>1</v>
      </c>
      <c r="E78" s="10">
        <f t="shared" si="8"/>
        <v>8.8331519655802584</v>
      </c>
      <c r="G78" s="11">
        <f t="shared" si="9"/>
        <v>9.3710954936637663</v>
      </c>
      <c r="K78">
        <f t="shared" si="6"/>
        <v>9.3710954936637663</v>
      </c>
      <c r="L78">
        <f t="shared" si="10"/>
        <v>8.5061233161580212</v>
      </c>
      <c r="M78">
        <f t="shared" si="11"/>
        <v>0.86497217750574507</v>
      </c>
    </row>
    <row r="79" spans="1:13" x14ac:dyDescent="0.35">
      <c r="A79">
        <f t="shared" si="7"/>
        <v>76</v>
      </c>
      <c r="B79">
        <v>8.6528344763882448</v>
      </c>
      <c r="D79" s="9">
        <v>1</v>
      </c>
      <c r="E79" s="10">
        <f t="shared" si="8"/>
        <v>9.3710954936637663</v>
      </c>
      <c r="G79" s="11">
        <f t="shared" si="9"/>
        <v>8.6528344763882448</v>
      </c>
      <c r="K79">
        <f t="shared" si="6"/>
        <v>8.6528344763882448</v>
      </c>
      <c r="L79">
        <f t="shared" si="10"/>
        <v>8.7182761459061648</v>
      </c>
      <c r="M79">
        <f t="shared" si="11"/>
        <v>-6.5441669517920076E-2</v>
      </c>
    </row>
    <row r="80" spans="1:13" x14ac:dyDescent="0.35">
      <c r="A80">
        <f t="shared" si="7"/>
        <v>77</v>
      </c>
      <c r="B80">
        <v>9.2564658868878311</v>
      </c>
      <c r="D80" s="9">
        <v>1</v>
      </c>
      <c r="E80" s="10">
        <f t="shared" si="8"/>
        <v>8.6528344763882448</v>
      </c>
      <c r="G80" s="11">
        <f t="shared" si="9"/>
        <v>9.2564658868878311</v>
      </c>
      <c r="K80">
        <f t="shared" si="6"/>
        <v>9.2564658868878311</v>
      </c>
      <c r="L80">
        <f t="shared" si="10"/>
        <v>8.435010153552545</v>
      </c>
      <c r="M80">
        <f t="shared" si="11"/>
        <v>0.8214557333352861</v>
      </c>
    </row>
    <row r="81" spans="1:13" x14ac:dyDescent="0.35">
      <c r="A81">
        <f t="shared" si="7"/>
        <v>78</v>
      </c>
      <c r="B81">
        <v>9.6513968847440008</v>
      </c>
      <c r="D81" s="9">
        <v>1</v>
      </c>
      <c r="E81" s="10">
        <f t="shared" si="8"/>
        <v>9.2564658868878311</v>
      </c>
      <c r="G81" s="11">
        <f t="shared" si="9"/>
        <v>9.6513968847440008</v>
      </c>
      <c r="K81">
        <f t="shared" si="6"/>
        <v>9.6513968847440008</v>
      </c>
      <c r="L81">
        <f t="shared" si="10"/>
        <v>8.6730688068810622</v>
      </c>
      <c r="M81">
        <f t="shared" si="11"/>
        <v>0.97832807786293863</v>
      </c>
    </row>
    <row r="82" spans="1:13" x14ac:dyDescent="0.35">
      <c r="A82">
        <f t="shared" si="7"/>
        <v>79</v>
      </c>
      <c r="B82">
        <v>6.6513632585601243</v>
      </c>
      <c r="D82" s="9">
        <v>1</v>
      </c>
      <c r="E82" s="10">
        <f t="shared" si="8"/>
        <v>9.6513968847440008</v>
      </c>
      <c r="G82" s="11">
        <f t="shared" si="9"/>
        <v>6.6513632585601243</v>
      </c>
      <c r="K82">
        <f t="shared" si="6"/>
        <v>6.6513632585601243</v>
      </c>
      <c r="L82">
        <f t="shared" si="10"/>
        <v>8.8288207108940018</v>
      </c>
      <c r="M82">
        <f t="shared" si="11"/>
        <v>-2.1774574523338774</v>
      </c>
    </row>
    <row r="83" spans="1:13" x14ac:dyDescent="0.35">
      <c r="A83">
        <f t="shared" si="7"/>
        <v>80</v>
      </c>
      <c r="B83">
        <v>8.2448300200235511</v>
      </c>
      <c r="D83" s="9">
        <v>1</v>
      </c>
      <c r="E83" s="10">
        <f t="shared" si="8"/>
        <v>6.6513632585601243</v>
      </c>
      <c r="G83" s="11">
        <f t="shared" si="9"/>
        <v>8.2448300200235511</v>
      </c>
      <c r="K83">
        <f t="shared" si="6"/>
        <v>8.2448300200235511</v>
      </c>
      <c r="L83">
        <f t="shared" si="10"/>
        <v>7.6456749160147783</v>
      </c>
      <c r="M83">
        <f t="shared" si="11"/>
        <v>0.59915510400877281</v>
      </c>
    </row>
    <row r="84" spans="1:13" x14ac:dyDescent="0.35">
      <c r="A84">
        <f t="shared" si="7"/>
        <v>81</v>
      </c>
      <c r="B84">
        <v>6.0413591421843176</v>
      </c>
      <c r="D84" s="9">
        <v>1</v>
      </c>
      <c r="E84" s="10">
        <f t="shared" si="8"/>
        <v>8.2448300200235511</v>
      </c>
      <c r="G84" s="11">
        <f t="shared" si="9"/>
        <v>6.0413591421843176</v>
      </c>
      <c r="K84">
        <f t="shared" si="6"/>
        <v>6.0413591421843176</v>
      </c>
      <c r="L84">
        <f t="shared" si="10"/>
        <v>8.2741023715108106</v>
      </c>
      <c r="M84">
        <f t="shared" si="11"/>
        <v>-2.2327432293264931</v>
      </c>
    </row>
    <row r="85" spans="1:13" x14ac:dyDescent="0.35">
      <c r="A85">
        <f t="shared" si="7"/>
        <v>82</v>
      </c>
      <c r="B85">
        <v>7.6493627408184555</v>
      </c>
      <c r="D85" s="9">
        <v>1</v>
      </c>
      <c r="E85" s="10">
        <f t="shared" si="8"/>
        <v>6.0413591421843176</v>
      </c>
      <c r="G85" s="11">
        <f t="shared" si="9"/>
        <v>7.6493627408184555</v>
      </c>
      <c r="K85">
        <f t="shared" si="6"/>
        <v>7.6493627408184555</v>
      </c>
      <c r="L85">
        <f t="shared" si="10"/>
        <v>7.405103010803467</v>
      </c>
      <c r="M85">
        <f t="shared" si="11"/>
        <v>0.24425973001498846</v>
      </c>
    </row>
    <row r="86" spans="1:13" x14ac:dyDescent="0.35">
      <c r="A86">
        <f t="shared" si="7"/>
        <v>83</v>
      </c>
      <c r="B86">
        <v>8.5549854316047824</v>
      </c>
      <c r="D86" s="9">
        <v>1</v>
      </c>
      <c r="E86" s="10">
        <f t="shared" si="8"/>
        <v>7.6493627408184555</v>
      </c>
      <c r="G86" s="11">
        <f t="shared" si="9"/>
        <v>8.5549854316047824</v>
      </c>
      <c r="K86">
        <f t="shared" si="6"/>
        <v>8.5549854316047824</v>
      </c>
      <c r="L86">
        <f t="shared" si="10"/>
        <v>8.039263467962968</v>
      </c>
      <c r="M86">
        <f t="shared" si="11"/>
        <v>0.51572196364181444</v>
      </c>
    </row>
    <row r="87" spans="1:13" x14ac:dyDescent="0.35">
      <c r="A87">
        <f t="shared" si="7"/>
        <v>84</v>
      </c>
      <c r="B87">
        <v>9.3164955064472412</v>
      </c>
      <c r="D87" s="9">
        <v>1</v>
      </c>
      <c r="E87" s="10">
        <f t="shared" si="8"/>
        <v>8.5549854316047824</v>
      </c>
      <c r="G87" s="11">
        <f t="shared" si="9"/>
        <v>9.3164955064472412</v>
      </c>
      <c r="K87">
        <f t="shared" si="6"/>
        <v>9.3164955064472412</v>
      </c>
      <c r="L87">
        <f t="shared" si="10"/>
        <v>8.3964206908018344</v>
      </c>
      <c r="M87">
        <f t="shared" si="11"/>
        <v>0.92007481564540683</v>
      </c>
    </row>
    <row r="88" spans="1:13" x14ac:dyDescent="0.35">
      <c r="A88">
        <f t="shared" si="7"/>
        <v>85</v>
      </c>
      <c r="B88">
        <v>9.3880379589982077</v>
      </c>
      <c r="D88" s="9">
        <v>1</v>
      </c>
      <c r="E88" s="10">
        <f t="shared" si="8"/>
        <v>9.3164955064472412</v>
      </c>
      <c r="G88" s="11">
        <f t="shared" si="9"/>
        <v>9.3880379589982077</v>
      </c>
      <c r="K88">
        <f t="shared" si="6"/>
        <v>9.3880379589982077</v>
      </c>
      <c r="L88">
        <f t="shared" si="10"/>
        <v>8.6967431388385528</v>
      </c>
      <c r="M88">
        <f t="shared" si="11"/>
        <v>0.69129482015965493</v>
      </c>
    </row>
    <row r="89" spans="1:13" x14ac:dyDescent="0.35">
      <c r="A89">
        <f t="shared" si="7"/>
        <v>86</v>
      </c>
      <c r="B89">
        <v>8.8184147405082118</v>
      </c>
      <c r="D89" s="9">
        <v>1</v>
      </c>
      <c r="E89" s="10">
        <f t="shared" si="8"/>
        <v>9.3880379589982077</v>
      </c>
      <c r="G89" s="11">
        <f t="shared" si="9"/>
        <v>8.8184147405082118</v>
      </c>
      <c r="K89">
        <f t="shared" si="6"/>
        <v>8.8184147405082118</v>
      </c>
      <c r="L89">
        <f t="shared" si="10"/>
        <v>8.7249578732176118</v>
      </c>
      <c r="M89">
        <f t="shared" si="11"/>
        <v>9.3456867290599988E-2</v>
      </c>
    </row>
    <row r="90" spans="1:13" x14ac:dyDescent="0.35">
      <c r="A90">
        <f t="shared" si="7"/>
        <v>87</v>
      </c>
      <c r="B90">
        <v>8.9099086736321791</v>
      </c>
      <c r="D90" s="9">
        <v>1</v>
      </c>
      <c r="E90" s="10">
        <f t="shared" si="8"/>
        <v>8.8184147405082118</v>
      </c>
      <c r="G90" s="11">
        <f t="shared" si="9"/>
        <v>8.9099086736321791</v>
      </c>
      <c r="K90">
        <f t="shared" si="6"/>
        <v>8.9099086736321791</v>
      </c>
      <c r="L90">
        <f t="shared" si="10"/>
        <v>8.5003112860127601</v>
      </c>
      <c r="M90">
        <f t="shared" si="11"/>
        <v>0.409597387619419</v>
      </c>
    </row>
    <row r="91" spans="1:13" x14ac:dyDescent="0.35">
      <c r="A91">
        <f t="shared" si="7"/>
        <v>88</v>
      </c>
      <c r="B91">
        <v>8.4966509972542372</v>
      </c>
      <c r="D91" s="9">
        <v>1</v>
      </c>
      <c r="E91" s="10">
        <f t="shared" si="8"/>
        <v>8.9099086736321791</v>
      </c>
      <c r="G91" s="11">
        <f t="shared" si="9"/>
        <v>8.4966509972542372</v>
      </c>
      <c r="K91">
        <f t="shared" si="6"/>
        <v>8.4966509972542372</v>
      </c>
      <c r="L91">
        <f t="shared" si="10"/>
        <v>8.5363944356440786</v>
      </c>
      <c r="M91">
        <f t="shared" si="11"/>
        <v>-3.9743438389841401E-2</v>
      </c>
    </row>
    <row r="92" spans="1:13" x14ac:dyDescent="0.35">
      <c r="A92">
        <f t="shared" si="7"/>
        <v>89</v>
      </c>
      <c r="B92">
        <v>9.5957622880510769</v>
      </c>
      <c r="D92" s="9">
        <v>1</v>
      </c>
      <c r="E92" s="10">
        <f t="shared" si="8"/>
        <v>8.4966509972542372</v>
      </c>
      <c r="G92" s="11">
        <f t="shared" si="9"/>
        <v>9.5957622880510769</v>
      </c>
      <c r="K92">
        <f t="shared" si="6"/>
        <v>9.5957622880510769</v>
      </c>
      <c r="L92">
        <f t="shared" si="10"/>
        <v>8.3734149017679638</v>
      </c>
      <c r="M92">
        <f t="shared" si="11"/>
        <v>1.2223473862831131</v>
      </c>
    </row>
    <row r="93" spans="1:13" x14ac:dyDescent="0.35">
      <c r="A93">
        <f t="shared" si="7"/>
        <v>90</v>
      </c>
      <c r="B93">
        <v>9.4341042496587111</v>
      </c>
      <c r="D93" s="9">
        <v>1</v>
      </c>
      <c r="E93" s="10">
        <f t="shared" si="8"/>
        <v>9.5957622880510769</v>
      </c>
      <c r="G93" s="11">
        <f t="shared" si="9"/>
        <v>9.4341042496587111</v>
      </c>
      <c r="K93">
        <f t="shared" si="6"/>
        <v>9.4341042496587111</v>
      </c>
      <c r="L93">
        <f t="shared" si="10"/>
        <v>8.8068796771160685</v>
      </c>
      <c r="M93">
        <f t="shared" si="11"/>
        <v>0.62722457254264263</v>
      </c>
    </row>
    <row r="94" spans="1:13" x14ac:dyDescent="0.35">
      <c r="A94">
        <f t="shared" si="7"/>
        <v>91</v>
      </c>
      <c r="B94">
        <v>8.3549740311930485</v>
      </c>
      <c r="D94" s="9">
        <v>1</v>
      </c>
      <c r="E94" s="10">
        <f t="shared" si="8"/>
        <v>9.4341042496587111</v>
      </c>
      <c r="G94" s="11">
        <f t="shared" si="9"/>
        <v>8.3549740311930485</v>
      </c>
      <c r="K94">
        <f t="shared" si="6"/>
        <v>8.3549740311930485</v>
      </c>
      <c r="L94">
        <f t="shared" si="10"/>
        <v>8.7431253822764994</v>
      </c>
      <c r="M94">
        <f t="shared" si="11"/>
        <v>-0.38815135108345089</v>
      </c>
    </row>
    <row r="95" spans="1:13" x14ac:dyDescent="0.35">
      <c r="A95">
        <f t="shared" si="7"/>
        <v>92</v>
      </c>
      <c r="B95">
        <v>8.8374866436708892</v>
      </c>
      <c r="D95" s="9">
        <v>1</v>
      </c>
      <c r="E95" s="10">
        <f t="shared" si="8"/>
        <v>8.3549740311930485</v>
      </c>
      <c r="G95" s="11">
        <f t="shared" si="9"/>
        <v>8.8374866436708892</v>
      </c>
      <c r="K95">
        <f t="shared" si="6"/>
        <v>8.8374866436708892</v>
      </c>
      <c r="L95">
        <f t="shared" si="10"/>
        <v>8.3175406925045934</v>
      </c>
      <c r="M95">
        <f t="shared" si="11"/>
        <v>0.51994595116629583</v>
      </c>
    </row>
    <row r="96" spans="1:13" x14ac:dyDescent="0.35">
      <c r="A96">
        <f t="shared" si="7"/>
        <v>93</v>
      </c>
      <c r="B96">
        <v>7.8030050801946294</v>
      </c>
      <c r="D96" s="9">
        <v>1</v>
      </c>
      <c r="E96" s="10">
        <f t="shared" si="8"/>
        <v>8.8374866436708892</v>
      </c>
      <c r="G96" s="11">
        <f t="shared" si="9"/>
        <v>7.8030050801946294</v>
      </c>
      <c r="K96">
        <f t="shared" si="6"/>
        <v>7.8030050801946294</v>
      </c>
      <c r="L96">
        <f t="shared" si="10"/>
        <v>8.5078328157150676</v>
      </c>
      <c r="M96">
        <f t="shared" si="11"/>
        <v>-0.7048277355204382</v>
      </c>
    </row>
    <row r="97" spans="1:13" x14ac:dyDescent="0.35">
      <c r="A97">
        <f t="shared" si="7"/>
        <v>94</v>
      </c>
      <c r="B97">
        <v>6.432132626966296</v>
      </c>
      <c r="D97" s="9">
        <v>1</v>
      </c>
      <c r="E97" s="10">
        <f t="shared" si="8"/>
        <v>7.8030050801946294</v>
      </c>
      <c r="G97" s="11">
        <f t="shared" si="9"/>
        <v>6.432132626966296</v>
      </c>
      <c r="K97">
        <f t="shared" si="6"/>
        <v>6.432132626966296</v>
      </c>
      <c r="L97">
        <f t="shared" si="10"/>
        <v>8.099856551374355</v>
      </c>
      <c r="M97">
        <f t="shared" si="11"/>
        <v>-1.6677239244080591</v>
      </c>
    </row>
    <row r="98" spans="1:13" x14ac:dyDescent="0.35">
      <c r="A98">
        <f t="shared" si="7"/>
        <v>95</v>
      </c>
      <c r="B98">
        <v>8.2070381831134771</v>
      </c>
      <c r="D98" s="9">
        <v>1</v>
      </c>
      <c r="E98" s="10">
        <f t="shared" si="8"/>
        <v>6.432132626966296</v>
      </c>
      <c r="G98" s="11">
        <f t="shared" si="9"/>
        <v>8.2070381831134771</v>
      </c>
      <c r="K98">
        <f t="shared" si="6"/>
        <v>8.2070381831134771</v>
      </c>
      <c r="L98">
        <f t="shared" si="10"/>
        <v>7.5592152851576087</v>
      </c>
      <c r="M98">
        <f t="shared" si="11"/>
        <v>0.64782289795586845</v>
      </c>
    </row>
    <row r="99" spans="1:13" x14ac:dyDescent="0.35">
      <c r="A99">
        <f t="shared" si="7"/>
        <v>96</v>
      </c>
      <c r="B99">
        <v>6.8935011528724619</v>
      </c>
      <c r="D99" s="9">
        <v>1</v>
      </c>
      <c r="E99" s="10">
        <f t="shared" si="8"/>
        <v>8.2070381831134771</v>
      </c>
      <c r="G99" s="11">
        <f t="shared" si="9"/>
        <v>6.8935011528724619</v>
      </c>
      <c r="K99">
        <f t="shared" si="6"/>
        <v>6.8935011528724619</v>
      </c>
      <c r="L99">
        <f t="shared" si="10"/>
        <v>8.2591981209281951</v>
      </c>
      <c r="M99">
        <f t="shared" si="11"/>
        <v>-1.3656969680557332</v>
      </c>
    </row>
    <row r="100" spans="1:13" x14ac:dyDescent="0.35">
      <c r="A100">
        <f t="shared" si="7"/>
        <v>97</v>
      </c>
      <c r="B100">
        <v>6.5813576553819226</v>
      </c>
      <c r="D100" s="9">
        <v>1</v>
      </c>
      <c r="E100" s="10">
        <f t="shared" si="8"/>
        <v>6.8935011528724619</v>
      </c>
      <c r="G100" s="11">
        <f t="shared" si="9"/>
        <v>6.5813576553819226</v>
      </c>
      <c r="K100">
        <f t="shared" si="6"/>
        <v>6.5813576553819226</v>
      </c>
      <c r="L100">
        <f t="shared" si="10"/>
        <v>7.7411686561302737</v>
      </c>
      <c r="M100">
        <f t="shared" si="11"/>
        <v>-1.1598110007483511</v>
      </c>
    </row>
    <row r="101" spans="1:13" x14ac:dyDescent="0.35">
      <c r="A101">
        <f t="shared" si="7"/>
        <v>98</v>
      </c>
      <c r="B101">
        <v>6.7231135510172306</v>
      </c>
      <c r="D101" s="9">
        <v>1</v>
      </c>
      <c r="E101" s="10">
        <f t="shared" si="8"/>
        <v>6.5813576553819226</v>
      </c>
      <c r="G101" s="11">
        <f t="shared" si="9"/>
        <v>6.7231135510172306</v>
      </c>
      <c r="K101">
        <f t="shared" si="6"/>
        <v>6.7231135510172306</v>
      </c>
      <c r="L101">
        <f t="shared" si="10"/>
        <v>7.6180662804663726</v>
      </c>
      <c r="M101">
        <f t="shared" si="11"/>
        <v>-0.89495272944914195</v>
      </c>
    </row>
    <row r="102" spans="1:13" x14ac:dyDescent="0.35">
      <c r="A102">
        <f t="shared" si="7"/>
        <v>99</v>
      </c>
      <c r="B102">
        <v>5.6031024496579178</v>
      </c>
      <c r="D102" s="9">
        <v>1</v>
      </c>
      <c r="E102" s="10">
        <f t="shared" si="8"/>
        <v>6.7231135510172306</v>
      </c>
      <c r="G102" s="11">
        <f t="shared" si="9"/>
        <v>5.6031024496579178</v>
      </c>
      <c r="K102">
        <f t="shared" si="6"/>
        <v>5.6031024496579178</v>
      </c>
      <c r="L102">
        <f t="shared" si="10"/>
        <v>7.6739716177787392</v>
      </c>
      <c r="M102">
        <f t="shared" si="11"/>
        <v>-2.0708691681208213</v>
      </c>
    </row>
    <row r="103" spans="1:13" x14ac:dyDescent="0.35">
      <c r="A103">
        <f t="shared" si="7"/>
        <v>100</v>
      </c>
      <c r="B103" s="12">
        <v>8.2498435205593736</v>
      </c>
      <c r="D103" s="13">
        <v>1</v>
      </c>
      <c r="E103" s="14">
        <f t="shared" si="8"/>
        <v>5.6031024496579178</v>
      </c>
      <c r="G103" s="8">
        <f t="shared" si="9"/>
        <v>8.2498435205593736</v>
      </c>
      <c r="K103" s="12">
        <f t="shared" si="6"/>
        <v>8.2498435205593736</v>
      </c>
      <c r="L103" s="12">
        <f t="shared" si="10"/>
        <v>7.2322644271573697</v>
      </c>
      <c r="M103" s="12">
        <f t="shared" si="11"/>
        <v>1.0175790934020039</v>
      </c>
    </row>
  </sheetData>
  <mergeCells count="1">
    <mergeCell ref="D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3470C-F8B7-4140-A38B-3E01B3F73601}">
  <dimension ref="A1:AM103"/>
  <sheetViews>
    <sheetView workbookViewId="0"/>
  </sheetViews>
  <sheetFormatPr defaultRowHeight="14.5" x14ac:dyDescent="0.35"/>
  <cols>
    <col min="1" max="1" width="4.7265625" style="4" customWidth="1"/>
    <col min="3" max="3" width="3.453125" customWidth="1"/>
    <col min="4" max="4" width="3.7265625" customWidth="1"/>
    <col min="5" max="5" width="9.1796875" customWidth="1"/>
    <col min="7" max="7" width="2.7265625" customWidth="1"/>
    <col min="9" max="9" width="2.7265625" customWidth="1"/>
    <col min="11" max="11" width="4.7265625" customWidth="1"/>
    <col min="15" max="15" width="5.1796875" customWidth="1"/>
    <col min="16" max="16" width="9.1796875" customWidth="1"/>
    <col min="22" max="22" width="9.1796875" customWidth="1"/>
    <col min="28" max="28" width="17.453125" customWidth="1"/>
  </cols>
  <sheetData>
    <row r="1" spans="1:39" x14ac:dyDescent="0.35">
      <c r="A1" s="15" t="s">
        <v>15</v>
      </c>
      <c r="Z1" s="4"/>
      <c r="AK1" t="s">
        <v>16</v>
      </c>
    </row>
    <row r="3" spans="1:39" x14ac:dyDescent="0.35">
      <c r="B3" s="2" t="s">
        <v>1</v>
      </c>
      <c r="D3" s="3" t="s">
        <v>2</v>
      </c>
      <c r="E3" s="3"/>
      <c r="F3" s="3"/>
      <c r="H3" s="2" t="s">
        <v>1</v>
      </c>
      <c r="J3" s="2" t="s">
        <v>3</v>
      </c>
      <c r="K3" s="4"/>
      <c r="L3" s="2" t="s">
        <v>4</v>
      </c>
      <c r="M3" s="2" t="s">
        <v>5</v>
      </c>
      <c r="N3" s="2" t="s">
        <v>6</v>
      </c>
      <c r="P3" s="2" t="s">
        <v>7</v>
      </c>
      <c r="X3" s="2" t="s">
        <v>17</v>
      </c>
      <c r="Y3" s="2" t="s">
        <v>18</v>
      </c>
      <c r="Z3" s="2" t="s">
        <v>1</v>
      </c>
      <c r="AB3" t="s">
        <v>19</v>
      </c>
      <c r="AK3" s="2" t="s">
        <v>17</v>
      </c>
      <c r="AL3" s="2" t="s">
        <v>18</v>
      </c>
      <c r="AM3" s="2" t="s">
        <v>1</v>
      </c>
    </row>
    <row r="4" spans="1:39" x14ac:dyDescent="0.35">
      <c r="A4" s="4">
        <v>1</v>
      </c>
      <c r="B4">
        <v>4.5267574698597484</v>
      </c>
      <c r="L4">
        <f>B4</f>
        <v>4.5267574698597484</v>
      </c>
      <c r="P4">
        <f>SUMSQ(N6:N103)</f>
        <v>98.440741354225295</v>
      </c>
      <c r="X4">
        <f>B5</f>
        <v>6.893370777512497</v>
      </c>
      <c r="Y4">
        <f>B4</f>
        <v>4.5267574698597484</v>
      </c>
      <c r="Z4">
        <f>B6</f>
        <v>8.4253951175675805</v>
      </c>
      <c r="AK4" t="e">
        <f t="array" aca="1" ref="AK4:AM101" ca="1">ARMap(B4:B103,2)</f>
        <v>#NAME?</v>
      </c>
      <c r="AL4" t="e">
        <f ca="1"/>
        <v>#NAME?</v>
      </c>
      <c r="AM4" t="e">
        <f ca="1"/>
        <v>#NAME?</v>
      </c>
    </row>
    <row r="5" spans="1:39" ht="15" thickBot="1" x14ac:dyDescent="0.4">
      <c r="A5" s="4">
        <f>A4+1</f>
        <v>2</v>
      </c>
      <c r="B5">
        <v>6.893370777512497</v>
      </c>
      <c r="L5">
        <f t="shared" ref="L5:L68" si="0">B5</f>
        <v>6.893370777512497</v>
      </c>
      <c r="X5">
        <f t="shared" ref="X5:X68" si="1">B6</f>
        <v>8.4253951175675805</v>
      </c>
      <c r="Y5">
        <f t="shared" ref="Y5:Y68" si="2">B5</f>
        <v>6.893370777512497</v>
      </c>
      <c r="Z5">
        <f t="shared" ref="Z5:Z68" si="3">B7</f>
        <v>6.999502086988997</v>
      </c>
      <c r="AB5" s="16" t="s">
        <v>20</v>
      </c>
      <c r="AC5" s="16"/>
      <c r="AE5" s="16"/>
      <c r="AF5" s="16"/>
      <c r="AK5" t="e">
        <f ca="1"/>
        <v>#NAME?</v>
      </c>
      <c r="AL5" t="e">
        <f ca="1"/>
        <v>#NAME?</v>
      </c>
      <c r="AM5" t="e">
        <f ca="1"/>
        <v>#NAME?</v>
      </c>
    </row>
    <row r="6" spans="1:39" ht="15" thickTop="1" x14ac:dyDescent="0.35">
      <c r="A6" s="4">
        <f t="shared" ref="A6:A69" si="4">A5+1</f>
        <v>3</v>
      </c>
      <c r="B6">
        <v>8.4253951175675805</v>
      </c>
      <c r="D6" s="5">
        <v>1</v>
      </c>
      <c r="E6" s="17">
        <f>B5</f>
        <v>6.893370777512497</v>
      </c>
      <c r="F6" s="6">
        <f>B4</f>
        <v>4.5267574698597484</v>
      </c>
      <c r="H6" s="7">
        <f t="shared" ref="H6:H69" si="5">B6</f>
        <v>8.4253951175675805</v>
      </c>
      <c r="J6" s="7">
        <f t="array" ref="J6:J8">MMULT(MINVERSE(MMULT(TRANSPOSE(D6:F103),D6:F103)),MMULT(TRANSPOSE(D6:F103),H6:H103))</f>
        <v>5.0109466210841163</v>
      </c>
      <c r="L6">
        <f t="shared" si="0"/>
        <v>8.4253951175675805</v>
      </c>
      <c r="M6">
        <f>J$6+L5*J$7+L4*J$8</f>
        <v>7.4236069480725231</v>
      </c>
      <c r="N6">
        <f t="shared" ref="N6:N69" si="6">L6-M6</f>
        <v>1.0017881694950574</v>
      </c>
      <c r="P6" s="2" t="s">
        <v>8</v>
      </c>
      <c r="X6">
        <f t="shared" si="1"/>
        <v>6.999502086988997</v>
      </c>
      <c r="Y6">
        <f t="shared" si="2"/>
        <v>8.4253951175675805</v>
      </c>
      <c r="Z6">
        <f t="shared" si="3"/>
        <v>6.1875941616300834</v>
      </c>
      <c r="AB6" t="s">
        <v>21</v>
      </c>
      <c r="AC6" t="e">
        <f ca="1">SQRT(AC7)</f>
        <v>#NAME?</v>
      </c>
      <c r="AE6" t="s">
        <v>22</v>
      </c>
      <c r="AF6" t="e">
        <f ca="1">AC10*LN(AD15/AC10)+2*(AC14+1)</f>
        <v>#NAME?</v>
      </c>
      <c r="AK6" t="e">
        <f ca="1"/>
        <v>#NAME?</v>
      </c>
      <c r="AL6" t="e">
        <f ca="1"/>
        <v>#NAME?</v>
      </c>
      <c r="AM6" t="e">
        <f ca="1"/>
        <v>#NAME?</v>
      </c>
    </row>
    <row r="7" spans="1:39" x14ac:dyDescent="0.35">
      <c r="A7" s="4">
        <f t="shared" si="4"/>
        <v>4</v>
      </c>
      <c r="B7">
        <v>6.999502086988997</v>
      </c>
      <c r="D7" s="9">
        <v>1</v>
      </c>
      <c r="E7">
        <f t="shared" ref="E7:E70" si="7">B6</f>
        <v>8.4253951175675805</v>
      </c>
      <c r="F7" s="10">
        <f t="shared" ref="F7:F70" si="8">B5</f>
        <v>6.893370777512497</v>
      </c>
      <c r="H7" s="11">
        <f t="shared" si="5"/>
        <v>6.999502086988997</v>
      </c>
      <c r="J7" s="11">
        <v>0.4540633280997568</v>
      </c>
      <c r="L7">
        <f t="shared" si="0"/>
        <v>6.999502086988997</v>
      </c>
      <c r="M7">
        <f t="shared" ref="M7:M70" si="9">J$6+L6*J$7+L5*J$8</f>
        <v>7.7441999033107525</v>
      </c>
      <c r="N7">
        <f t="shared" si="6"/>
        <v>-0.74469781632175547</v>
      </c>
      <c r="P7">
        <f>AVERAGE(N6:N103)</f>
        <v>1.1111293291350546E-14</v>
      </c>
      <c r="X7">
        <f t="shared" si="1"/>
        <v>6.1875941616300834</v>
      </c>
      <c r="Y7">
        <f t="shared" si="2"/>
        <v>6.999502086988997</v>
      </c>
      <c r="Z7">
        <f t="shared" si="3"/>
        <v>5.8129764708798239</v>
      </c>
      <c r="AB7" t="s">
        <v>23</v>
      </c>
      <c r="AC7" t="e">
        <f ca="1">AD14/AD16</f>
        <v>#NAME?</v>
      </c>
      <c r="AE7" t="s">
        <v>24</v>
      </c>
      <c r="AF7" t="e">
        <f ca="1">AF6+2*(AC14+2)*(AC14+3)/(AC10-AC14-3)</f>
        <v>#NAME?</v>
      </c>
      <c r="AK7" t="e">
        <f ca="1"/>
        <v>#NAME?</v>
      </c>
      <c r="AL7" t="e">
        <f ca="1"/>
        <v>#NAME?</v>
      </c>
      <c r="AM7" t="e">
        <f ca="1"/>
        <v>#NAME?</v>
      </c>
    </row>
    <row r="8" spans="1:39" x14ac:dyDescent="0.35">
      <c r="A8" s="4">
        <f t="shared" si="4"/>
        <v>5</v>
      </c>
      <c r="B8">
        <v>6.1875941616300834</v>
      </c>
      <c r="D8" s="9">
        <v>1</v>
      </c>
      <c r="E8">
        <f t="shared" si="7"/>
        <v>6.999502086988997</v>
      </c>
      <c r="F8" s="10">
        <f t="shared" si="8"/>
        <v>8.4253951175675805</v>
      </c>
      <c r="H8" s="11">
        <f t="shared" si="5"/>
        <v>6.1875941616300834</v>
      </c>
      <c r="J8" s="8">
        <v>-0.15847249490411741</v>
      </c>
      <c r="L8">
        <f t="shared" si="0"/>
        <v>6.1875941616300834</v>
      </c>
      <c r="M8">
        <f t="shared" si="9"/>
        <v>6.8539704489096298</v>
      </c>
      <c r="N8">
        <f t="shared" si="6"/>
        <v>-0.66637628727954645</v>
      </c>
      <c r="X8">
        <f t="shared" si="1"/>
        <v>5.8129764708798239</v>
      </c>
      <c r="Y8">
        <f t="shared" si="2"/>
        <v>6.1875941616300834</v>
      </c>
      <c r="Z8">
        <f t="shared" si="3"/>
        <v>7.1200726875188378</v>
      </c>
      <c r="AB8" t="s">
        <v>25</v>
      </c>
      <c r="AC8" t="e">
        <f ca="1">1-(1-AC7)*(AC10-1)/(AC10-AC14-1)</f>
        <v>#NAME?</v>
      </c>
      <c r="AE8" s="12" t="s">
        <v>26</v>
      </c>
      <c r="AF8" s="12" t="e">
        <f ca="1">AC10*LN(AD15/AC10)+(AC14+1)*LN(AC10)</f>
        <v>#NAME?</v>
      </c>
      <c r="AK8" t="e">
        <f ca="1"/>
        <v>#NAME?</v>
      </c>
      <c r="AL8" t="e">
        <f ca="1"/>
        <v>#NAME?</v>
      </c>
      <c r="AM8" t="e">
        <f ca="1"/>
        <v>#NAME?</v>
      </c>
    </row>
    <row r="9" spans="1:39" x14ac:dyDescent="0.35">
      <c r="A9" s="4">
        <f t="shared" si="4"/>
        <v>6</v>
      </c>
      <c r="B9">
        <v>5.8129764708798239</v>
      </c>
      <c r="D9" s="9">
        <v>1</v>
      </c>
      <c r="E9">
        <f t="shared" si="7"/>
        <v>6.1875941616300834</v>
      </c>
      <c r="F9" s="10">
        <f t="shared" si="8"/>
        <v>6.999502086988997</v>
      </c>
      <c r="H9" s="11">
        <f t="shared" si="5"/>
        <v>5.8129764708798239</v>
      </c>
      <c r="L9">
        <f t="shared" si="0"/>
        <v>5.8129764708798239</v>
      </c>
      <c r="M9">
        <f t="shared" si="9"/>
        <v>6.7112776602327733</v>
      </c>
      <c r="N9">
        <f t="shared" si="6"/>
        <v>-0.89830118935294934</v>
      </c>
      <c r="P9" s="2" t="s">
        <v>9</v>
      </c>
      <c r="X9">
        <f t="shared" si="1"/>
        <v>7.1200726875188378</v>
      </c>
      <c r="Y9">
        <f t="shared" si="2"/>
        <v>5.8129764708798239</v>
      </c>
      <c r="Z9">
        <f t="shared" si="3"/>
        <v>8.5019149332741044</v>
      </c>
      <c r="AB9" t="s">
        <v>27</v>
      </c>
      <c r="AC9" t="e">
        <f ca="1">SQRT(AE15)</f>
        <v>#NAME?</v>
      </c>
      <c r="AK9" t="e">
        <f ca="1"/>
        <v>#NAME?</v>
      </c>
      <c r="AL9" t="e">
        <f ca="1"/>
        <v>#NAME?</v>
      </c>
      <c r="AM9" t="e">
        <f ca="1"/>
        <v>#NAME?</v>
      </c>
    </row>
    <row r="10" spans="1:39" x14ac:dyDescent="0.35">
      <c r="A10" s="4">
        <f t="shared" si="4"/>
        <v>7</v>
      </c>
      <c r="B10">
        <v>7.1200726875188378</v>
      </c>
      <c r="D10" s="9">
        <v>1</v>
      </c>
      <c r="E10">
        <f t="shared" si="7"/>
        <v>5.8129764708798239</v>
      </c>
      <c r="F10" s="10">
        <f t="shared" si="8"/>
        <v>6.1875941616300834</v>
      </c>
      <c r="H10" s="11">
        <f t="shared" si="5"/>
        <v>7.1200726875188378</v>
      </c>
      <c r="L10">
        <f t="shared" si="0"/>
        <v>7.1200726875188378</v>
      </c>
      <c r="M10">
        <f t="shared" si="9"/>
        <v>6.6698425793697176</v>
      </c>
      <c r="N10">
        <f t="shared" si="6"/>
        <v>0.45023010814912023</v>
      </c>
      <c r="P10">
        <f>VAR(N6:N103)</f>
        <v>1.0148530036518071</v>
      </c>
      <c r="X10">
        <f t="shared" si="1"/>
        <v>8.5019149332741044</v>
      </c>
      <c r="Y10">
        <f t="shared" si="2"/>
        <v>7.1200726875188378</v>
      </c>
      <c r="Z10">
        <f t="shared" si="3"/>
        <v>7.3012221051820614</v>
      </c>
      <c r="AB10" s="12" t="s">
        <v>28</v>
      </c>
      <c r="AC10" s="12">
        <f>COUNT(Z4:Z101)</f>
        <v>98</v>
      </c>
      <c r="AK10" t="e">
        <f ca="1"/>
        <v>#NAME?</v>
      </c>
      <c r="AL10" t="e">
        <f ca="1"/>
        <v>#NAME?</v>
      </c>
      <c r="AM10" t="e">
        <f ca="1"/>
        <v>#NAME?</v>
      </c>
    </row>
    <row r="11" spans="1:39" x14ac:dyDescent="0.35">
      <c r="A11" s="4">
        <f t="shared" si="4"/>
        <v>8</v>
      </c>
      <c r="B11">
        <v>8.5019149332741044</v>
      </c>
      <c r="D11" s="9">
        <v>1</v>
      </c>
      <c r="E11">
        <f t="shared" si="7"/>
        <v>7.1200726875188378</v>
      </c>
      <c r="F11" s="10">
        <f t="shared" si="8"/>
        <v>5.8129764708798239</v>
      </c>
      <c r="H11" s="11">
        <f t="shared" si="5"/>
        <v>8.5019149332741044</v>
      </c>
      <c r="L11">
        <f t="shared" si="0"/>
        <v>8.5019149332741044</v>
      </c>
      <c r="M11">
        <f t="shared" si="9"/>
        <v>7.3227136377318418</v>
      </c>
      <c r="N11">
        <f t="shared" si="6"/>
        <v>1.1792012955422626</v>
      </c>
      <c r="X11">
        <f t="shared" si="1"/>
        <v>7.3012221051820614</v>
      </c>
      <c r="Y11">
        <f t="shared" si="2"/>
        <v>8.5019149332741044</v>
      </c>
      <c r="Z11">
        <f t="shared" si="3"/>
        <v>6.0388768293832715</v>
      </c>
      <c r="AK11" t="e">
        <f ca="1"/>
        <v>#NAME?</v>
      </c>
      <c r="AL11" t="e">
        <f ca="1"/>
        <v>#NAME?</v>
      </c>
      <c r="AM11" t="e">
        <f ca="1"/>
        <v>#NAME?</v>
      </c>
    </row>
    <row r="12" spans="1:39" ht="15" thickBot="1" x14ac:dyDescent="0.4">
      <c r="A12" s="4">
        <f t="shared" si="4"/>
        <v>9</v>
      </c>
      <c r="B12">
        <v>7.3012221051820614</v>
      </c>
      <c r="D12" s="9">
        <v>1</v>
      </c>
      <c r="E12">
        <f t="shared" si="7"/>
        <v>8.5019149332741044</v>
      </c>
      <c r="F12" s="10">
        <f t="shared" si="8"/>
        <v>7.1200726875188378</v>
      </c>
      <c r="H12" s="11">
        <f t="shared" si="5"/>
        <v>7.3012221051820614</v>
      </c>
      <c r="L12">
        <f t="shared" si="0"/>
        <v>7.3012221051820614</v>
      </c>
      <c r="M12">
        <f t="shared" si="9"/>
        <v>7.7430187282178036</v>
      </c>
      <c r="N12">
        <f t="shared" si="6"/>
        <v>-0.44179662303574219</v>
      </c>
      <c r="X12">
        <f t="shared" si="1"/>
        <v>6.0388768293832715</v>
      </c>
      <c r="Y12">
        <f t="shared" si="2"/>
        <v>7.3012221051820614</v>
      </c>
      <c r="Z12">
        <f t="shared" si="3"/>
        <v>4.7460896891377891</v>
      </c>
      <c r="AB12" t="s">
        <v>29</v>
      </c>
      <c r="AF12" s="4" t="s">
        <v>30</v>
      </c>
      <c r="AG12" s="4">
        <v>0.05</v>
      </c>
      <c r="AK12" t="e">
        <f ca="1"/>
        <v>#NAME?</v>
      </c>
      <c r="AL12" t="e">
        <f ca="1"/>
        <v>#NAME?</v>
      </c>
      <c r="AM12" t="e">
        <f ca="1"/>
        <v>#NAME?</v>
      </c>
    </row>
    <row r="13" spans="1:39" ht="15" thickTop="1" x14ac:dyDescent="0.35">
      <c r="A13" s="4">
        <f t="shared" si="4"/>
        <v>10</v>
      </c>
      <c r="B13">
        <v>6.0388768293832715</v>
      </c>
      <c r="D13" s="9">
        <v>1</v>
      </c>
      <c r="E13">
        <f t="shared" si="7"/>
        <v>7.3012221051820614</v>
      </c>
      <c r="F13" s="10">
        <f t="shared" si="8"/>
        <v>8.5019149332741044</v>
      </c>
      <c r="H13" s="11">
        <f t="shared" si="5"/>
        <v>6.0388768293832715</v>
      </c>
      <c r="L13">
        <f t="shared" si="0"/>
        <v>6.0388768293832715</v>
      </c>
      <c r="M13">
        <f t="shared" si="9"/>
        <v>6.9788441584200749</v>
      </c>
      <c r="N13">
        <f t="shared" si="6"/>
        <v>-0.93996732903680336</v>
      </c>
      <c r="X13">
        <f t="shared" si="1"/>
        <v>4.7460896891377891</v>
      </c>
      <c r="Y13">
        <f t="shared" si="2"/>
        <v>6.0388768293832715</v>
      </c>
      <c r="Z13">
        <f t="shared" si="3"/>
        <v>6.6536767183588417</v>
      </c>
      <c r="AB13" s="18"/>
      <c r="AC13" s="18" t="s">
        <v>31</v>
      </c>
      <c r="AD13" s="18" t="s">
        <v>32</v>
      </c>
      <c r="AE13" s="18" t="s">
        <v>33</v>
      </c>
      <c r="AF13" s="18" t="s">
        <v>34</v>
      </c>
      <c r="AG13" s="18" t="s">
        <v>35</v>
      </c>
      <c r="AH13" s="18" t="s">
        <v>36</v>
      </c>
      <c r="AK13" t="e">
        <f ca="1"/>
        <v>#NAME?</v>
      </c>
      <c r="AL13" t="e">
        <f ca="1"/>
        <v>#NAME?</v>
      </c>
      <c r="AM13" t="e">
        <f ca="1"/>
        <v>#NAME?</v>
      </c>
    </row>
    <row r="14" spans="1:39" x14ac:dyDescent="0.35">
      <c r="A14" s="4">
        <f t="shared" si="4"/>
        <v>11</v>
      </c>
      <c r="B14">
        <v>4.7460896891377891</v>
      </c>
      <c r="D14" s="9">
        <v>1</v>
      </c>
      <c r="E14">
        <f t="shared" si="7"/>
        <v>6.0388768293832715</v>
      </c>
      <c r="F14" s="10">
        <f t="shared" si="8"/>
        <v>7.3012221051820614</v>
      </c>
      <c r="H14" s="11">
        <f t="shared" si="5"/>
        <v>4.7460896891377891</v>
      </c>
      <c r="L14">
        <f t="shared" si="0"/>
        <v>4.7460896891377891</v>
      </c>
      <c r="M14">
        <f t="shared" si="9"/>
        <v>6.595936249361098</v>
      </c>
      <c r="N14">
        <f t="shared" si="6"/>
        <v>-1.849846560223309</v>
      </c>
      <c r="X14">
        <f t="shared" si="1"/>
        <v>6.6536767183588417</v>
      </c>
      <c r="Y14">
        <f t="shared" si="2"/>
        <v>4.7460896891377891</v>
      </c>
      <c r="Z14">
        <f t="shared" si="3"/>
        <v>8.1939759194869595</v>
      </c>
      <c r="AB14" t="s">
        <v>37</v>
      </c>
      <c r="AC14">
        <f>COUNT(X4:Y4)</f>
        <v>2</v>
      </c>
      <c r="AD14" t="e">
        <f ca="1">DEVSQ(MMULT(DEsign(X4:Y101),AC19:AC21))</f>
        <v>#NAME?</v>
      </c>
      <c r="AE14" t="e">
        <f ca="1">AD14/AC14</f>
        <v>#NAME?</v>
      </c>
      <c r="AF14" t="e">
        <f ca="1">AE14/AE15</f>
        <v>#NAME?</v>
      </c>
      <c r="AG14" t="e">
        <f ca="1">FDIST(AF14,AC14,AC15)</f>
        <v>#NAME?</v>
      </c>
      <c r="AH14" s="4" t="e">
        <f ca="1">IF(AG14&lt;AG12,"yes","no")</f>
        <v>#NAME?</v>
      </c>
      <c r="AK14" t="e">
        <f ca="1"/>
        <v>#NAME?</v>
      </c>
      <c r="AL14" t="e">
        <f ca="1"/>
        <v>#NAME?</v>
      </c>
      <c r="AM14" t="e">
        <f ca="1"/>
        <v>#NAME?</v>
      </c>
    </row>
    <row r="15" spans="1:39" x14ac:dyDescent="0.35">
      <c r="A15" s="4">
        <f t="shared" si="4"/>
        <v>12</v>
      </c>
      <c r="B15">
        <v>6.6536767183588417</v>
      </c>
      <c r="D15" s="9">
        <v>1</v>
      </c>
      <c r="E15">
        <f t="shared" si="7"/>
        <v>4.7460896891377891</v>
      </c>
      <c r="F15" s="10">
        <f t="shared" si="8"/>
        <v>6.0388768293832715</v>
      </c>
      <c r="H15" s="11">
        <f t="shared" si="5"/>
        <v>6.6536767183588417</v>
      </c>
      <c r="L15">
        <f t="shared" si="0"/>
        <v>6.6536767183588417</v>
      </c>
      <c r="M15">
        <f t="shared" si="9"/>
        <v>6.2089760232229274</v>
      </c>
      <c r="N15">
        <f t="shared" si="6"/>
        <v>0.44470069513591426</v>
      </c>
      <c r="X15">
        <f t="shared" si="1"/>
        <v>8.1939759194869595</v>
      </c>
      <c r="Y15">
        <f t="shared" si="2"/>
        <v>6.6536767183588417</v>
      </c>
      <c r="Z15">
        <f t="shared" si="3"/>
        <v>7.5602635334693442</v>
      </c>
      <c r="AB15" t="s">
        <v>6</v>
      </c>
      <c r="AC15">
        <f>AC16-AC14</f>
        <v>95</v>
      </c>
      <c r="AD15" t="e">
        <f ca="1">AD16-AD14</f>
        <v>#NAME?</v>
      </c>
      <c r="AE15" t="e">
        <f ca="1">AD15/AC15</f>
        <v>#NAME?</v>
      </c>
      <c r="AK15" t="e">
        <f ca="1"/>
        <v>#NAME?</v>
      </c>
      <c r="AL15" t="e">
        <f ca="1"/>
        <v>#NAME?</v>
      </c>
      <c r="AM15" t="e">
        <f ca="1"/>
        <v>#NAME?</v>
      </c>
    </row>
    <row r="16" spans="1:39" x14ac:dyDescent="0.35">
      <c r="A16" s="4">
        <f t="shared" si="4"/>
        <v>13</v>
      </c>
      <c r="B16">
        <v>8.1939759194869595</v>
      </c>
      <c r="D16" s="9">
        <v>1</v>
      </c>
      <c r="E16">
        <f t="shared" si="7"/>
        <v>6.6536767183588417</v>
      </c>
      <c r="F16" s="10">
        <f t="shared" si="8"/>
        <v>4.7460896891377891</v>
      </c>
      <c r="H16" s="11">
        <f t="shared" si="5"/>
        <v>8.1939759194869595</v>
      </c>
      <c r="L16">
        <f t="shared" si="0"/>
        <v>8.1939759194869595</v>
      </c>
      <c r="M16">
        <f t="shared" si="9"/>
        <v>7.2800125418456263</v>
      </c>
      <c r="N16">
        <f t="shared" si="6"/>
        <v>0.91396337764133317</v>
      </c>
      <c r="X16">
        <f t="shared" si="1"/>
        <v>7.5602635334693442</v>
      </c>
      <c r="Y16">
        <f t="shared" si="2"/>
        <v>8.1939759194869595</v>
      </c>
      <c r="Z16">
        <f t="shared" si="3"/>
        <v>6.794451297136205</v>
      </c>
      <c r="AB16" s="12" t="s">
        <v>38</v>
      </c>
      <c r="AC16" s="12">
        <f>AC10-1</f>
        <v>97</v>
      </c>
      <c r="AD16" s="12">
        <f>DEVSQ(Z4:Z101)</f>
        <v>118.96363755740904</v>
      </c>
      <c r="AE16" s="12"/>
      <c r="AF16" s="12"/>
      <c r="AG16" s="12"/>
      <c r="AH16" s="12"/>
      <c r="AK16" t="e">
        <f ca="1"/>
        <v>#NAME?</v>
      </c>
      <c r="AL16" t="e">
        <f ca="1"/>
        <v>#NAME?</v>
      </c>
      <c r="AM16" t="e">
        <f ca="1"/>
        <v>#NAME?</v>
      </c>
    </row>
    <row r="17" spans="1:39" ht="15" thickBot="1" x14ac:dyDescent="0.4">
      <c r="A17" s="4">
        <f t="shared" si="4"/>
        <v>14</v>
      </c>
      <c r="B17">
        <v>7.5602635334693442</v>
      </c>
      <c r="D17" s="9">
        <v>1</v>
      </c>
      <c r="E17">
        <f t="shared" si="7"/>
        <v>8.1939759194869595</v>
      </c>
      <c r="F17" s="10">
        <f t="shared" si="8"/>
        <v>6.6536767183588417</v>
      </c>
      <c r="H17" s="11">
        <f t="shared" si="5"/>
        <v>7.5602635334693442</v>
      </c>
      <c r="L17">
        <f t="shared" si="0"/>
        <v>7.5602635334693442</v>
      </c>
      <c r="M17">
        <f t="shared" si="9"/>
        <v>7.6771058476118643</v>
      </c>
      <c r="N17">
        <f t="shared" si="6"/>
        <v>-0.11684231414252011</v>
      </c>
      <c r="X17">
        <f t="shared" si="1"/>
        <v>6.794451297136205</v>
      </c>
      <c r="Y17">
        <f t="shared" si="2"/>
        <v>7.5602635334693442</v>
      </c>
      <c r="Z17">
        <f t="shared" si="3"/>
        <v>4.7244665351583883</v>
      </c>
      <c r="AK17" t="e">
        <f ca="1"/>
        <v>#NAME?</v>
      </c>
      <c r="AL17" t="e">
        <f ca="1"/>
        <v>#NAME?</v>
      </c>
      <c r="AM17" t="e">
        <f ca="1"/>
        <v>#NAME?</v>
      </c>
    </row>
    <row r="18" spans="1:39" ht="15" thickTop="1" x14ac:dyDescent="0.35">
      <c r="A18" s="4">
        <f t="shared" si="4"/>
        <v>15</v>
      </c>
      <c r="B18">
        <v>6.794451297136205</v>
      </c>
      <c r="D18" s="9">
        <v>1</v>
      </c>
      <c r="E18">
        <f t="shared" si="7"/>
        <v>7.5602635334693442</v>
      </c>
      <c r="F18" s="10">
        <f t="shared" si="8"/>
        <v>8.1939759194869595</v>
      </c>
      <c r="H18" s="11">
        <f t="shared" si="5"/>
        <v>6.794451297136205</v>
      </c>
      <c r="L18">
        <f t="shared" si="0"/>
        <v>6.794451297136205</v>
      </c>
      <c r="M18">
        <f t="shared" si="9"/>
        <v>7.1452652352570762</v>
      </c>
      <c r="N18">
        <f t="shared" si="6"/>
        <v>-0.35081393812087125</v>
      </c>
      <c r="X18">
        <f t="shared" si="1"/>
        <v>4.7244665351583883</v>
      </c>
      <c r="Y18">
        <f t="shared" si="2"/>
        <v>6.794451297136205</v>
      </c>
      <c r="Z18">
        <f t="shared" si="3"/>
        <v>6.0271551265385801</v>
      </c>
      <c r="AB18" s="18"/>
      <c r="AC18" s="18" t="s">
        <v>39</v>
      </c>
      <c r="AD18" s="18" t="s">
        <v>40</v>
      </c>
      <c r="AE18" s="18" t="s">
        <v>41</v>
      </c>
      <c r="AF18" s="18" t="s">
        <v>35</v>
      </c>
      <c r="AG18" s="18" t="s">
        <v>42</v>
      </c>
      <c r="AH18" s="18" t="s">
        <v>43</v>
      </c>
      <c r="AI18" s="18" t="s">
        <v>44</v>
      </c>
      <c r="AK18" t="e">
        <f ca="1"/>
        <v>#NAME?</v>
      </c>
      <c r="AL18" t="e">
        <f ca="1"/>
        <v>#NAME?</v>
      </c>
      <c r="AM18" t="e">
        <f ca="1"/>
        <v>#NAME?</v>
      </c>
    </row>
    <row r="19" spans="1:39" x14ac:dyDescent="0.35">
      <c r="A19" s="4">
        <f t="shared" si="4"/>
        <v>16</v>
      </c>
      <c r="B19">
        <v>4.7244665351583883</v>
      </c>
      <c r="D19" s="9">
        <v>1</v>
      </c>
      <c r="E19">
        <f t="shared" si="7"/>
        <v>6.794451297136205</v>
      </c>
      <c r="F19" s="10">
        <f t="shared" si="8"/>
        <v>7.5602635334693442</v>
      </c>
      <c r="H19" s="11">
        <f t="shared" si="5"/>
        <v>4.7244665351583883</v>
      </c>
      <c r="L19">
        <f t="shared" si="0"/>
        <v>4.7244665351583883</v>
      </c>
      <c r="M19">
        <f t="shared" si="9"/>
        <v>6.8979639653919858</v>
      </c>
      <c r="N19">
        <f t="shared" si="6"/>
        <v>-2.1734974302335974</v>
      </c>
      <c r="X19">
        <f t="shared" si="1"/>
        <v>6.0271551265385801</v>
      </c>
      <c r="Y19">
        <f t="shared" si="2"/>
        <v>4.7244665351583883</v>
      </c>
      <c r="Z19">
        <f t="shared" si="3"/>
        <v>7.1259100258620851</v>
      </c>
      <c r="AB19" t="s">
        <v>45</v>
      </c>
      <c r="AC19" t="e">
        <f t="array" aca="1" ref="AC19:AD21" ca="1">RegCoeff(X4:Y101,Z4:Z101)</f>
        <v>#NAME?</v>
      </c>
      <c r="AD19" t="e">
        <f ca="1"/>
        <v>#NAME?</v>
      </c>
      <c r="AE19" t="e">
        <f ca="1">AC19/AD19</f>
        <v>#NAME?</v>
      </c>
      <c r="AF19" t="e">
        <f ca="1">TDIST(ABS(AE19),$AC$15,2)</f>
        <v>#NAME?</v>
      </c>
      <c r="AG19" t="e">
        <f ca="1">AC19-TINV(AG$12,$AC$15)*AD19</f>
        <v>#NAME?</v>
      </c>
      <c r="AH19" t="e">
        <f ca="1">AC19+TINV(AG$12,$AC$15)*AD19</f>
        <v>#NAME?</v>
      </c>
      <c r="AK19" t="e">
        <f ca="1"/>
        <v>#NAME?</v>
      </c>
      <c r="AL19" t="e">
        <f ca="1"/>
        <v>#NAME?</v>
      </c>
      <c r="AM19" t="e">
        <f ca="1"/>
        <v>#NAME?</v>
      </c>
    </row>
    <row r="20" spans="1:39" x14ac:dyDescent="0.35">
      <c r="A20" s="4">
        <f t="shared" si="4"/>
        <v>17</v>
      </c>
      <c r="B20">
        <v>6.0271551265385801</v>
      </c>
      <c r="D20" s="9">
        <v>1</v>
      </c>
      <c r="E20">
        <f t="shared" si="7"/>
        <v>4.7244665351583883</v>
      </c>
      <c r="F20" s="10">
        <f t="shared" si="8"/>
        <v>6.794451297136205</v>
      </c>
      <c r="H20" s="11">
        <f t="shared" si="5"/>
        <v>6.0271551265385801</v>
      </c>
      <c r="L20">
        <f t="shared" si="0"/>
        <v>6.0271551265385801</v>
      </c>
      <c r="M20">
        <f t="shared" si="9"/>
        <v>6.0794199709723697</v>
      </c>
      <c r="N20">
        <f t="shared" si="6"/>
        <v>-5.2264844433789648E-2</v>
      </c>
      <c r="X20">
        <f t="shared" si="1"/>
        <v>7.1259100258620851</v>
      </c>
      <c r="Y20">
        <f t="shared" si="2"/>
        <v>6.0271551265385801</v>
      </c>
      <c r="Z20">
        <f t="shared" si="3"/>
        <v>7.1912478294921529</v>
      </c>
      <c r="AB20" t="str">
        <f t="array" ref="AB20:AB21">TRANSPOSE(X3:Y3)</f>
        <v>X1</v>
      </c>
      <c r="AC20" t="e">
        <f ca="1"/>
        <v>#NAME?</v>
      </c>
      <c r="AD20" t="e">
        <f ca="1"/>
        <v>#NAME?</v>
      </c>
      <c r="AE20" t="e">
        <f ca="1">AC20/AD20</f>
        <v>#NAME?</v>
      </c>
      <c r="AF20" t="e">
        <f ca="1">TDIST(ABS(AE20),$AC$15,2)</f>
        <v>#NAME?</v>
      </c>
      <c r="AG20" t="e">
        <f ca="1">AC20-TINV(AG$12,$AC$15)*AD20</f>
        <v>#NAME?</v>
      </c>
      <c r="AH20" t="e">
        <f ca="1">AC20+TINV(AG$12,$AC$15)*AD20</f>
        <v>#NAME?</v>
      </c>
      <c r="AI20" t="e">
        <f ca="1">VIF(X4:Y101,1)</f>
        <v>#NAME?</v>
      </c>
      <c r="AK20" t="e">
        <f ca="1"/>
        <v>#NAME?</v>
      </c>
      <c r="AL20" t="e">
        <f ca="1"/>
        <v>#NAME?</v>
      </c>
      <c r="AM20" t="e">
        <f ca="1"/>
        <v>#NAME?</v>
      </c>
    </row>
    <row r="21" spans="1:39" x14ac:dyDescent="0.35">
      <c r="A21" s="4">
        <f t="shared" si="4"/>
        <v>18</v>
      </c>
      <c r="B21">
        <v>7.1259100258620851</v>
      </c>
      <c r="D21" s="9">
        <v>1</v>
      </c>
      <c r="E21">
        <f t="shared" si="7"/>
        <v>6.0271551265385801</v>
      </c>
      <c r="F21" s="10">
        <f t="shared" si="8"/>
        <v>4.7244665351583883</v>
      </c>
      <c r="H21" s="11">
        <f t="shared" si="5"/>
        <v>7.1259100258620851</v>
      </c>
      <c r="L21">
        <f t="shared" si="0"/>
        <v>7.1259100258620851</v>
      </c>
      <c r="M21">
        <f t="shared" si="9"/>
        <v>6.9989587378961735</v>
      </c>
      <c r="N21">
        <f t="shared" si="6"/>
        <v>0.1269512879659116</v>
      </c>
      <c r="X21">
        <f t="shared" si="1"/>
        <v>7.1912478294921529</v>
      </c>
      <c r="Y21">
        <f t="shared" si="2"/>
        <v>7.1259100258620851</v>
      </c>
      <c r="Z21">
        <f t="shared" si="3"/>
        <v>6.6826916383449895</v>
      </c>
      <c r="AB21" s="12" t="str">
        <v>X2</v>
      </c>
      <c r="AC21" s="12" t="e">
        <f ca="1"/>
        <v>#NAME?</v>
      </c>
      <c r="AD21" s="12" t="e">
        <f ca="1"/>
        <v>#NAME?</v>
      </c>
      <c r="AE21" s="12" t="e">
        <f ca="1">AC21/AD21</f>
        <v>#NAME?</v>
      </c>
      <c r="AF21" s="12" t="e">
        <f ca="1">TDIST(ABS(AE21),$AC$15,2)</f>
        <v>#NAME?</v>
      </c>
      <c r="AG21" s="12" t="e">
        <f ca="1">AC21-TINV(AG$12,$AC$15)*AD21</f>
        <v>#NAME?</v>
      </c>
      <c r="AH21" s="12" t="e">
        <f ca="1">AC21+TINV(AG$12,$AC$15)*AD21</f>
        <v>#NAME?</v>
      </c>
      <c r="AI21" s="12" t="e">
        <f ca="1">VIF(X4:Y101,2)</f>
        <v>#NAME?</v>
      </c>
      <c r="AK21" t="e">
        <f ca="1"/>
        <v>#NAME?</v>
      </c>
      <c r="AL21" t="e">
        <f ca="1"/>
        <v>#NAME?</v>
      </c>
      <c r="AM21" t="e">
        <f ca="1"/>
        <v>#NAME?</v>
      </c>
    </row>
    <row r="22" spans="1:39" x14ac:dyDescent="0.35">
      <c r="A22" s="4">
        <f t="shared" si="4"/>
        <v>19</v>
      </c>
      <c r="B22">
        <v>7.1912478294921529</v>
      </c>
      <c r="D22" s="9">
        <v>1</v>
      </c>
      <c r="E22">
        <f t="shared" si="7"/>
        <v>7.1259100258620851</v>
      </c>
      <c r="F22" s="10">
        <f t="shared" si="8"/>
        <v>6.0271551265385801</v>
      </c>
      <c r="H22" s="11">
        <f t="shared" si="5"/>
        <v>7.1912478294921529</v>
      </c>
      <c r="L22">
        <f t="shared" si="0"/>
        <v>7.1912478294921529</v>
      </c>
      <c r="M22">
        <f t="shared" si="9"/>
        <v>7.2914227330897683</v>
      </c>
      <c r="N22">
        <f t="shared" si="6"/>
        <v>-0.10017490359761538</v>
      </c>
      <c r="X22">
        <f t="shared" si="1"/>
        <v>6.6826916383449895</v>
      </c>
      <c r="Y22">
        <f t="shared" si="2"/>
        <v>7.1912478294921529</v>
      </c>
      <c r="Z22">
        <f t="shared" si="3"/>
        <v>6.5721571230018965</v>
      </c>
      <c r="AK22" t="e">
        <f ca="1"/>
        <v>#NAME?</v>
      </c>
      <c r="AL22" t="e">
        <f ca="1"/>
        <v>#NAME?</v>
      </c>
      <c r="AM22" t="e">
        <f ca="1"/>
        <v>#NAME?</v>
      </c>
    </row>
    <row r="23" spans="1:39" x14ac:dyDescent="0.35">
      <c r="A23" s="4">
        <f t="shared" si="4"/>
        <v>20</v>
      </c>
      <c r="B23">
        <v>6.6826916383449895</v>
      </c>
      <c r="D23" s="9">
        <v>1</v>
      </c>
      <c r="E23">
        <f t="shared" si="7"/>
        <v>7.1912478294921529</v>
      </c>
      <c r="F23" s="10">
        <f t="shared" si="8"/>
        <v>7.1259100258620851</v>
      </c>
      <c r="H23" s="11">
        <f t="shared" si="5"/>
        <v>6.6826916383449895</v>
      </c>
      <c r="L23">
        <f t="shared" si="0"/>
        <v>6.6826916383449895</v>
      </c>
      <c r="M23">
        <f t="shared" si="9"/>
        <v>7.1469678034728474</v>
      </c>
      <c r="N23">
        <f t="shared" si="6"/>
        <v>-0.46427616512785796</v>
      </c>
      <c r="X23">
        <f t="shared" si="1"/>
        <v>6.5721571230018965</v>
      </c>
      <c r="Y23">
        <f t="shared" si="2"/>
        <v>6.6826916383449895</v>
      </c>
      <c r="Z23">
        <f t="shared" si="3"/>
        <v>6.7527389135024771</v>
      </c>
      <c r="AK23" t="e">
        <f ca="1"/>
        <v>#NAME?</v>
      </c>
      <c r="AL23" t="e">
        <f ca="1"/>
        <v>#NAME?</v>
      </c>
      <c r="AM23" t="e">
        <f ca="1"/>
        <v>#NAME?</v>
      </c>
    </row>
    <row r="24" spans="1:39" x14ac:dyDescent="0.35">
      <c r="A24" s="4">
        <f t="shared" si="4"/>
        <v>21</v>
      </c>
      <c r="B24">
        <v>6.5721571230018965</v>
      </c>
      <c r="D24" s="9">
        <v>1</v>
      </c>
      <c r="E24">
        <f t="shared" si="7"/>
        <v>6.6826916383449895</v>
      </c>
      <c r="F24" s="10">
        <f t="shared" si="8"/>
        <v>7.1912478294921529</v>
      </c>
      <c r="H24" s="11">
        <f t="shared" si="5"/>
        <v>6.5721571230018965</v>
      </c>
      <c r="L24">
        <f t="shared" si="0"/>
        <v>6.5721571230018965</v>
      </c>
      <c r="M24">
        <f t="shared" si="9"/>
        <v>6.9056968420420182</v>
      </c>
      <c r="N24">
        <f t="shared" si="6"/>
        <v>-0.3335397190401217</v>
      </c>
      <c r="X24">
        <f t="shared" si="1"/>
        <v>6.7527389135024771</v>
      </c>
      <c r="Y24">
        <f t="shared" si="2"/>
        <v>6.5721571230018965</v>
      </c>
      <c r="Z24">
        <f t="shared" si="3"/>
        <v>5.6474000535444784</v>
      </c>
      <c r="AK24" t="e">
        <f ca="1"/>
        <v>#NAME?</v>
      </c>
      <c r="AL24" t="e">
        <f ca="1"/>
        <v>#NAME?</v>
      </c>
      <c r="AM24" t="e">
        <f ca="1"/>
        <v>#NAME?</v>
      </c>
    </row>
    <row r="25" spans="1:39" ht="15" customHeight="1" x14ac:dyDescent="0.35">
      <c r="A25" s="4">
        <f t="shared" si="4"/>
        <v>22</v>
      </c>
      <c r="B25">
        <v>6.7527389135024771</v>
      </c>
      <c r="D25" s="9">
        <v>1</v>
      </c>
      <c r="E25">
        <f t="shared" si="7"/>
        <v>6.5721571230018965</v>
      </c>
      <c r="F25" s="10">
        <f t="shared" si="8"/>
        <v>6.6826916383449895</v>
      </c>
      <c r="H25" s="11">
        <f t="shared" si="5"/>
        <v>6.7527389135024771</v>
      </c>
      <c r="L25">
        <f t="shared" si="0"/>
        <v>6.7527389135024771</v>
      </c>
      <c r="M25">
        <f t="shared" si="9"/>
        <v>6.9360993405454661</v>
      </c>
      <c r="N25">
        <f t="shared" si="6"/>
        <v>-0.18336042704298894</v>
      </c>
      <c r="X25">
        <f t="shared" si="1"/>
        <v>5.6474000535444784</v>
      </c>
      <c r="Y25">
        <f t="shared" si="2"/>
        <v>6.7527389135024771</v>
      </c>
      <c r="Z25">
        <f t="shared" si="3"/>
        <v>6.4773690041963041</v>
      </c>
      <c r="AK25" t="e">
        <f ca="1"/>
        <v>#NAME?</v>
      </c>
      <c r="AL25" t="e">
        <f ca="1"/>
        <v>#NAME?</v>
      </c>
      <c r="AM25" t="e">
        <f ca="1"/>
        <v>#NAME?</v>
      </c>
    </row>
    <row r="26" spans="1:39" x14ac:dyDescent="0.35">
      <c r="A26" s="4">
        <f t="shared" si="4"/>
        <v>23</v>
      </c>
      <c r="B26">
        <v>5.6474000535444784</v>
      </c>
      <c r="D26" s="9">
        <v>1</v>
      </c>
      <c r="E26">
        <f t="shared" si="7"/>
        <v>6.7527389135024771</v>
      </c>
      <c r="F26" s="10">
        <f t="shared" si="8"/>
        <v>6.5721571230018965</v>
      </c>
      <c r="H26" s="11">
        <f t="shared" si="5"/>
        <v>5.6474000535444784</v>
      </c>
      <c r="L26">
        <f t="shared" si="0"/>
        <v>5.6474000535444784</v>
      </c>
      <c r="M26">
        <f t="shared" si="9"/>
        <v>7.0356115897538087</v>
      </c>
      <c r="N26">
        <f t="shared" si="6"/>
        <v>-1.3882115362093304</v>
      </c>
      <c r="X26">
        <f t="shared" si="1"/>
        <v>6.4773690041963041</v>
      </c>
      <c r="Y26">
        <f t="shared" si="2"/>
        <v>5.6474000535444784</v>
      </c>
      <c r="Z26">
        <f t="shared" si="3"/>
        <v>7.2903737384173564</v>
      </c>
      <c r="AK26" t="e">
        <f ca="1"/>
        <v>#NAME?</v>
      </c>
      <c r="AL26" t="e">
        <f ca="1"/>
        <v>#NAME?</v>
      </c>
      <c r="AM26" t="e">
        <f ca="1"/>
        <v>#NAME?</v>
      </c>
    </row>
    <row r="27" spans="1:39" x14ac:dyDescent="0.35">
      <c r="A27" s="4">
        <f t="shared" si="4"/>
        <v>24</v>
      </c>
      <c r="B27">
        <v>6.4773690041963041</v>
      </c>
      <c r="D27" s="9">
        <v>1</v>
      </c>
      <c r="E27">
        <f t="shared" si="7"/>
        <v>5.6474000535444784</v>
      </c>
      <c r="F27" s="10">
        <f t="shared" si="8"/>
        <v>6.7527389135024771</v>
      </c>
      <c r="H27" s="11">
        <f t="shared" si="5"/>
        <v>6.4773690041963041</v>
      </c>
      <c r="L27">
        <f t="shared" si="0"/>
        <v>6.4773690041963041</v>
      </c>
      <c r="M27">
        <f t="shared" si="9"/>
        <v>6.5051005014484105</v>
      </c>
      <c r="N27">
        <f t="shared" si="6"/>
        <v>-2.773149725210633E-2</v>
      </c>
      <c r="X27">
        <f t="shared" si="1"/>
        <v>7.2903737384173564</v>
      </c>
      <c r="Y27">
        <f t="shared" si="2"/>
        <v>6.4773690041963041</v>
      </c>
      <c r="Z27">
        <f t="shared" si="3"/>
        <v>7.8305066981653439</v>
      </c>
      <c r="AK27" t="e">
        <f ca="1"/>
        <v>#NAME?</v>
      </c>
      <c r="AL27" t="e">
        <f ca="1"/>
        <v>#NAME?</v>
      </c>
      <c r="AM27" t="e">
        <f ca="1"/>
        <v>#NAME?</v>
      </c>
    </row>
    <row r="28" spans="1:39" x14ac:dyDescent="0.35">
      <c r="A28" s="4">
        <f t="shared" si="4"/>
        <v>25</v>
      </c>
      <c r="B28">
        <v>7.2903737384173564</v>
      </c>
      <c r="D28" s="9">
        <v>1</v>
      </c>
      <c r="E28">
        <f t="shared" si="7"/>
        <v>6.4773690041963041</v>
      </c>
      <c r="F28" s="10">
        <f t="shared" si="8"/>
        <v>5.6474000535444784</v>
      </c>
      <c r="H28" s="11">
        <f t="shared" si="5"/>
        <v>7.2903737384173564</v>
      </c>
      <c r="L28">
        <f t="shared" si="0"/>
        <v>7.2903737384173564</v>
      </c>
      <c r="M28">
        <f t="shared" si="9"/>
        <v>7.0571247722528572</v>
      </c>
      <c r="N28">
        <f t="shared" si="6"/>
        <v>0.23324896616449919</v>
      </c>
      <c r="X28">
        <f t="shared" si="1"/>
        <v>7.8305066981653439</v>
      </c>
      <c r="Y28">
        <f t="shared" si="2"/>
        <v>7.2903737384173564</v>
      </c>
      <c r="Z28">
        <f t="shared" si="3"/>
        <v>7.752682958213466</v>
      </c>
      <c r="AK28" t="e">
        <f ca="1"/>
        <v>#NAME?</v>
      </c>
      <c r="AL28" t="e">
        <f ca="1"/>
        <v>#NAME?</v>
      </c>
      <c r="AM28" t="e">
        <f ca="1"/>
        <v>#NAME?</v>
      </c>
    </row>
    <row r="29" spans="1:39" x14ac:dyDescent="0.35">
      <c r="A29" s="4">
        <f t="shared" si="4"/>
        <v>26</v>
      </c>
      <c r="B29">
        <v>7.8305066981653439</v>
      </c>
      <c r="D29" s="9">
        <v>1</v>
      </c>
      <c r="E29">
        <f t="shared" si="7"/>
        <v>7.2903737384173564</v>
      </c>
      <c r="F29" s="10">
        <f t="shared" si="8"/>
        <v>6.4773690041963041</v>
      </c>
      <c r="H29" s="11">
        <f t="shared" si="5"/>
        <v>7.8305066981653439</v>
      </c>
      <c r="L29">
        <f t="shared" si="0"/>
        <v>7.8305066981653439</v>
      </c>
      <c r="M29">
        <f t="shared" si="9"/>
        <v>7.2947531573313791</v>
      </c>
      <c r="N29">
        <f t="shared" si="6"/>
        <v>0.53575354083396487</v>
      </c>
      <c r="X29">
        <f t="shared" si="1"/>
        <v>7.752682958213466</v>
      </c>
      <c r="Y29">
        <f t="shared" si="2"/>
        <v>7.8305066981653439</v>
      </c>
      <c r="Z29">
        <f t="shared" si="3"/>
        <v>5.8983792321319335</v>
      </c>
      <c r="AK29" t="e">
        <f ca="1"/>
        <v>#NAME?</v>
      </c>
      <c r="AL29" t="e">
        <f ca="1"/>
        <v>#NAME?</v>
      </c>
      <c r="AM29" t="e">
        <f ca="1"/>
        <v>#NAME?</v>
      </c>
    </row>
    <row r="30" spans="1:39" x14ac:dyDescent="0.35">
      <c r="A30" s="4">
        <f t="shared" si="4"/>
        <v>27</v>
      </c>
      <c r="B30">
        <v>7.752682958213466</v>
      </c>
      <c r="D30" s="9">
        <v>1</v>
      </c>
      <c r="E30">
        <f t="shared" si="7"/>
        <v>7.8305066981653439</v>
      </c>
      <c r="F30" s="10">
        <f t="shared" si="8"/>
        <v>7.2903737384173564</v>
      </c>
      <c r="H30" s="11">
        <f t="shared" si="5"/>
        <v>7.752682958213466</v>
      </c>
      <c r="L30">
        <f t="shared" si="0"/>
        <v>7.752682958213466</v>
      </c>
      <c r="M30">
        <f t="shared" si="9"/>
        <v>7.4111688380500542</v>
      </c>
      <c r="N30">
        <f t="shared" si="6"/>
        <v>0.34151412016341176</v>
      </c>
      <c r="X30">
        <f t="shared" si="1"/>
        <v>5.8983792321319335</v>
      </c>
      <c r="Y30">
        <f t="shared" si="2"/>
        <v>7.752682958213466</v>
      </c>
      <c r="Z30">
        <f t="shared" si="3"/>
        <v>6.9970102225736142</v>
      </c>
      <c r="AK30" t="e">
        <f ca="1"/>
        <v>#NAME?</v>
      </c>
      <c r="AL30" t="e">
        <f ca="1"/>
        <v>#NAME?</v>
      </c>
      <c r="AM30" t="e">
        <f ca="1"/>
        <v>#NAME?</v>
      </c>
    </row>
    <row r="31" spans="1:39" x14ac:dyDescent="0.35">
      <c r="A31" s="4">
        <f t="shared" si="4"/>
        <v>28</v>
      </c>
      <c r="B31">
        <v>5.8983792321319335</v>
      </c>
      <c r="D31" s="9">
        <v>1</v>
      </c>
      <c r="E31">
        <f t="shared" si="7"/>
        <v>7.752682958213466</v>
      </c>
      <c r="F31" s="10">
        <f t="shared" si="8"/>
        <v>7.8305066981653439</v>
      </c>
      <c r="H31" s="11">
        <f t="shared" si="5"/>
        <v>5.8983792321319335</v>
      </c>
      <c r="L31">
        <f t="shared" si="0"/>
        <v>5.8983792321319335</v>
      </c>
      <c r="M31">
        <f t="shared" si="9"/>
        <v>7.2902357139711249</v>
      </c>
      <c r="N31">
        <f t="shared" si="6"/>
        <v>-1.3918564818391914</v>
      </c>
      <c r="X31">
        <f t="shared" si="1"/>
        <v>6.9970102225736142</v>
      </c>
      <c r="Y31">
        <f t="shared" si="2"/>
        <v>5.8983792321319335</v>
      </c>
      <c r="Z31">
        <f t="shared" si="3"/>
        <v>7.5670361691232699</v>
      </c>
      <c r="AK31" t="e">
        <f ca="1"/>
        <v>#NAME?</v>
      </c>
      <c r="AL31" t="e">
        <f ca="1"/>
        <v>#NAME?</v>
      </c>
      <c r="AM31" t="e">
        <f ca="1"/>
        <v>#NAME?</v>
      </c>
    </row>
    <row r="32" spans="1:39" x14ac:dyDescent="0.35">
      <c r="A32" s="4">
        <f t="shared" si="4"/>
        <v>29</v>
      </c>
      <c r="B32">
        <v>6.9970102225736142</v>
      </c>
      <c r="D32" s="9">
        <v>1</v>
      </c>
      <c r="E32">
        <f t="shared" si="7"/>
        <v>5.8983792321319335</v>
      </c>
      <c r="F32" s="10">
        <f t="shared" si="8"/>
        <v>7.752682958213466</v>
      </c>
      <c r="H32" s="11">
        <f t="shared" si="5"/>
        <v>6.9970102225736142</v>
      </c>
      <c r="L32">
        <f t="shared" si="0"/>
        <v>6.9970102225736142</v>
      </c>
      <c r="M32">
        <f t="shared" si="9"/>
        <v>6.4605973150317082</v>
      </c>
      <c r="N32">
        <f t="shared" si="6"/>
        <v>0.53641290754190596</v>
      </c>
      <c r="X32">
        <f t="shared" si="1"/>
        <v>7.5670361691232699</v>
      </c>
      <c r="Y32">
        <f t="shared" si="2"/>
        <v>6.9970102225736142</v>
      </c>
      <c r="Z32">
        <f t="shared" si="3"/>
        <v>5.9325823975209193</v>
      </c>
      <c r="AK32" t="e">
        <f ca="1"/>
        <v>#NAME?</v>
      </c>
      <c r="AL32" t="e">
        <f ca="1"/>
        <v>#NAME?</v>
      </c>
      <c r="AM32" t="e">
        <f ca="1"/>
        <v>#NAME?</v>
      </c>
    </row>
    <row r="33" spans="1:39" x14ac:dyDescent="0.35">
      <c r="A33" s="4">
        <f t="shared" si="4"/>
        <v>30</v>
      </c>
      <c r="B33">
        <v>7.5670361691232699</v>
      </c>
      <c r="D33" s="9">
        <v>1</v>
      </c>
      <c r="E33">
        <f t="shared" si="7"/>
        <v>6.9970102225736142</v>
      </c>
      <c r="F33" s="10">
        <f t="shared" si="8"/>
        <v>5.8983792321319335</v>
      </c>
      <c r="H33" s="11">
        <f t="shared" si="5"/>
        <v>7.5670361691232699</v>
      </c>
      <c r="L33">
        <f t="shared" si="0"/>
        <v>7.5670361691232699</v>
      </c>
      <c r="M33">
        <f t="shared" si="9"/>
        <v>7.2533014966873308</v>
      </c>
      <c r="N33">
        <f t="shared" si="6"/>
        <v>0.31373467243593911</v>
      </c>
      <c r="X33">
        <f t="shared" si="1"/>
        <v>5.9325823975209193</v>
      </c>
      <c r="Y33">
        <f t="shared" si="2"/>
        <v>7.5670361691232699</v>
      </c>
      <c r="Z33">
        <f t="shared" si="3"/>
        <v>6.2716739845100316</v>
      </c>
      <c r="AK33" t="e">
        <f ca="1"/>
        <v>#NAME?</v>
      </c>
      <c r="AL33" t="e">
        <f ca="1"/>
        <v>#NAME?</v>
      </c>
      <c r="AM33" t="e">
        <f ca="1"/>
        <v>#NAME?</v>
      </c>
    </row>
    <row r="34" spans="1:39" x14ac:dyDescent="0.35">
      <c r="A34" s="4">
        <f t="shared" si="4"/>
        <v>31</v>
      </c>
      <c r="B34">
        <v>5.9325823975209193</v>
      </c>
      <c r="D34" s="9">
        <v>1</v>
      </c>
      <c r="E34">
        <f t="shared" si="7"/>
        <v>7.5670361691232699</v>
      </c>
      <c r="F34" s="10">
        <f t="shared" si="8"/>
        <v>6.9970102225736142</v>
      </c>
      <c r="H34" s="11">
        <f t="shared" si="5"/>
        <v>5.9325823975209193</v>
      </c>
      <c r="L34">
        <f t="shared" si="0"/>
        <v>5.9325823975209193</v>
      </c>
      <c r="M34">
        <f t="shared" si="9"/>
        <v>7.3380265810466083</v>
      </c>
      <c r="N34">
        <f t="shared" si="6"/>
        <v>-1.405444183525689</v>
      </c>
      <c r="X34">
        <f t="shared" si="1"/>
        <v>6.2716739845100316</v>
      </c>
      <c r="Y34">
        <f t="shared" si="2"/>
        <v>5.9325823975209193</v>
      </c>
      <c r="Z34">
        <f t="shared" si="3"/>
        <v>7.5927373959870117</v>
      </c>
      <c r="AK34" t="e">
        <f ca="1"/>
        <v>#NAME?</v>
      </c>
      <c r="AL34" t="e">
        <f ca="1"/>
        <v>#NAME?</v>
      </c>
      <c r="AM34" t="e">
        <f ca="1"/>
        <v>#NAME?</v>
      </c>
    </row>
    <row r="35" spans="1:39" x14ac:dyDescent="0.35">
      <c r="A35" s="4">
        <f t="shared" si="4"/>
        <v>32</v>
      </c>
      <c r="B35">
        <v>6.2716739845100316</v>
      </c>
      <c r="D35" s="9">
        <v>1</v>
      </c>
      <c r="E35">
        <f t="shared" si="7"/>
        <v>5.9325823975209193</v>
      </c>
      <c r="F35" s="10">
        <f t="shared" si="8"/>
        <v>7.5670361691232699</v>
      </c>
      <c r="H35" s="11">
        <f t="shared" si="5"/>
        <v>6.2716739845100316</v>
      </c>
      <c r="L35">
        <f t="shared" si="0"/>
        <v>6.2716739845100316</v>
      </c>
      <c r="M35">
        <f t="shared" si="9"/>
        <v>6.5055476279778395</v>
      </c>
      <c r="N35">
        <f t="shared" si="6"/>
        <v>-0.23387364346780792</v>
      </c>
      <c r="X35">
        <f t="shared" si="1"/>
        <v>7.5927373959870117</v>
      </c>
      <c r="Y35">
        <f t="shared" si="2"/>
        <v>6.2716739845100316</v>
      </c>
      <c r="Z35">
        <f t="shared" si="3"/>
        <v>7.0772059138076351</v>
      </c>
      <c r="AK35" t="e">
        <f ca="1"/>
        <v>#NAME?</v>
      </c>
      <c r="AL35" t="e">
        <f ca="1"/>
        <v>#NAME?</v>
      </c>
      <c r="AM35" t="e">
        <f ca="1"/>
        <v>#NAME?</v>
      </c>
    </row>
    <row r="36" spans="1:39" x14ac:dyDescent="0.35">
      <c r="A36" s="4">
        <f t="shared" si="4"/>
        <v>33</v>
      </c>
      <c r="B36">
        <v>7.5927373959870117</v>
      </c>
      <c r="D36" s="9">
        <v>1</v>
      </c>
      <c r="E36">
        <f t="shared" si="7"/>
        <v>6.2716739845100316</v>
      </c>
      <c r="F36" s="10">
        <f t="shared" si="8"/>
        <v>5.9325823975209193</v>
      </c>
      <c r="H36" s="11">
        <f t="shared" si="5"/>
        <v>7.5927373959870117</v>
      </c>
      <c r="L36">
        <f t="shared" si="0"/>
        <v>7.5927373959870117</v>
      </c>
      <c r="M36">
        <f t="shared" si="9"/>
        <v>6.9185326494880135</v>
      </c>
      <c r="N36">
        <f t="shared" si="6"/>
        <v>0.6742047464989982</v>
      </c>
      <c r="X36">
        <f t="shared" si="1"/>
        <v>7.0772059138076351</v>
      </c>
      <c r="Y36">
        <f t="shared" si="2"/>
        <v>7.5927373959870117</v>
      </c>
      <c r="Z36">
        <f t="shared" si="3"/>
        <v>7.2335411603542905</v>
      </c>
      <c r="AK36" t="e">
        <f ca="1"/>
        <v>#NAME?</v>
      </c>
      <c r="AL36" t="e">
        <f ca="1"/>
        <v>#NAME?</v>
      </c>
      <c r="AM36" t="e">
        <f ca="1"/>
        <v>#NAME?</v>
      </c>
    </row>
    <row r="37" spans="1:39" x14ac:dyDescent="0.35">
      <c r="A37" s="4">
        <f t="shared" si="4"/>
        <v>34</v>
      </c>
      <c r="B37">
        <v>7.0772059138076351</v>
      </c>
      <c r="D37" s="9">
        <v>1</v>
      </c>
      <c r="E37">
        <f t="shared" si="7"/>
        <v>7.5927373959870117</v>
      </c>
      <c r="F37" s="10">
        <f t="shared" si="8"/>
        <v>6.2716739845100316</v>
      </c>
      <c r="H37" s="11">
        <f t="shared" si="5"/>
        <v>7.0772059138076351</v>
      </c>
      <c r="L37">
        <f t="shared" si="0"/>
        <v>7.0772059138076351</v>
      </c>
      <c r="M37">
        <f t="shared" si="9"/>
        <v>7.4646424089429075</v>
      </c>
      <c r="N37">
        <f t="shared" si="6"/>
        <v>-0.38743649513527245</v>
      </c>
      <c r="X37">
        <f t="shared" si="1"/>
        <v>7.2335411603542905</v>
      </c>
      <c r="Y37">
        <f t="shared" si="2"/>
        <v>7.0772059138076351</v>
      </c>
      <c r="Z37">
        <f t="shared" si="3"/>
        <v>9.2815947650947983</v>
      </c>
      <c r="AK37" t="e">
        <f ca="1"/>
        <v>#NAME?</v>
      </c>
      <c r="AL37" t="e">
        <f ca="1"/>
        <v>#NAME?</v>
      </c>
      <c r="AM37" t="e">
        <f ca="1"/>
        <v>#NAME?</v>
      </c>
    </row>
    <row r="38" spans="1:39" x14ac:dyDescent="0.35">
      <c r="A38" s="4">
        <f t="shared" si="4"/>
        <v>35</v>
      </c>
      <c r="B38">
        <v>7.2335411603542905</v>
      </c>
      <c r="D38" s="9">
        <v>1</v>
      </c>
      <c r="E38">
        <f t="shared" si="7"/>
        <v>7.0772059138076351</v>
      </c>
      <c r="F38" s="10">
        <f t="shared" si="8"/>
        <v>7.5927373959870117</v>
      </c>
      <c r="H38" s="11">
        <f t="shared" si="5"/>
        <v>7.2335411603542905</v>
      </c>
      <c r="L38">
        <f t="shared" si="0"/>
        <v>7.2335411603542905</v>
      </c>
      <c r="M38">
        <f t="shared" si="9"/>
        <v>7.0212062536610373</v>
      </c>
      <c r="N38">
        <f t="shared" si="6"/>
        <v>0.21233490669325317</v>
      </c>
      <c r="X38">
        <f t="shared" si="1"/>
        <v>9.2815947650947983</v>
      </c>
      <c r="Y38">
        <f t="shared" si="2"/>
        <v>7.2335411603542905</v>
      </c>
      <c r="Z38">
        <f t="shared" si="3"/>
        <v>8.1261550928644262</v>
      </c>
      <c r="AK38" t="e">
        <f ca="1"/>
        <v>#NAME?</v>
      </c>
      <c r="AL38" t="e">
        <f ca="1"/>
        <v>#NAME?</v>
      </c>
      <c r="AM38" t="e">
        <f ca="1"/>
        <v>#NAME?</v>
      </c>
    </row>
    <row r="39" spans="1:39" x14ac:dyDescent="0.35">
      <c r="A39" s="4">
        <f t="shared" si="4"/>
        <v>36</v>
      </c>
      <c r="B39">
        <v>9.2815947650947983</v>
      </c>
      <c r="D39" s="9">
        <v>1</v>
      </c>
      <c r="E39">
        <f t="shared" si="7"/>
        <v>7.2335411603542905</v>
      </c>
      <c r="F39" s="10">
        <f t="shared" si="8"/>
        <v>7.0772059138076351</v>
      </c>
      <c r="H39" s="11">
        <f t="shared" si="5"/>
        <v>9.2815947650947983</v>
      </c>
      <c r="L39">
        <f t="shared" si="0"/>
        <v>9.2815947650947983</v>
      </c>
      <c r="M39">
        <f t="shared" si="9"/>
        <v>7.1738899161898919</v>
      </c>
      <c r="N39">
        <f t="shared" si="6"/>
        <v>2.1077048489049064</v>
      </c>
      <c r="X39">
        <f t="shared" si="1"/>
        <v>8.1261550928644262</v>
      </c>
      <c r="Y39">
        <f t="shared" si="2"/>
        <v>9.2815947650947983</v>
      </c>
      <c r="Z39">
        <f t="shared" si="3"/>
        <v>7.4739429418675778</v>
      </c>
      <c r="AK39" t="e">
        <f ca="1"/>
        <v>#NAME?</v>
      </c>
      <c r="AL39" t="e">
        <f ca="1"/>
        <v>#NAME?</v>
      </c>
      <c r="AM39" t="e">
        <f ca="1"/>
        <v>#NAME?</v>
      </c>
    </row>
    <row r="40" spans="1:39" x14ac:dyDescent="0.35">
      <c r="A40" s="4">
        <f t="shared" si="4"/>
        <v>37</v>
      </c>
      <c r="B40">
        <v>8.1261550928644262</v>
      </c>
      <c r="D40" s="9">
        <v>1</v>
      </c>
      <c r="E40">
        <f t="shared" si="7"/>
        <v>9.2815947650947983</v>
      </c>
      <c r="F40" s="10">
        <f t="shared" si="8"/>
        <v>7.2335411603542905</v>
      </c>
      <c r="H40" s="11">
        <f t="shared" si="5"/>
        <v>8.1261550928644262</v>
      </c>
      <c r="L40">
        <f t="shared" si="0"/>
        <v>8.1261550928644262</v>
      </c>
      <c r="M40">
        <f t="shared" si="9"/>
        <v>8.0790611155233716</v>
      </c>
      <c r="N40">
        <f t="shared" si="6"/>
        <v>4.7093977341054583E-2</v>
      </c>
      <c r="X40">
        <f t="shared" si="1"/>
        <v>7.4739429418675778</v>
      </c>
      <c r="Y40">
        <f t="shared" si="2"/>
        <v>8.1261550928644262</v>
      </c>
      <c r="Z40">
        <f t="shared" si="3"/>
        <v>5.8482842063827345</v>
      </c>
      <c r="AK40" t="e">
        <f ca="1"/>
        <v>#NAME?</v>
      </c>
      <c r="AL40" t="e">
        <f ca="1"/>
        <v>#NAME?</v>
      </c>
      <c r="AM40" t="e">
        <f ca="1"/>
        <v>#NAME?</v>
      </c>
    </row>
    <row r="41" spans="1:39" x14ac:dyDescent="0.35">
      <c r="A41" s="4">
        <f t="shared" si="4"/>
        <v>38</v>
      </c>
      <c r="B41">
        <v>7.4739429418675778</v>
      </c>
      <c r="D41" s="9">
        <v>1</v>
      </c>
      <c r="E41">
        <f t="shared" si="7"/>
        <v>8.1261550928644262</v>
      </c>
      <c r="F41" s="10">
        <f t="shared" si="8"/>
        <v>9.2815947650947983</v>
      </c>
      <c r="H41" s="11">
        <f t="shared" si="5"/>
        <v>7.4739429418675778</v>
      </c>
      <c r="L41">
        <f t="shared" si="0"/>
        <v>7.4739429418675778</v>
      </c>
      <c r="M41">
        <f t="shared" si="9"/>
        <v>7.2298581680913578</v>
      </c>
      <c r="N41">
        <f t="shared" si="6"/>
        <v>0.24408477377621995</v>
      </c>
      <c r="X41">
        <f t="shared" si="1"/>
        <v>5.8482842063827345</v>
      </c>
      <c r="Y41">
        <f t="shared" si="2"/>
        <v>7.4739429418675778</v>
      </c>
      <c r="Z41">
        <f t="shared" si="3"/>
        <v>4.9087410222113919</v>
      </c>
      <c r="AK41" t="e">
        <f ca="1"/>
        <v>#NAME?</v>
      </c>
      <c r="AL41" t="e">
        <f ca="1"/>
        <v>#NAME?</v>
      </c>
      <c r="AM41" t="e">
        <f ca="1"/>
        <v>#NAME?</v>
      </c>
    </row>
    <row r="42" spans="1:39" x14ac:dyDescent="0.35">
      <c r="A42" s="4">
        <f t="shared" si="4"/>
        <v>39</v>
      </c>
      <c r="B42">
        <v>5.8482842063827345</v>
      </c>
      <c r="D42" s="9">
        <v>1</v>
      </c>
      <c r="E42">
        <f t="shared" si="7"/>
        <v>7.4739429418675778</v>
      </c>
      <c r="F42" s="10">
        <f t="shared" si="8"/>
        <v>8.1261550928644262</v>
      </c>
      <c r="H42" s="11">
        <f t="shared" si="5"/>
        <v>5.8482842063827345</v>
      </c>
      <c r="L42">
        <f t="shared" si="0"/>
        <v>5.8482842063827345</v>
      </c>
      <c r="M42">
        <f t="shared" si="9"/>
        <v>7.1168179557521709</v>
      </c>
      <c r="N42">
        <f t="shared" si="6"/>
        <v>-1.2685337493694364</v>
      </c>
      <c r="X42">
        <f t="shared" si="1"/>
        <v>4.9087410222113919</v>
      </c>
      <c r="Y42">
        <f t="shared" si="2"/>
        <v>5.8482842063827345</v>
      </c>
      <c r="Z42">
        <f t="shared" si="3"/>
        <v>8.5560009883684138</v>
      </c>
      <c r="AK42" t="e">
        <f ca="1"/>
        <v>#NAME?</v>
      </c>
      <c r="AL42" t="e">
        <f ca="1"/>
        <v>#NAME?</v>
      </c>
      <c r="AM42" t="e">
        <f ca="1"/>
        <v>#NAME?</v>
      </c>
    </row>
    <row r="43" spans="1:39" x14ac:dyDescent="0.35">
      <c r="A43" s="4">
        <f t="shared" si="4"/>
        <v>40</v>
      </c>
      <c r="B43">
        <v>4.9087410222113919</v>
      </c>
      <c r="D43" s="9">
        <v>1</v>
      </c>
      <c r="E43">
        <f t="shared" si="7"/>
        <v>5.8482842063827345</v>
      </c>
      <c r="F43" s="10">
        <f t="shared" si="8"/>
        <v>7.4739429418675778</v>
      </c>
      <c r="H43" s="11">
        <f t="shared" si="5"/>
        <v>4.9087410222113919</v>
      </c>
      <c r="L43">
        <f t="shared" si="0"/>
        <v>4.9087410222113919</v>
      </c>
      <c r="M43">
        <f t="shared" si="9"/>
        <v>6.4820236267387319</v>
      </c>
      <c r="N43">
        <f t="shared" si="6"/>
        <v>-1.57328260452734</v>
      </c>
      <c r="X43">
        <f t="shared" si="1"/>
        <v>8.5560009883684138</v>
      </c>
      <c r="Y43">
        <f t="shared" si="2"/>
        <v>4.9087410222113919</v>
      </c>
      <c r="Z43">
        <f t="shared" si="3"/>
        <v>8.7745309133389373</v>
      </c>
      <c r="AK43" t="e">
        <f ca="1"/>
        <v>#NAME?</v>
      </c>
      <c r="AL43" t="e">
        <f ca="1"/>
        <v>#NAME?</v>
      </c>
      <c r="AM43" t="e">
        <f ca="1"/>
        <v>#NAME?</v>
      </c>
    </row>
    <row r="44" spans="1:39" x14ac:dyDescent="0.35">
      <c r="A44" s="4">
        <f t="shared" si="4"/>
        <v>41</v>
      </c>
      <c r="B44">
        <v>8.5560009883684138</v>
      </c>
      <c r="D44" s="9">
        <v>1</v>
      </c>
      <c r="E44">
        <f t="shared" si="7"/>
        <v>4.9087410222113919</v>
      </c>
      <c r="F44" s="10">
        <f t="shared" si="8"/>
        <v>5.8482842063827345</v>
      </c>
      <c r="H44" s="11">
        <f t="shared" si="5"/>
        <v>8.5560009883684138</v>
      </c>
      <c r="L44">
        <f t="shared" si="0"/>
        <v>8.5560009883684138</v>
      </c>
      <c r="M44">
        <f t="shared" si="9"/>
        <v>6.3130337173154043</v>
      </c>
      <c r="N44">
        <f t="shared" si="6"/>
        <v>2.2429672710530095</v>
      </c>
      <c r="X44">
        <f t="shared" si="1"/>
        <v>8.7745309133389373</v>
      </c>
      <c r="Y44">
        <f t="shared" si="2"/>
        <v>8.5560009883684138</v>
      </c>
      <c r="Z44">
        <f t="shared" si="3"/>
        <v>7.5376775568876386</v>
      </c>
      <c r="AK44" t="e">
        <f ca="1"/>
        <v>#NAME?</v>
      </c>
      <c r="AL44" t="e">
        <f ca="1"/>
        <v>#NAME?</v>
      </c>
      <c r="AM44" t="e">
        <f ca="1"/>
        <v>#NAME?</v>
      </c>
    </row>
    <row r="45" spans="1:39" x14ac:dyDescent="0.35">
      <c r="A45" s="4">
        <f t="shared" si="4"/>
        <v>42</v>
      </c>
      <c r="B45">
        <v>8.7745309133389373</v>
      </c>
      <c r="D45" s="9">
        <v>1</v>
      </c>
      <c r="E45">
        <f t="shared" si="7"/>
        <v>8.5560009883684138</v>
      </c>
      <c r="F45" s="10">
        <f t="shared" si="8"/>
        <v>4.9087410222113919</v>
      </c>
      <c r="H45" s="11">
        <f t="shared" si="5"/>
        <v>8.7745309133389373</v>
      </c>
      <c r="L45">
        <f t="shared" si="0"/>
        <v>8.7745309133389373</v>
      </c>
      <c r="M45">
        <f t="shared" si="9"/>
        <v>8.1180124684594599</v>
      </c>
      <c r="N45">
        <f t="shared" si="6"/>
        <v>0.65651844487947741</v>
      </c>
      <c r="X45">
        <f t="shared" si="1"/>
        <v>7.5376775568876386</v>
      </c>
      <c r="Y45">
        <f t="shared" si="2"/>
        <v>8.7745309133389373</v>
      </c>
      <c r="Z45">
        <f t="shared" si="3"/>
        <v>8.2711357692560838</v>
      </c>
      <c r="AK45" t="e">
        <f ca="1"/>
        <v>#NAME?</v>
      </c>
      <c r="AL45" t="e">
        <f ca="1"/>
        <v>#NAME?</v>
      </c>
      <c r="AM45" t="e">
        <f ca="1"/>
        <v>#NAME?</v>
      </c>
    </row>
    <row r="46" spans="1:39" x14ac:dyDescent="0.35">
      <c r="A46" s="4">
        <f t="shared" si="4"/>
        <v>43</v>
      </c>
      <c r="B46">
        <v>7.5376775568876386</v>
      </c>
      <c r="D46" s="9">
        <v>1</v>
      </c>
      <c r="E46">
        <f t="shared" si="7"/>
        <v>8.7745309133389373</v>
      </c>
      <c r="F46" s="10">
        <f t="shared" si="8"/>
        <v>8.5560009883684138</v>
      </c>
      <c r="H46" s="11">
        <f t="shared" si="5"/>
        <v>7.5376775568876386</v>
      </c>
      <c r="L46">
        <f t="shared" si="0"/>
        <v>7.5376775568876386</v>
      </c>
      <c r="M46">
        <f t="shared" si="9"/>
        <v>7.6392485070801559</v>
      </c>
      <c r="N46">
        <f t="shared" si="6"/>
        <v>-0.10157095019251727</v>
      </c>
      <c r="X46">
        <f t="shared" si="1"/>
        <v>8.2711357692560838</v>
      </c>
      <c r="Y46">
        <f t="shared" si="2"/>
        <v>7.5376775568876386</v>
      </c>
      <c r="Z46">
        <f t="shared" si="3"/>
        <v>9.6160924400361214</v>
      </c>
      <c r="AK46" t="e">
        <f ca="1"/>
        <v>#NAME?</v>
      </c>
      <c r="AL46" t="e">
        <f ca="1"/>
        <v>#NAME?</v>
      </c>
      <c r="AM46" t="e">
        <f ca="1"/>
        <v>#NAME?</v>
      </c>
    </row>
    <row r="47" spans="1:39" x14ac:dyDescent="0.35">
      <c r="A47" s="4">
        <f t="shared" si="4"/>
        <v>44</v>
      </c>
      <c r="B47">
        <v>8.2711357692560838</v>
      </c>
      <c r="D47" s="9">
        <v>1</v>
      </c>
      <c r="E47">
        <f t="shared" si="7"/>
        <v>7.5376775568876386</v>
      </c>
      <c r="F47" s="10">
        <f t="shared" si="8"/>
        <v>8.7745309133389373</v>
      </c>
      <c r="H47" s="11">
        <f t="shared" si="5"/>
        <v>8.2711357692560838</v>
      </c>
      <c r="L47">
        <f t="shared" si="0"/>
        <v>8.2711357692560838</v>
      </c>
      <c r="M47">
        <f t="shared" si="9"/>
        <v>7.0430077732572354</v>
      </c>
      <c r="N47">
        <f t="shared" si="6"/>
        <v>1.2281279959988485</v>
      </c>
      <c r="X47">
        <f t="shared" si="1"/>
        <v>9.6160924400361214</v>
      </c>
      <c r="Y47">
        <f t="shared" si="2"/>
        <v>8.2711357692560838</v>
      </c>
      <c r="Z47">
        <f t="shared" si="3"/>
        <v>9.1199492250703216</v>
      </c>
      <c r="AK47" t="e">
        <f ca="1"/>
        <v>#NAME?</v>
      </c>
      <c r="AL47" t="e">
        <f ca="1"/>
        <v>#NAME?</v>
      </c>
      <c r="AM47" t="e">
        <f ca="1"/>
        <v>#NAME?</v>
      </c>
    </row>
    <row r="48" spans="1:39" x14ac:dyDescent="0.35">
      <c r="A48" s="4">
        <f t="shared" si="4"/>
        <v>45</v>
      </c>
      <c r="B48">
        <v>9.6160924400361214</v>
      </c>
      <c r="D48" s="9">
        <v>1</v>
      </c>
      <c r="E48">
        <f t="shared" si="7"/>
        <v>8.2711357692560838</v>
      </c>
      <c r="F48" s="10">
        <f t="shared" si="8"/>
        <v>7.5376775568876386</v>
      </c>
      <c r="H48" s="11">
        <f t="shared" si="5"/>
        <v>9.6160924400361214</v>
      </c>
      <c r="L48">
        <f t="shared" si="0"/>
        <v>9.6160924400361214</v>
      </c>
      <c r="M48">
        <f t="shared" si="9"/>
        <v>7.5720514874147193</v>
      </c>
      <c r="N48">
        <f t="shared" si="6"/>
        <v>2.0440409526214021</v>
      </c>
      <c r="X48">
        <f t="shared" si="1"/>
        <v>9.1199492250703216</v>
      </c>
      <c r="Y48">
        <f t="shared" si="2"/>
        <v>9.6160924400361214</v>
      </c>
      <c r="Z48">
        <f t="shared" si="3"/>
        <v>7.573939957780266</v>
      </c>
      <c r="AK48" t="e">
        <f ca="1"/>
        <v>#NAME?</v>
      </c>
      <c r="AL48" t="e">
        <f ca="1"/>
        <v>#NAME?</v>
      </c>
      <c r="AM48" t="e">
        <f ca="1"/>
        <v>#NAME?</v>
      </c>
    </row>
    <row r="49" spans="1:39" x14ac:dyDescent="0.35">
      <c r="A49" s="4">
        <f t="shared" si="4"/>
        <v>46</v>
      </c>
      <c r="B49">
        <v>9.1199492250703216</v>
      </c>
      <c r="D49" s="9">
        <v>1</v>
      </c>
      <c r="E49">
        <f t="shared" si="7"/>
        <v>9.6160924400361214</v>
      </c>
      <c r="F49" s="10">
        <f t="shared" si="8"/>
        <v>8.2711357692560838</v>
      </c>
      <c r="H49" s="11">
        <f t="shared" si="5"/>
        <v>9.1199492250703216</v>
      </c>
      <c r="L49">
        <f t="shared" si="0"/>
        <v>9.1199492250703216</v>
      </c>
      <c r="M49">
        <f t="shared" si="9"/>
        <v>8.0665140366771304</v>
      </c>
      <c r="N49">
        <f t="shared" si="6"/>
        <v>1.0534351883931912</v>
      </c>
      <c r="X49">
        <f t="shared" si="1"/>
        <v>7.573939957780266</v>
      </c>
      <c r="Y49">
        <f t="shared" si="2"/>
        <v>9.1199492250703216</v>
      </c>
      <c r="Z49">
        <f t="shared" si="3"/>
        <v>8.0172610519511434</v>
      </c>
      <c r="AK49" t="e">
        <f ca="1"/>
        <v>#NAME?</v>
      </c>
      <c r="AL49" t="e">
        <f ca="1"/>
        <v>#NAME?</v>
      </c>
      <c r="AM49" t="e">
        <f ca="1"/>
        <v>#NAME?</v>
      </c>
    </row>
    <row r="50" spans="1:39" x14ac:dyDescent="0.35">
      <c r="A50" s="4">
        <f t="shared" si="4"/>
        <v>47</v>
      </c>
      <c r="B50">
        <v>7.573939957780266</v>
      </c>
      <c r="D50" s="9">
        <v>1</v>
      </c>
      <c r="E50">
        <f t="shared" si="7"/>
        <v>9.1199492250703216</v>
      </c>
      <c r="F50" s="10">
        <f t="shared" si="8"/>
        <v>9.6160924400361214</v>
      </c>
      <c r="H50" s="11">
        <f t="shared" si="5"/>
        <v>7.573939957780266</v>
      </c>
      <c r="L50">
        <f t="shared" si="0"/>
        <v>7.573939957780266</v>
      </c>
      <c r="M50">
        <f t="shared" si="9"/>
        <v>7.628094958119199</v>
      </c>
      <c r="N50">
        <f t="shared" si="6"/>
        <v>-5.4155000338933057E-2</v>
      </c>
      <c r="X50">
        <f t="shared" si="1"/>
        <v>8.0172610519511434</v>
      </c>
      <c r="Y50">
        <f t="shared" si="2"/>
        <v>7.573939957780266</v>
      </c>
      <c r="Z50">
        <f t="shared" si="3"/>
        <v>6.7179685412903414</v>
      </c>
      <c r="AK50" t="e">
        <f ca="1"/>
        <v>#NAME?</v>
      </c>
      <c r="AL50" t="e">
        <f ca="1"/>
        <v>#NAME?</v>
      </c>
      <c r="AM50" t="e">
        <f ca="1"/>
        <v>#NAME?</v>
      </c>
    </row>
    <row r="51" spans="1:39" x14ac:dyDescent="0.35">
      <c r="A51" s="4">
        <f t="shared" si="4"/>
        <v>48</v>
      </c>
      <c r="B51">
        <v>8.0172610519511434</v>
      </c>
      <c r="D51" s="9">
        <v>1</v>
      </c>
      <c r="E51">
        <f t="shared" si="7"/>
        <v>7.573939957780266</v>
      </c>
      <c r="F51" s="10">
        <f t="shared" si="8"/>
        <v>9.1199492250703216</v>
      </c>
      <c r="H51" s="11">
        <f t="shared" si="5"/>
        <v>8.0172610519511434</v>
      </c>
      <c r="L51">
        <f t="shared" si="0"/>
        <v>8.0172610519511434</v>
      </c>
      <c r="M51">
        <f t="shared" si="9"/>
        <v>7.0047338980457896</v>
      </c>
      <c r="N51">
        <f t="shared" si="6"/>
        <v>1.0125271539053537</v>
      </c>
      <c r="X51">
        <f t="shared" si="1"/>
        <v>6.7179685412903414</v>
      </c>
      <c r="Y51">
        <f t="shared" si="2"/>
        <v>8.0172610519511434</v>
      </c>
      <c r="Z51">
        <f t="shared" si="3"/>
        <v>7.6314476483008358</v>
      </c>
      <c r="AK51" t="e">
        <f ca="1"/>
        <v>#NAME?</v>
      </c>
      <c r="AL51" t="e">
        <f ca="1"/>
        <v>#NAME?</v>
      </c>
      <c r="AM51" t="e">
        <f ca="1"/>
        <v>#NAME?</v>
      </c>
    </row>
    <row r="52" spans="1:39" x14ac:dyDescent="0.35">
      <c r="A52" s="4">
        <f t="shared" si="4"/>
        <v>49</v>
      </c>
      <c r="B52">
        <v>6.7179685412903414</v>
      </c>
      <c r="D52" s="9">
        <v>1</v>
      </c>
      <c r="E52">
        <f t="shared" si="7"/>
        <v>8.0172610519511434</v>
      </c>
      <c r="F52" s="10">
        <f t="shared" si="8"/>
        <v>7.573939957780266</v>
      </c>
      <c r="H52" s="11">
        <f t="shared" si="5"/>
        <v>6.7179685412903414</v>
      </c>
      <c r="L52">
        <f t="shared" si="0"/>
        <v>6.7179685412903414</v>
      </c>
      <c r="M52">
        <f t="shared" si="9"/>
        <v>7.4510296952141859</v>
      </c>
      <c r="N52">
        <f t="shared" si="6"/>
        <v>-0.73306115392384452</v>
      </c>
      <c r="X52">
        <f t="shared" si="1"/>
        <v>7.6314476483008358</v>
      </c>
      <c r="Y52">
        <f t="shared" si="2"/>
        <v>6.7179685412903414</v>
      </c>
      <c r="Z52">
        <f t="shared" si="3"/>
        <v>6.9543572952914339</v>
      </c>
      <c r="AK52" t="e">
        <f ca="1"/>
        <v>#NAME?</v>
      </c>
      <c r="AL52" t="e">
        <f ca="1"/>
        <v>#NAME?</v>
      </c>
      <c r="AM52" t="e">
        <f ca="1"/>
        <v>#NAME?</v>
      </c>
    </row>
    <row r="53" spans="1:39" x14ac:dyDescent="0.35">
      <c r="A53" s="4">
        <f t="shared" si="4"/>
        <v>50</v>
      </c>
      <c r="B53">
        <v>7.6314476483008358</v>
      </c>
      <c r="D53" s="9">
        <v>1</v>
      </c>
      <c r="E53">
        <f t="shared" si="7"/>
        <v>6.7179685412903414</v>
      </c>
      <c r="F53" s="10">
        <f t="shared" si="8"/>
        <v>8.0172610519511434</v>
      </c>
      <c r="H53" s="11">
        <f t="shared" si="5"/>
        <v>7.6314476483008358</v>
      </c>
      <c r="L53">
        <f t="shared" si="0"/>
        <v>7.6314476483008358</v>
      </c>
      <c r="M53">
        <f t="shared" si="9"/>
        <v>6.7908144138115709</v>
      </c>
      <c r="N53">
        <f t="shared" si="6"/>
        <v>0.84063323448926486</v>
      </c>
      <c r="X53">
        <f t="shared" si="1"/>
        <v>6.9543572952914339</v>
      </c>
      <c r="Y53">
        <f t="shared" si="2"/>
        <v>7.6314476483008358</v>
      </c>
      <c r="Z53">
        <f t="shared" si="3"/>
        <v>6.6084855817594015</v>
      </c>
      <c r="AK53" t="e">
        <f ca="1"/>
        <v>#NAME?</v>
      </c>
      <c r="AL53" t="e">
        <f ca="1"/>
        <v>#NAME?</v>
      </c>
      <c r="AM53" t="e">
        <f ca="1"/>
        <v>#NAME?</v>
      </c>
    </row>
    <row r="54" spans="1:39" x14ac:dyDescent="0.35">
      <c r="A54" s="4">
        <f t="shared" si="4"/>
        <v>51</v>
      </c>
      <c r="B54">
        <v>6.9543572952914339</v>
      </c>
      <c r="D54" s="9">
        <v>1</v>
      </c>
      <c r="E54">
        <f t="shared" si="7"/>
        <v>7.6314476483008358</v>
      </c>
      <c r="F54" s="10">
        <f t="shared" si="8"/>
        <v>6.7179685412903414</v>
      </c>
      <c r="H54" s="11">
        <f t="shared" si="5"/>
        <v>6.9543572952914339</v>
      </c>
      <c r="L54">
        <f t="shared" si="0"/>
        <v>6.9543572952914339</v>
      </c>
      <c r="M54">
        <f t="shared" si="9"/>
        <v>7.4114939030650016</v>
      </c>
      <c r="N54">
        <f t="shared" si="6"/>
        <v>-0.45713660777356768</v>
      </c>
      <c r="X54">
        <f t="shared" si="1"/>
        <v>6.6084855817594015</v>
      </c>
      <c r="Y54">
        <f t="shared" si="2"/>
        <v>6.9543572952914339</v>
      </c>
      <c r="Z54">
        <f t="shared" si="3"/>
        <v>6.4501230805655911</v>
      </c>
      <c r="AK54" t="e">
        <f ca="1"/>
        <v>#NAME?</v>
      </c>
      <c r="AL54" t="e">
        <f ca="1"/>
        <v>#NAME?</v>
      </c>
      <c r="AM54" t="e">
        <f ca="1"/>
        <v>#NAME?</v>
      </c>
    </row>
    <row r="55" spans="1:39" x14ac:dyDescent="0.35">
      <c r="A55" s="4">
        <f t="shared" si="4"/>
        <v>52</v>
      </c>
      <c r="B55">
        <v>6.6084855817594015</v>
      </c>
      <c r="D55" s="9">
        <v>1</v>
      </c>
      <c r="E55">
        <f t="shared" si="7"/>
        <v>6.9543572952914339</v>
      </c>
      <c r="F55" s="10">
        <f t="shared" si="8"/>
        <v>7.6314476483008358</v>
      </c>
      <c r="H55" s="11">
        <f t="shared" si="5"/>
        <v>6.6084855817594015</v>
      </c>
      <c r="L55">
        <f t="shared" si="0"/>
        <v>6.6084855817594015</v>
      </c>
      <c r="M55">
        <f t="shared" si="9"/>
        <v>6.9592906908225745</v>
      </c>
      <c r="N55">
        <f t="shared" si="6"/>
        <v>-0.35080510906317297</v>
      </c>
      <c r="X55">
        <f t="shared" si="1"/>
        <v>6.4501230805655911</v>
      </c>
      <c r="Y55">
        <f t="shared" si="2"/>
        <v>6.6084855817594015</v>
      </c>
      <c r="Z55">
        <f t="shared" si="3"/>
        <v>7.6879119027649709</v>
      </c>
      <c r="AK55" t="e">
        <f ca="1"/>
        <v>#NAME?</v>
      </c>
      <c r="AL55" t="e">
        <f ca="1"/>
        <v>#NAME?</v>
      </c>
      <c r="AM55" t="e">
        <f ca="1"/>
        <v>#NAME?</v>
      </c>
    </row>
    <row r="56" spans="1:39" x14ac:dyDescent="0.35">
      <c r="A56" s="4">
        <f t="shared" si="4"/>
        <v>53</v>
      </c>
      <c r="B56">
        <v>6.4501230805655911</v>
      </c>
      <c r="D56" s="9">
        <v>1</v>
      </c>
      <c r="E56">
        <f t="shared" si="7"/>
        <v>6.6084855817594015</v>
      </c>
      <c r="F56" s="10">
        <f t="shared" si="8"/>
        <v>6.9543572952914339</v>
      </c>
      <c r="H56" s="11">
        <f t="shared" si="5"/>
        <v>6.4501230805655911</v>
      </c>
      <c r="L56">
        <f t="shared" si="0"/>
        <v>6.4501230805655911</v>
      </c>
      <c r="M56">
        <f t="shared" si="9"/>
        <v>6.9095432269975632</v>
      </c>
      <c r="N56">
        <f t="shared" si="6"/>
        <v>-0.45942014643197204</v>
      </c>
      <c r="X56">
        <f t="shared" si="1"/>
        <v>7.6879119027649709</v>
      </c>
      <c r="Y56">
        <f t="shared" si="2"/>
        <v>6.4501230805655911</v>
      </c>
      <c r="Z56">
        <f t="shared" si="3"/>
        <v>5.7936182459941481</v>
      </c>
      <c r="AK56" t="e">
        <f ca="1"/>
        <v>#NAME?</v>
      </c>
      <c r="AL56" t="e">
        <f ca="1"/>
        <v>#NAME?</v>
      </c>
      <c r="AM56" t="e">
        <f ca="1"/>
        <v>#NAME?</v>
      </c>
    </row>
    <row r="57" spans="1:39" x14ac:dyDescent="0.35">
      <c r="A57" s="4">
        <f t="shared" si="4"/>
        <v>54</v>
      </c>
      <c r="B57">
        <v>7.6879119027649709</v>
      </c>
      <c r="D57" s="9">
        <v>1</v>
      </c>
      <c r="E57">
        <f t="shared" si="7"/>
        <v>6.4501230805655911</v>
      </c>
      <c r="F57" s="10">
        <f t="shared" si="8"/>
        <v>6.6084855817594015</v>
      </c>
      <c r="H57" s="11">
        <f t="shared" si="5"/>
        <v>7.6879119027649709</v>
      </c>
      <c r="L57">
        <f t="shared" si="0"/>
        <v>7.6879119027649709</v>
      </c>
      <c r="M57">
        <f t="shared" si="9"/>
        <v>6.892447776019484</v>
      </c>
      <c r="N57">
        <f t="shared" si="6"/>
        <v>0.79546412674548694</v>
      </c>
      <c r="X57">
        <f t="shared" si="1"/>
        <v>5.7936182459941481</v>
      </c>
      <c r="Y57">
        <f t="shared" si="2"/>
        <v>7.6879119027649709</v>
      </c>
      <c r="Z57">
        <f t="shared" si="3"/>
        <v>6.5599686446029404</v>
      </c>
      <c r="AK57" t="e">
        <f ca="1"/>
        <v>#NAME?</v>
      </c>
      <c r="AL57" t="e">
        <f ca="1"/>
        <v>#NAME?</v>
      </c>
      <c r="AM57" t="e">
        <f ca="1"/>
        <v>#NAME?</v>
      </c>
    </row>
    <row r="58" spans="1:39" x14ac:dyDescent="0.35">
      <c r="A58" s="4">
        <f t="shared" si="4"/>
        <v>55</v>
      </c>
      <c r="B58">
        <v>5.7936182459941481</v>
      </c>
      <c r="D58" s="9">
        <v>1</v>
      </c>
      <c r="E58">
        <f t="shared" si="7"/>
        <v>7.6879119027649709</v>
      </c>
      <c r="F58" s="10">
        <f t="shared" si="8"/>
        <v>6.4501230805655911</v>
      </c>
      <c r="H58" s="11">
        <f t="shared" si="5"/>
        <v>5.7936182459941481</v>
      </c>
      <c r="L58">
        <f t="shared" si="0"/>
        <v>5.7936182459941481</v>
      </c>
      <c r="M58">
        <f t="shared" si="9"/>
        <v>7.4795783887754519</v>
      </c>
      <c r="N58">
        <f t="shared" si="6"/>
        <v>-1.6859601427813038</v>
      </c>
      <c r="X58">
        <f t="shared" si="1"/>
        <v>6.5599686446029404</v>
      </c>
      <c r="Y58">
        <f t="shared" si="2"/>
        <v>5.7936182459941481</v>
      </c>
      <c r="Z58">
        <f t="shared" si="3"/>
        <v>8.0502499924421933</v>
      </c>
      <c r="AK58" t="e">
        <f ca="1"/>
        <v>#NAME?</v>
      </c>
      <c r="AL58" t="e">
        <f ca="1"/>
        <v>#NAME?</v>
      </c>
      <c r="AM58" t="e">
        <f ca="1"/>
        <v>#NAME?</v>
      </c>
    </row>
    <row r="59" spans="1:39" x14ac:dyDescent="0.35">
      <c r="A59" s="4">
        <f t="shared" si="4"/>
        <v>56</v>
      </c>
      <c r="B59">
        <v>6.5599686446029404</v>
      </c>
      <c r="D59" s="9">
        <v>1</v>
      </c>
      <c r="E59">
        <f t="shared" si="7"/>
        <v>5.7936182459941481</v>
      </c>
      <c r="F59" s="10">
        <f t="shared" si="8"/>
        <v>7.6879119027649709</v>
      </c>
      <c r="H59" s="11">
        <f t="shared" si="5"/>
        <v>6.5599686446029404</v>
      </c>
      <c r="L59">
        <f t="shared" si="0"/>
        <v>6.5599686446029404</v>
      </c>
      <c r="M59">
        <f t="shared" si="9"/>
        <v>6.4232936237654688</v>
      </c>
      <c r="N59">
        <f t="shared" si="6"/>
        <v>0.13667502083747163</v>
      </c>
      <c r="X59">
        <f t="shared" si="1"/>
        <v>8.0502499924421933</v>
      </c>
      <c r="Y59">
        <f t="shared" si="2"/>
        <v>6.5599686446029404</v>
      </c>
      <c r="Z59">
        <f t="shared" si="3"/>
        <v>6.1160642285234905</v>
      </c>
      <c r="AK59" t="e">
        <f ca="1"/>
        <v>#NAME?</v>
      </c>
      <c r="AL59" t="e">
        <f ca="1"/>
        <v>#NAME?</v>
      </c>
      <c r="AM59" t="e">
        <f ca="1"/>
        <v>#NAME?</v>
      </c>
    </row>
    <row r="60" spans="1:39" x14ac:dyDescent="0.35">
      <c r="A60" s="4">
        <f t="shared" si="4"/>
        <v>57</v>
      </c>
      <c r="B60">
        <v>8.0502499924421933</v>
      </c>
      <c r="D60" s="9">
        <v>1</v>
      </c>
      <c r="E60">
        <f t="shared" si="7"/>
        <v>6.5599686446029404</v>
      </c>
      <c r="F60" s="10">
        <f t="shared" si="8"/>
        <v>5.7936182459941481</v>
      </c>
      <c r="H60" s="11">
        <f t="shared" si="5"/>
        <v>8.0502499924421933</v>
      </c>
      <c r="L60">
        <f t="shared" si="0"/>
        <v>8.0502499924421933</v>
      </c>
      <c r="M60">
        <f t="shared" si="9"/>
        <v>7.0714586781178683</v>
      </c>
      <c r="N60">
        <f t="shared" si="6"/>
        <v>0.97879131432432498</v>
      </c>
      <c r="X60">
        <f t="shared" si="1"/>
        <v>6.1160642285234905</v>
      </c>
      <c r="Y60">
        <f t="shared" si="2"/>
        <v>8.0502499924421933</v>
      </c>
      <c r="Z60">
        <f t="shared" si="3"/>
        <v>6.7128853872972014</v>
      </c>
      <c r="AK60" t="e">
        <f ca="1"/>
        <v>#NAME?</v>
      </c>
      <c r="AL60" t="e">
        <f ca="1"/>
        <v>#NAME?</v>
      </c>
      <c r="AM60" t="e">
        <f ca="1"/>
        <v>#NAME?</v>
      </c>
    </row>
    <row r="61" spans="1:39" x14ac:dyDescent="0.35">
      <c r="A61" s="4">
        <f t="shared" si="4"/>
        <v>58</v>
      </c>
      <c r="B61">
        <v>6.1160642285234905</v>
      </c>
      <c r="D61" s="9">
        <v>1</v>
      </c>
      <c r="E61">
        <f t="shared" si="7"/>
        <v>8.0502499924421933</v>
      </c>
      <c r="F61" s="10">
        <f t="shared" si="8"/>
        <v>6.5599686446029404</v>
      </c>
      <c r="H61" s="11">
        <f t="shared" si="5"/>
        <v>6.1160642285234905</v>
      </c>
      <c r="L61">
        <f t="shared" si="0"/>
        <v>6.1160642285234905</v>
      </c>
      <c r="M61">
        <f t="shared" si="9"/>
        <v>7.6266953270844509</v>
      </c>
      <c r="N61">
        <f t="shared" si="6"/>
        <v>-1.5106310985609603</v>
      </c>
      <c r="X61">
        <f t="shared" si="1"/>
        <v>6.7128853872972014</v>
      </c>
      <c r="Y61">
        <f t="shared" si="2"/>
        <v>6.1160642285234905</v>
      </c>
      <c r="Z61">
        <f t="shared" si="3"/>
        <v>6.972769157706062</v>
      </c>
      <c r="AK61" t="e">
        <f ca="1"/>
        <v>#NAME?</v>
      </c>
      <c r="AL61" t="e">
        <f ca="1"/>
        <v>#NAME?</v>
      </c>
      <c r="AM61" t="e">
        <f ca="1"/>
        <v>#NAME?</v>
      </c>
    </row>
    <row r="62" spans="1:39" x14ac:dyDescent="0.35">
      <c r="A62" s="4">
        <f t="shared" si="4"/>
        <v>59</v>
      </c>
      <c r="B62">
        <v>6.7128853872972014</v>
      </c>
      <c r="D62" s="9">
        <v>1</v>
      </c>
      <c r="E62">
        <f t="shared" si="7"/>
        <v>6.1160642285234905</v>
      </c>
      <c r="F62" s="10">
        <f t="shared" si="8"/>
        <v>8.0502499924421933</v>
      </c>
      <c r="H62" s="11">
        <f t="shared" si="5"/>
        <v>6.7128853872972014</v>
      </c>
      <c r="L62">
        <f t="shared" si="0"/>
        <v>6.7128853872972014</v>
      </c>
      <c r="M62">
        <f t="shared" si="9"/>
        <v>6.5122838986551974</v>
      </c>
      <c r="N62">
        <f t="shared" si="6"/>
        <v>0.200601488642004</v>
      </c>
      <c r="X62">
        <f t="shared" si="1"/>
        <v>6.972769157706062</v>
      </c>
      <c r="Y62">
        <f t="shared" si="2"/>
        <v>6.7128853872972014</v>
      </c>
      <c r="Z62">
        <f t="shared" si="3"/>
        <v>5.3921819539773042</v>
      </c>
      <c r="AK62" t="e">
        <f ca="1"/>
        <v>#NAME?</v>
      </c>
      <c r="AL62" t="e">
        <f ca="1"/>
        <v>#NAME?</v>
      </c>
      <c r="AM62" t="e">
        <f ca="1"/>
        <v>#NAME?</v>
      </c>
    </row>
    <row r="63" spans="1:39" x14ac:dyDescent="0.35">
      <c r="A63" s="4">
        <f t="shared" si="4"/>
        <v>60</v>
      </c>
      <c r="B63">
        <v>6.972769157706062</v>
      </c>
      <c r="D63" s="9">
        <v>1</v>
      </c>
      <c r="E63">
        <f t="shared" si="7"/>
        <v>6.7128853872972014</v>
      </c>
      <c r="F63" s="10">
        <f t="shared" si="8"/>
        <v>6.1160642285234905</v>
      </c>
      <c r="H63" s="11">
        <f t="shared" si="5"/>
        <v>6.972769157706062</v>
      </c>
      <c r="L63">
        <f t="shared" si="0"/>
        <v>6.972769157706062</v>
      </c>
      <c r="M63">
        <f t="shared" si="9"/>
        <v>7.0897937439045648</v>
      </c>
      <c r="N63">
        <f t="shared" si="6"/>
        <v>-0.11702458619850287</v>
      </c>
      <c r="X63">
        <f t="shared" si="1"/>
        <v>5.3921819539773042</v>
      </c>
      <c r="Y63">
        <f t="shared" si="2"/>
        <v>6.972769157706062</v>
      </c>
      <c r="Z63">
        <f t="shared" si="3"/>
        <v>5.2797035833200177</v>
      </c>
      <c r="AK63" t="e">
        <f ca="1"/>
        <v>#NAME?</v>
      </c>
      <c r="AL63" t="e">
        <f ca="1"/>
        <v>#NAME?</v>
      </c>
      <c r="AM63" t="e">
        <f ca="1"/>
        <v>#NAME?</v>
      </c>
    </row>
    <row r="64" spans="1:39" x14ac:dyDescent="0.35">
      <c r="A64" s="4">
        <f t="shared" si="4"/>
        <v>61</v>
      </c>
      <c r="B64">
        <v>5.3921819539773042</v>
      </c>
      <c r="D64" s="9">
        <v>1</v>
      </c>
      <c r="E64">
        <f t="shared" si="7"/>
        <v>6.972769157706062</v>
      </c>
      <c r="F64" s="10">
        <f t="shared" si="8"/>
        <v>6.7128853872972014</v>
      </c>
      <c r="H64" s="11">
        <f t="shared" si="5"/>
        <v>5.3921819539773042</v>
      </c>
      <c r="L64">
        <f t="shared" si="0"/>
        <v>5.3921819539773042</v>
      </c>
      <c r="M64">
        <f t="shared" si="9"/>
        <v>7.1132176955730886</v>
      </c>
      <c r="N64">
        <f t="shared" si="6"/>
        <v>-1.7210357415957844</v>
      </c>
      <c r="X64">
        <f t="shared" si="1"/>
        <v>5.2797035833200177</v>
      </c>
      <c r="Y64">
        <f t="shared" si="2"/>
        <v>5.3921819539773042</v>
      </c>
      <c r="Z64">
        <f t="shared" si="3"/>
        <v>7.4698051304791724</v>
      </c>
      <c r="AK64" t="e">
        <f ca="1"/>
        <v>#NAME?</v>
      </c>
      <c r="AL64" t="e">
        <f ca="1"/>
        <v>#NAME?</v>
      </c>
      <c r="AM64" t="e">
        <f ca="1"/>
        <v>#NAME?</v>
      </c>
    </row>
    <row r="65" spans="1:39" x14ac:dyDescent="0.35">
      <c r="A65" s="4">
        <f t="shared" si="4"/>
        <v>62</v>
      </c>
      <c r="B65">
        <v>5.2797035833200177</v>
      </c>
      <c r="D65" s="9">
        <v>1</v>
      </c>
      <c r="E65">
        <f t="shared" si="7"/>
        <v>5.3921819539773042</v>
      </c>
      <c r="F65" s="10">
        <f t="shared" si="8"/>
        <v>6.972769157706062</v>
      </c>
      <c r="H65" s="11">
        <f t="shared" si="5"/>
        <v>5.2797035833200177</v>
      </c>
      <c r="L65">
        <f t="shared" si="0"/>
        <v>5.2797035833200177</v>
      </c>
      <c r="M65">
        <f t="shared" si="9"/>
        <v>6.3543465800143393</v>
      </c>
      <c r="N65">
        <f t="shared" si="6"/>
        <v>-1.0746429966943216</v>
      </c>
      <c r="X65">
        <f t="shared" si="1"/>
        <v>7.4698051304791724</v>
      </c>
      <c r="Y65">
        <f t="shared" si="2"/>
        <v>5.2797035833200177</v>
      </c>
      <c r="Z65">
        <f t="shared" si="3"/>
        <v>5.3546264732197972</v>
      </c>
      <c r="AK65" t="e">
        <f ca="1"/>
        <v>#NAME?</v>
      </c>
      <c r="AL65" t="e">
        <f ca="1"/>
        <v>#NAME?</v>
      </c>
      <c r="AM65" t="e">
        <f ca="1"/>
        <v>#NAME?</v>
      </c>
    </row>
    <row r="66" spans="1:39" x14ac:dyDescent="0.35">
      <c r="A66" s="4">
        <f t="shared" si="4"/>
        <v>63</v>
      </c>
      <c r="B66">
        <v>7.4698051304791724</v>
      </c>
      <c r="D66" s="9">
        <v>1</v>
      </c>
      <c r="E66">
        <f t="shared" si="7"/>
        <v>5.2797035833200177</v>
      </c>
      <c r="F66" s="10">
        <f t="shared" si="8"/>
        <v>5.3921819539773042</v>
      </c>
      <c r="H66" s="11">
        <f t="shared" si="5"/>
        <v>7.4698051304791724</v>
      </c>
      <c r="L66">
        <f t="shared" si="0"/>
        <v>7.4698051304791724</v>
      </c>
      <c r="M66">
        <f t="shared" si="9"/>
        <v>6.553753874282874</v>
      </c>
      <c r="N66">
        <f t="shared" si="6"/>
        <v>0.91605125619629835</v>
      </c>
      <c r="X66">
        <f t="shared" si="1"/>
        <v>5.3546264732197972</v>
      </c>
      <c r="Y66">
        <f t="shared" si="2"/>
        <v>7.4698051304791724</v>
      </c>
      <c r="Z66">
        <f t="shared" si="3"/>
        <v>7.3862630048880682</v>
      </c>
      <c r="AK66" t="e">
        <f ca="1"/>
        <v>#NAME?</v>
      </c>
      <c r="AL66" t="e">
        <f ca="1"/>
        <v>#NAME?</v>
      </c>
      <c r="AM66" t="e">
        <f ca="1"/>
        <v>#NAME?</v>
      </c>
    </row>
    <row r="67" spans="1:39" x14ac:dyDescent="0.35">
      <c r="A67" s="4">
        <f t="shared" si="4"/>
        <v>64</v>
      </c>
      <c r="B67">
        <v>5.3546264732197972</v>
      </c>
      <c r="D67" s="9">
        <v>1</v>
      </c>
      <c r="E67">
        <f t="shared" si="7"/>
        <v>7.4698051304791724</v>
      </c>
      <c r="F67" s="10">
        <f t="shared" si="8"/>
        <v>5.2797035833200177</v>
      </c>
      <c r="H67" s="11">
        <f t="shared" si="5"/>
        <v>5.3546264732197972</v>
      </c>
      <c r="L67">
        <f t="shared" si="0"/>
        <v>5.3546264732197972</v>
      </c>
      <c r="M67">
        <f t="shared" si="9"/>
        <v>7.5660233996831954</v>
      </c>
      <c r="N67">
        <f t="shared" si="6"/>
        <v>-2.2113969264633981</v>
      </c>
      <c r="X67">
        <f t="shared" si="1"/>
        <v>7.3862630048880682</v>
      </c>
      <c r="Y67">
        <f t="shared" si="2"/>
        <v>5.3546264732197972</v>
      </c>
      <c r="Z67">
        <f t="shared" si="3"/>
        <v>8.9169928669823157</v>
      </c>
      <c r="AK67" t="e">
        <f ca="1"/>
        <v>#NAME?</v>
      </c>
      <c r="AL67" t="e">
        <f ca="1"/>
        <v>#NAME?</v>
      </c>
      <c r="AM67" t="e">
        <f ca="1"/>
        <v>#NAME?</v>
      </c>
    </row>
    <row r="68" spans="1:39" x14ac:dyDescent="0.35">
      <c r="A68" s="4">
        <f t="shared" si="4"/>
        <v>65</v>
      </c>
      <c r="B68">
        <v>7.3862630048880682</v>
      </c>
      <c r="D68" s="9">
        <v>1</v>
      </c>
      <c r="E68">
        <f t="shared" si="7"/>
        <v>5.3546264732197972</v>
      </c>
      <c r="F68" s="10">
        <f t="shared" si="8"/>
        <v>7.4698051304791724</v>
      </c>
      <c r="H68" s="11">
        <f t="shared" si="5"/>
        <v>7.3862630048880682</v>
      </c>
      <c r="L68">
        <f t="shared" si="0"/>
        <v>7.3862630048880682</v>
      </c>
      <c r="M68">
        <f t="shared" si="9"/>
        <v>6.2585274827707504</v>
      </c>
      <c r="N68">
        <f t="shared" si="6"/>
        <v>1.1277355221173178</v>
      </c>
      <c r="X68">
        <f t="shared" si="1"/>
        <v>8.9169928669823157</v>
      </c>
      <c r="Y68">
        <f t="shared" si="2"/>
        <v>7.3862630048880682</v>
      </c>
      <c r="Z68">
        <f t="shared" si="3"/>
        <v>8.0300089468534299</v>
      </c>
      <c r="AK68" t="e">
        <f ca="1"/>
        <v>#NAME?</v>
      </c>
      <c r="AL68" t="e">
        <f ca="1"/>
        <v>#NAME?</v>
      </c>
      <c r="AM68" t="e">
        <f ca="1"/>
        <v>#NAME?</v>
      </c>
    </row>
    <row r="69" spans="1:39" x14ac:dyDescent="0.35">
      <c r="A69" s="4">
        <f t="shared" si="4"/>
        <v>66</v>
      </c>
      <c r="B69">
        <v>8.9169928669823157</v>
      </c>
      <c r="D69" s="9">
        <v>1</v>
      </c>
      <c r="E69">
        <f t="shared" si="7"/>
        <v>7.3862630048880682</v>
      </c>
      <c r="F69" s="10">
        <f t="shared" si="8"/>
        <v>5.3546264732197972</v>
      </c>
      <c r="H69" s="11">
        <f t="shared" si="5"/>
        <v>8.9169928669823157</v>
      </c>
      <c r="L69">
        <f t="shared" ref="L69:L103" si="10">B69</f>
        <v>8.9169928669823157</v>
      </c>
      <c r="M69">
        <f t="shared" si="9"/>
        <v>7.5162167668129261</v>
      </c>
      <c r="N69">
        <f t="shared" si="6"/>
        <v>1.4007761001693897</v>
      </c>
      <c r="X69">
        <f t="shared" ref="X69:X101" si="11">B70</f>
        <v>8.0300089468534299</v>
      </c>
      <c r="Y69">
        <f t="shared" ref="Y69:Y101" si="12">B69</f>
        <v>8.9169928669823157</v>
      </c>
      <c r="Z69">
        <f t="shared" ref="Z69:Z101" si="13">B71</f>
        <v>8.2151443132194668</v>
      </c>
      <c r="AK69" t="e">
        <f ca="1"/>
        <v>#NAME?</v>
      </c>
      <c r="AL69" t="e">
        <f ca="1"/>
        <v>#NAME?</v>
      </c>
      <c r="AM69" t="e">
        <f ca="1"/>
        <v>#NAME?</v>
      </c>
    </row>
    <row r="70" spans="1:39" x14ac:dyDescent="0.35">
      <c r="A70" s="4">
        <f t="shared" ref="A70:A103" si="14">A69+1</f>
        <v>67</v>
      </c>
      <c r="B70">
        <v>8.0300089468534299</v>
      </c>
      <c r="D70" s="9">
        <v>1</v>
      </c>
      <c r="E70">
        <f t="shared" si="7"/>
        <v>8.9169928669823157</v>
      </c>
      <c r="F70" s="10">
        <f t="shared" si="8"/>
        <v>7.3862630048880682</v>
      </c>
      <c r="H70" s="11">
        <f t="shared" ref="H70:H103" si="15">B70</f>
        <v>8.0300089468534299</v>
      </c>
      <c r="L70">
        <f t="shared" si="10"/>
        <v>8.0300089468534299</v>
      </c>
      <c r="M70">
        <f t="shared" si="9"/>
        <v>7.8893065525053032</v>
      </c>
      <c r="N70">
        <f t="shared" ref="N70:N103" si="16">L70-M70</f>
        <v>0.1407023943481267</v>
      </c>
      <c r="X70">
        <f t="shared" si="11"/>
        <v>8.2151443132194668</v>
      </c>
      <c r="Y70">
        <f t="shared" si="12"/>
        <v>8.0300089468534299</v>
      </c>
      <c r="Z70">
        <f t="shared" si="13"/>
        <v>6.4821485455978305</v>
      </c>
      <c r="AK70" t="e">
        <f ca="1"/>
        <v>#NAME?</v>
      </c>
      <c r="AL70" t="e">
        <f ca="1"/>
        <v>#NAME?</v>
      </c>
      <c r="AM70" t="e">
        <f ca="1"/>
        <v>#NAME?</v>
      </c>
    </row>
    <row r="71" spans="1:39" x14ac:dyDescent="0.35">
      <c r="A71" s="4">
        <f t="shared" si="14"/>
        <v>68</v>
      </c>
      <c r="B71">
        <v>8.2151443132194668</v>
      </c>
      <c r="D71" s="9">
        <v>1</v>
      </c>
      <c r="E71">
        <f t="shared" ref="E71:E103" si="17">B70</f>
        <v>8.0300089468534299</v>
      </c>
      <c r="F71" s="10">
        <f t="shared" ref="F71:F103" si="18">B69</f>
        <v>8.9169928669823157</v>
      </c>
      <c r="H71" s="11">
        <f t="shared" si="15"/>
        <v>8.2151443132194668</v>
      </c>
      <c r="L71">
        <f t="shared" si="10"/>
        <v>8.2151443132194668</v>
      </c>
      <c r="M71">
        <f t="shared" ref="M71:M103" si="19">J$6+L70*J$7+L69*J$8</f>
        <v>7.2439811014903004</v>
      </c>
      <c r="N71">
        <f t="shared" si="16"/>
        <v>0.97116321172916642</v>
      </c>
      <c r="X71">
        <f t="shared" si="11"/>
        <v>6.4821485455978305</v>
      </c>
      <c r="Y71">
        <f t="shared" si="12"/>
        <v>8.2151443132194668</v>
      </c>
      <c r="Z71">
        <f t="shared" si="13"/>
        <v>8.6269994716856839</v>
      </c>
      <c r="AK71" t="e">
        <f ca="1"/>
        <v>#NAME?</v>
      </c>
      <c r="AL71" t="e">
        <f ca="1"/>
        <v>#NAME?</v>
      </c>
      <c r="AM71" t="e">
        <f ca="1"/>
        <v>#NAME?</v>
      </c>
    </row>
    <row r="72" spans="1:39" x14ac:dyDescent="0.35">
      <c r="A72" s="4">
        <f t="shared" si="14"/>
        <v>69</v>
      </c>
      <c r="B72">
        <v>6.4821485455978305</v>
      </c>
      <c r="D72" s="9">
        <v>1</v>
      </c>
      <c r="E72">
        <f t="shared" si="17"/>
        <v>8.2151443132194668</v>
      </c>
      <c r="F72" s="10">
        <f t="shared" si="18"/>
        <v>8.0300089468534299</v>
      </c>
      <c r="H72" s="11">
        <f t="shared" si="15"/>
        <v>6.4821485455978305</v>
      </c>
      <c r="L72">
        <f t="shared" si="10"/>
        <v>6.4821485455978305</v>
      </c>
      <c r="M72">
        <f t="shared" si="19"/>
        <v>7.4686068368540903</v>
      </c>
      <c r="N72">
        <f t="shared" si="16"/>
        <v>-0.98645829125625983</v>
      </c>
      <c r="X72">
        <f t="shared" si="11"/>
        <v>8.6269994716856839</v>
      </c>
      <c r="Y72">
        <f t="shared" si="12"/>
        <v>6.4821485455978305</v>
      </c>
      <c r="Z72">
        <f t="shared" si="13"/>
        <v>9.2940431937725041</v>
      </c>
      <c r="AK72" t="e">
        <f ca="1"/>
        <v>#NAME?</v>
      </c>
      <c r="AL72" t="e">
        <f ca="1"/>
        <v>#NAME?</v>
      </c>
      <c r="AM72" t="e">
        <f ca="1"/>
        <v>#NAME?</v>
      </c>
    </row>
    <row r="73" spans="1:39" x14ac:dyDescent="0.35">
      <c r="A73" s="4">
        <f t="shared" si="14"/>
        <v>70</v>
      </c>
      <c r="B73">
        <v>8.6269994716856839</v>
      </c>
      <c r="D73" s="9">
        <v>1</v>
      </c>
      <c r="E73">
        <f t="shared" si="17"/>
        <v>6.4821485455978305</v>
      </c>
      <c r="F73" s="10">
        <f t="shared" si="18"/>
        <v>8.2151443132194668</v>
      </c>
      <c r="H73" s="11">
        <f t="shared" si="15"/>
        <v>8.6269994716856839</v>
      </c>
      <c r="L73">
        <f t="shared" si="10"/>
        <v>8.6269994716856839</v>
      </c>
      <c r="M73">
        <f t="shared" si="19"/>
        <v>6.6523781476220041</v>
      </c>
      <c r="N73">
        <f t="shared" si="16"/>
        <v>1.9746213240636799</v>
      </c>
      <c r="X73">
        <f t="shared" si="11"/>
        <v>9.2940431937725041</v>
      </c>
      <c r="Y73">
        <f t="shared" si="12"/>
        <v>8.6269994716856839</v>
      </c>
      <c r="Z73">
        <f t="shared" si="13"/>
        <v>8.4137893229457603</v>
      </c>
      <c r="AK73" t="e">
        <f ca="1"/>
        <v>#NAME?</v>
      </c>
      <c r="AL73" t="e">
        <f ca="1"/>
        <v>#NAME?</v>
      </c>
      <c r="AM73" t="e">
        <f ca="1"/>
        <v>#NAME?</v>
      </c>
    </row>
    <row r="74" spans="1:39" x14ac:dyDescent="0.35">
      <c r="A74" s="4">
        <f t="shared" si="14"/>
        <v>71</v>
      </c>
      <c r="B74">
        <v>9.2940431937725041</v>
      </c>
      <c r="D74" s="9">
        <v>1</v>
      </c>
      <c r="E74">
        <f t="shared" si="17"/>
        <v>8.6269994716856839</v>
      </c>
      <c r="F74" s="10">
        <f t="shared" si="18"/>
        <v>6.4821485455978305</v>
      </c>
      <c r="H74" s="11">
        <f t="shared" si="15"/>
        <v>9.2940431937725041</v>
      </c>
      <c r="L74">
        <f t="shared" si="10"/>
        <v>9.2940431937725041</v>
      </c>
      <c r="M74">
        <f t="shared" si="19"/>
        <v>7.9009084603525768</v>
      </c>
      <c r="N74">
        <f t="shared" si="16"/>
        <v>1.3931347334199273</v>
      </c>
      <c r="X74">
        <f t="shared" si="11"/>
        <v>8.4137893229457603</v>
      </c>
      <c r="Y74">
        <f t="shared" si="12"/>
        <v>9.2940431937725041</v>
      </c>
      <c r="Z74">
        <f t="shared" si="13"/>
        <v>9.6617263427642683</v>
      </c>
      <c r="AK74" t="e">
        <f ca="1"/>
        <v>#NAME?</v>
      </c>
      <c r="AL74" t="e">
        <f ca="1"/>
        <v>#NAME?</v>
      </c>
      <c r="AM74" t="e">
        <f ca="1"/>
        <v>#NAME?</v>
      </c>
    </row>
    <row r="75" spans="1:39" x14ac:dyDescent="0.35">
      <c r="A75" s="4">
        <f t="shared" si="14"/>
        <v>72</v>
      </c>
      <c r="B75">
        <v>8.4137893229457603</v>
      </c>
      <c r="D75" s="9">
        <v>1</v>
      </c>
      <c r="E75">
        <f t="shared" si="17"/>
        <v>9.2940431937725041</v>
      </c>
      <c r="F75" s="10">
        <f t="shared" si="18"/>
        <v>8.6269994716856839</v>
      </c>
      <c r="H75" s="11">
        <f t="shared" si="15"/>
        <v>8.4137893229457603</v>
      </c>
      <c r="L75">
        <f t="shared" si="10"/>
        <v>8.4137893229457603</v>
      </c>
      <c r="M75">
        <f t="shared" si="19"/>
        <v>7.8638886753368187</v>
      </c>
      <c r="N75">
        <f t="shared" si="16"/>
        <v>0.54990064760894164</v>
      </c>
      <c r="X75">
        <f t="shared" si="11"/>
        <v>9.6617263427642683</v>
      </c>
      <c r="Y75">
        <f t="shared" si="12"/>
        <v>8.4137893229457603</v>
      </c>
      <c r="Z75">
        <f t="shared" si="13"/>
        <v>8.353709968296096</v>
      </c>
      <c r="AK75" t="e">
        <f ca="1"/>
        <v>#NAME?</v>
      </c>
      <c r="AL75" t="e">
        <f ca="1"/>
        <v>#NAME?</v>
      </c>
      <c r="AM75" t="e">
        <f ca="1"/>
        <v>#NAME?</v>
      </c>
    </row>
    <row r="76" spans="1:39" x14ac:dyDescent="0.35">
      <c r="A76" s="4">
        <f t="shared" si="14"/>
        <v>73</v>
      </c>
      <c r="B76">
        <v>9.6617263427642683</v>
      </c>
      <c r="D76" s="9">
        <v>1</v>
      </c>
      <c r="E76">
        <f t="shared" si="17"/>
        <v>8.4137893229457603</v>
      </c>
      <c r="F76" s="10">
        <f t="shared" si="18"/>
        <v>9.2940431937725041</v>
      </c>
      <c r="H76" s="11">
        <f t="shared" si="15"/>
        <v>9.6617263427642683</v>
      </c>
      <c r="L76">
        <f t="shared" si="10"/>
        <v>9.6617263427642683</v>
      </c>
      <c r="M76">
        <f t="shared" si="19"/>
        <v>7.3584895903273067</v>
      </c>
      <c r="N76">
        <f t="shared" si="16"/>
        <v>2.3032367524369617</v>
      </c>
      <c r="X76">
        <f t="shared" si="11"/>
        <v>8.353709968296096</v>
      </c>
      <c r="Y76">
        <f t="shared" si="12"/>
        <v>9.6617263427642683</v>
      </c>
      <c r="Z76">
        <f t="shared" si="13"/>
        <v>7.0127164687025392</v>
      </c>
      <c r="AK76" t="e">
        <f ca="1"/>
        <v>#NAME?</v>
      </c>
      <c r="AL76" t="e">
        <f ca="1"/>
        <v>#NAME?</v>
      </c>
      <c r="AM76" t="e">
        <f ca="1"/>
        <v>#NAME?</v>
      </c>
    </row>
    <row r="77" spans="1:39" x14ac:dyDescent="0.35">
      <c r="A77" s="4">
        <f t="shared" si="14"/>
        <v>74</v>
      </c>
      <c r="B77">
        <v>8.353709968296096</v>
      </c>
      <c r="D77" s="9">
        <v>1</v>
      </c>
      <c r="E77">
        <f t="shared" si="17"/>
        <v>9.6617263427642683</v>
      </c>
      <c r="F77" s="10">
        <f t="shared" si="18"/>
        <v>8.4137893229457603</v>
      </c>
      <c r="H77" s="11">
        <f t="shared" si="15"/>
        <v>8.353709968296096</v>
      </c>
      <c r="L77">
        <f t="shared" si="10"/>
        <v>8.353709968296096</v>
      </c>
      <c r="M77">
        <f t="shared" si="19"/>
        <v>8.0646280538639115</v>
      </c>
      <c r="N77">
        <f t="shared" si="16"/>
        <v>0.28908191443218456</v>
      </c>
      <c r="X77">
        <f t="shared" si="11"/>
        <v>7.0127164687025392</v>
      </c>
      <c r="Y77">
        <f t="shared" si="12"/>
        <v>8.353709968296096</v>
      </c>
      <c r="Z77">
        <f t="shared" si="13"/>
        <v>8.9515775235567929</v>
      </c>
      <c r="AK77" t="e">
        <f ca="1"/>
        <v>#NAME?</v>
      </c>
      <c r="AL77" t="e">
        <f ca="1"/>
        <v>#NAME?</v>
      </c>
      <c r="AM77" t="e">
        <f ca="1"/>
        <v>#NAME?</v>
      </c>
    </row>
    <row r="78" spans="1:39" x14ac:dyDescent="0.35">
      <c r="A78" s="4">
        <f t="shared" si="14"/>
        <v>75</v>
      </c>
      <c r="B78">
        <v>7.0127164687025392</v>
      </c>
      <c r="D78" s="9">
        <v>1</v>
      </c>
      <c r="E78">
        <f t="shared" si="17"/>
        <v>8.353709968296096</v>
      </c>
      <c r="F78" s="10">
        <f t="shared" si="18"/>
        <v>9.6617263427642683</v>
      </c>
      <c r="H78" s="11">
        <f t="shared" si="15"/>
        <v>7.0127164687025392</v>
      </c>
      <c r="L78">
        <f t="shared" si="10"/>
        <v>7.0127164687025392</v>
      </c>
      <c r="M78">
        <f t="shared" si="19"/>
        <v>7.2729420926500676</v>
      </c>
      <c r="N78">
        <f t="shared" si="16"/>
        <v>-0.26022562394752846</v>
      </c>
      <c r="X78">
        <f t="shared" si="11"/>
        <v>8.9515775235567929</v>
      </c>
      <c r="Y78">
        <f t="shared" si="12"/>
        <v>7.0127164687025392</v>
      </c>
      <c r="Z78">
        <f t="shared" si="13"/>
        <v>7.7871059802711384</v>
      </c>
      <c r="AK78" t="e">
        <f ca="1"/>
        <v>#NAME?</v>
      </c>
      <c r="AL78" t="e">
        <f ca="1"/>
        <v>#NAME?</v>
      </c>
      <c r="AM78" t="e">
        <f ca="1"/>
        <v>#NAME?</v>
      </c>
    </row>
    <row r="79" spans="1:39" x14ac:dyDescent="0.35">
      <c r="A79" s="4">
        <f t="shared" si="14"/>
        <v>76</v>
      </c>
      <c r="B79">
        <v>8.9515775235567929</v>
      </c>
      <c r="D79" s="9">
        <v>1</v>
      </c>
      <c r="E79">
        <f t="shared" si="17"/>
        <v>7.0127164687025392</v>
      </c>
      <c r="F79" s="10">
        <f t="shared" si="18"/>
        <v>8.353709968296096</v>
      </c>
      <c r="H79" s="11">
        <f t="shared" si="15"/>
        <v>8.9515775235567929</v>
      </c>
      <c r="L79">
        <f t="shared" si="10"/>
        <v>8.9515775235567929</v>
      </c>
      <c r="M79">
        <f t="shared" si="19"/>
        <v>6.8713307395018877</v>
      </c>
      <c r="N79">
        <f t="shared" si="16"/>
        <v>2.0802467840549053</v>
      </c>
      <c r="X79">
        <f t="shared" si="11"/>
        <v>7.7871059802711384</v>
      </c>
      <c r="Y79">
        <f t="shared" si="12"/>
        <v>8.9515775235567929</v>
      </c>
      <c r="Z79">
        <f t="shared" si="13"/>
        <v>5.9914461883467407</v>
      </c>
      <c r="AK79" t="e">
        <f ca="1"/>
        <v>#NAME?</v>
      </c>
      <c r="AL79" t="e">
        <f ca="1"/>
        <v>#NAME?</v>
      </c>
      <c r="AM79" t="e">
        <f ca="1"/>
        <v>#NAME?</v>
      </c>
    </row>
    <row r="80" spans="1:39" x14ac:dyDescent="0.35">
      <c r="A80" s="4">
        <f t="shared" si="14"/>
        <v>77</v>
      </c>
      <c r="B80">
        <v>7.7871059802711384</v>
      </c>
      <c r="D80" s="9">
        <v>1</v>
      </c>
      <c r="E80">
        <f t="shared" si="17"/>
        <v>8.9515775235567929</v>
      </c>
      <c r="F80" s="10">
        <f t="shared" si="18"/>
        <v>7.0127164687025392</v>
      </c>
      <c r="H80" s="11">
        <f t="shared" si="15"/>
        <v>7.7871059802711384</v>
      </c>
      <c r="L80">
        <f t="shared" si="10"/>
        <v>7.7871059802711384</v>
      </c>
      <c r="M80">
        <f t="shared" si="19"/>
        <v>7.9642070283228081</v>
      </c>
      <c r="N80">
        <f t="shared" si="16"/>
        <v>-0.17710104805166971</v>
      </c>
      <c r="X80">
        <f t="shared" si="11"/>
        <v>5.9914461883467407</v>
      </c>
      <c r="Y80">
        <f t="shared" si="12"/>
        <v>7.7871059802711384</v>
      </c>
      <c r="Z80">
        <f t="shared" si="13"/>
        <v>6.0471013441916917</v>
      </c>
      <c r="AK80" t="e">
        <f ca="1"/>
        <v>#NAME?</v>
      </c>
      <c r="AL80" t="e">
        <f ca="1"/>
        <v>#NAME?</v>
      </c>
      <c r="AM80" t="e">
        <f ca="1"/>
        <v>#NAME?</v>
      </c>
    </row>
    <row r="81" spans="1:39" x14ac:dyDescent="0.35">
      <c r="A81" s="4">
        <f t="shared" si="14"/>
        <v>78</v>
      </c>
      <c r="B81">
        <v>5.9914461883467407</v>
      </c>
      <c r="D81" s="9">
        <v>1</v>
      </c>
      <c r="E81">
        <f t="shared" si="17"/>
        <v>7.7871059802711384</v>
      </c>
      <c r="F81" s="10">
        <f t="shared" si="18"/>
        <v>8.9515775235567929</v>
      </c>
      <c r="H81" s="11">
        <f t="shared" si="15"/>
        <v>5.9914461883467407</v>
      </c>
      <c r="L81">
        <f t="shared" si="10"/>
        <v>5.9914461883467407</v>
      </c>
      <c r="M81">
        <f t="shared" si="19"/>
        <v>7.1282070552658841</v>
      </c>
      <c r="N81">
        <f t="shared" si="16"/>
        <v>-1.1367608669191434</v>
      </c>
      <c r="X81">
        <f t="shared" si="11"/>
        <v>6.0471013441916917</v>
      </c>
      <c r="Y81">
        <f t="shared" si="12"/>
        <v>5.9914461883467407</v>
      </c>
      <c r="Z81">
        <f t="shared" si="13"/>
        <v>6.199402126728244</v>
      </c>
      <c r="AK81" t="e">
        <f ca="1"/>
        <v>#NAME?</v>
      </c>
      <c r="AL81" t="e">
        <f ca="1"/>
        <v>#NAME?</v>
      </c>
      <c r="AM81" t="e">
        <f ca="1"/>
        <v>#NAME?</v>
      </c>
    </row>
    <row r="82" spans="1:39" x14ac:dyDescent="0.35">
      <c r="A82" s="4">
        <f t="shared" si="14"/>
        <v>79</v>
      </c>
      <c r="B82">
        <v>6.0471013441916917</v>
      </c>
      <c r="D82" s="9">
        <v>1</v>
      </c>
      <c r="E82">
        <f t="shared" si="17"/>
        <v>5.9914461883467407</v>
      </c>
      <c r="F82" s="10">
        <f t="shared" si="18"/>
        <v>7.7871059802711384</v>
      </c>
      <c r="H82" s="11">
        <f t="shared" si="15"/>
        <v>6.0471013441916917</v>
      </c>
      <c r="L82">
        <f t="shared" si="10"/>
        <v>6.0471013441916917</v>
      </c>
      <c r="M82">
        <f t="shared" si="19"/>
        <v>6.4974005047190992</v>
      </c>
      <c r="N82">
        <f t="shared" si="16"/>
        <v>-0.45029916052740759</v>
      </c>
      <c r="X82">
        <f t="shared" si="11"/>
        <v>6.199402126728244</v>
      </c>
      <c r="Y82">
        <f t="shared" si="12"/>
        <v>6.0471013441916917</v>
      </c>
      <c r="Z82">
        <f t="shared" si="13"/>
        <v>7.770246090077273</v>
      </c>
      <c r="AK82" t="e">
        <f ca="1"/>
        <v>#NAME?</v>
      </c>
      <c r="AL82" t="e">
        <f ca="1"/>
        <v>#NAME?</v>
      </c>
      <c r="AM82" t="e">
        <f ca="1"/>
        <v>#NAME?</v>
      </c>
    </row>
    <row r="83" spans="1:39" x14ac:dyDescent="0.35">
      <c r="A83" s="4">
        <f t="shared" si="14"/>
        <v>80</v>
      </c>
      <c r="B83">
        <v>6.199402126728244</v>
      </c>
      <c r="D83" s="9">
        <v>1</v>
      </c>
      <c r="E83">
        <f t="shared" si="17"/>
        <v>6.0471013441916917</v>
      </c>
      <c r="F83" s="10">
        <f t="shared" si="18"/>
        <v>5.9914461883467407</v>
      </c>
      <c r="H83" s="11">
        <f t="shared" si="15"/>
        <v>6.199402126728244</v>
      </c>
      <c r="L83">
        <f t="shared" si="10"/>
        <v>6.199402126728244</v>
      </c>
      <c r="M83">
        <f t="shared" si="19"/>
        <v>6.8072341572332364</v>
      </c>
      <c r="N83">
        <f t="shared" si="16"/>
        <v>-0.60783203050499246</v>
      </c>
      <c r="X83">
        <f t="shared" si="11"/>
        <v>7.770246090077273</v>
      </c>
      <c r="Y83">
        <f t="shared" si="12"/>
        <v>6.199402126728244</v>
      </c>
      <c r="Z83">
        <f t="shared" si="13"/>
        <v>6.8348719600207684</v>
      </c>
      <c r="AK83" t="e">
        <f ca="1"/>
        <v>#NAME?</v>
      </c>
      <c r="AL83" t="e">
        <f ca="1"/>
        <v>#NAME?</v>
      </c>
      <c r="AM83" t="e">
        <f ca="1"/>
        <v>#NAME?</v>
      </c>
    </row>
    <row r="84" spans="1:39" x14ac:dyDescent="0.35">
      <c r="A84" s="4">
        <f t="shared" si="14"/>
        <v>81</v>
      </c>
      <c r="B84">
        <v>7.770246090077273</v>
      </c>
      <c r="D84" s="9">
        <v>1</v>
      </c>
      <c r="E84">
        <f t="shared" si="17"/>
        <v>6.199402126728244</v>
      </c>
      <c r="F84" s="10">
        <f t="shared" si="18"/>
        <v>6.0471013441916917</v>
      </c>
      <c r="H84" s="11">
        <f t="shared" si="15"/>
        <v>7.770246090077273</v>
      </c>
      <c r="L84">
        <f t="shared" si="10"/>
        <v>7.770246090077273</v>
      </c>
      <c r="M84">
        <f t="shared" si="19"/>
        <v>6.8675685460229534</v>
      </c>
      <c r="N84">
        <f t="shared" si="16"/>
        <v>0.90267754405431955</v>
      </c>
      <c r="X84">
        <f t="shared" si="11"/>
        <v>6.8348719600207684</v>
      </c>
      <c r="Y84">
        <f t="shared" si="12"/>
        <v>7.770246090077273</v>
      </c>
      <c r="Z84">
        <f t="shared" si="13"/>
        <v>7.3287274991072104</v>
      </c>
      <c r="AK84" t="e">
        <f ca="1"/>
        <v>#NAME?</v>
      </c>
      <c r="AL84" t="e">
        <f ca="1"/>
        <v>#NAME?</v>
      </c>
      <c r="AM84" t="e">
        <f ca="1"/>
        <v>#NAME?</v>
      </c>
    </row>
    <row r="85" spans="1:39" x14ac:dyDescent="0.35">
      <c r="A85" s="4">
        <f t="shared" si="14"/>
        <v>82</v>
      </c>
      <c r="B85">
        <v>6.8348719600207684</v>
      </c>
      <c r="D85" s="9">
        <v>1</v>
      </c>
      <c r="E85">
        <f t="shared" si="17"/>
        <v>7.770246090077273</v>
      </c>
      <c r="F85" s="10">
        <f t="shared" si="18"/>
        <v>6.199402126728244</v>
      </c>
      <c r="H85" s="11">
        <f t="shared" si="15"/>
        <v>6.8348719600207684</v>
      </c>
      <c r="L85">
        <f t="shared" si="10"/>
        <v>6.8348719600207684</v>
      </c>
      <c r="M85">
        <f t="shared" si="19"/>
        <v>7.5566956989622094</v>
      </c>
      <c r="N85">
        <f t="shared" si="16"/>
        <v>-0.72182373894144103</v>
      </c>
      <c r="X85">
        <f t="shared" si="11"/>
        <v>7.3287274991072104</v>
      </c>
      <c r="Y85">
        <f t="shared" si="12"/>
        <v>6.8348719600207684</v>
      </c>
      <c r="Z85">
        <f t="shared" si="13"/>
        <v>6.8192852019370696</v>
      </c>
      <c r="AK85" t="e">
        <f ca="1"/>
        <v>#NAME?</v>
      </c>
      <c r="AL85" t="e">
        <f ca="1"/>
        <v>#NAME?</v>
      </c>
      <c r="AM85" t="e">
        <f ca="1"/>
        <v>#NAME?</v>
      </c>
    </row>
    <row r="86" spans="1:39" x14ac:dyDescent="0.35">
      <c r="A86" s="4">
        <f t="shared" si="14"/>
        <v>83</v>
      </c>
      <c r="B86">
        <v>7.3287274991072104</v>
      </c>
      <c r="D86" s="9">
        <v>1</v>
      </c>
      <c r="E86">
        <f t="shared" si="17"/>
        <v>6.8348719600207684</v>
      </c>
      <c r="F86" s="10">
        <f t="shared" si="18"/>
        <v>7.770246090077273</v>
      </c>
      <c r="H86" s="11">
        <f t="shared" si="15"/>
        <v>7.3287274991072104</v>
      </c>
      <c r="L86">
        <f t="shared" si="10"/>
        <v>7.3287274991072104</v>
      </c>
      <c r="M86">
        <f t="shared" si="19"/>
        <v>6.8830410464733456</v>
      </c>
      <c r="N86">
        <f t="shared" si="16"/>
        <v>0.44568645263386486</v>
      </c>
      <c r="X86">
        <f t="shared" si="11"/>
        <v>6.8192852019370696</v>
      </c>
      <c r="Y86">
        <f t="shared" si="12"/>
        <v>7.3287274991072104</v>
      </c>
      <c r="Z86">
        <f t="shared" si="13"/>
        <v>6.4267890522116708</v>
      </c>
      <c r="AK86" t="e">
        <f ca="1"/>
        <v>#NAME?</v>
      </c>
      <c r="AL86" t="e">
        <f ca="1"/>
        <v>#NAME?</v>
      </c>
      <c r="AM86" t="e">
        <f ca="1"/>
        <v>#NAME?</v>
      </c>
    </row>
    <row r="87" spans="1:39" x14ac:dyDescent="0.35">
      <c r="A87" s="4">
        <f t="shared" si="14"/>
        <v>84</v>
      </c>
      <c r="B87">
        <v>6.8192852019370696</v>
      </c>
      <c r="D87" s="9">
        <v>1</v>
      </c>
      <c r="E87">
        <f t="shared" si="17"/>
        <v>7.3287274991072104</v>
      </c>
      <c r="F87" s="10">
        <f t="shared" si="18"/>
        <v>6.8348719600207684</v>
      </c>
      <c r="H87" s="11">
        <f t="shared" si="15"/>
        <v>6.8192852019370696</v>
      </c>
      <c r="L87">
        <f t="shared" si="10"/>
        <v>6.8192852019370696</v>
      </c>
      <c r="M87">
        <f t="shared" si="19"/>
        <v>7.2555138082102584</v>
      </c>
      <c r="N87">
        <f t="shared" si="16"/>
        <v>-0.43622860627318882</v>
      </c>
      <c r="X87">
        <f t="shared" si="11"/>
        <v>6.4267890522116708</v>
      </c>
      <c r="Y87">
        <f t="shared" si="12"/>
        <v>6.8192852019370696</v>
      </c>
      <c r="Z87">
        <f t="shared" si="13"/>
        <v>5.5555076226554707</v>
      </c>
      <c r="AK87" t="e">
        <f ca="1"/>
        <v>#NAME?</v>
      </c>
      <c r="AL87" t="e">
        <f ca="1"/>
        <v>#NAME?</v>
      </c>
      <c r="AM87" t="e">
        <f ca="1"/>
        <v>#NAME?</v>
      </c>
    </row>
    <row r="88" spans="1:39" x14ac:dyDescent="0.35">
      <c r="A88" s="4">
        <f t="shared" si="14"/>
        <v>85</v>
      </c>
      <c r="B88">
        <v>6.4267890522116708</v>
      </c>
      <c r="D88" s="9">
        <v>1</v>
      </c>
      <c r="E88">
        <f t="shared" si="17"/>
        <v>6.8192852019370696</v>
      </c>
      <c r="F88" s="10">
        <f t="shared" si="18"/>
        <v>7.3287274991072104</v>
      </c>
      <c r="H88" s="11">
        <f t="shared" si="15"/>
        <v>6.4267890522116708</v>
      </c>
      <c r="L88">
        <f t="shared" si="10"/>
        <v>6.4267890522116708</v>
      </c>
      <c r="M88">
        <f t="shared" si="19"/>
        <v>6.9459322238811518</v>
      </c>
      <c r="N88">
        <f t="shared" si="16"/>
        <v>-0.51914317166948099</v>
      </c>
      <c r="X88">
        <f t="shared" si="11"/>
        <v>5.5555076226554707</v>
      </c>
      <c r="Y88">
        <f t="shared" si="12"/>
        <v>6.4267890522116708</v>
      </c>
      <c r="Z88">
        <f t="shared" si="13"/>
        <v>6.3790076989131865</v>
      </c>
      <c r="AK88" t="e">
        <f ca="1"/>
        <v>#NAME?</v>
      </c>
      <c r="AL88" t="e">
        <f ca="1"/>
        <v>#NAME?</v>
      </c>
      <c r="AM88" t="e">
        <f ca="1"/>
        <v>#NAME?</v>
      </c>
    </row>
    <row r="89" spans="1:39" x14ac:dyDescent="0.35">
      <c r="A89" s="4">
        <f t="shared" si="14"/>
        <v>86</v>
      </c>
      <c r="B89">
        <v>5.5555076226554707</v>
      </c>
      <c r="D89" s="9">
        <v>1</v>
      </c>
      <c r="E89">
        <f t="shared" si="17"/>
        <v>6.4267890522116708</v>
      </c>
      <c r="F89" s="10">
        <f t="shared" si="18"/>
        <v>6.8192852019370696</v>
      </c>
      <c r="H89" s="11">
        <f t="shared" si="15"/>
        <v>5.5555076226554707</v>
      </c>
      <c r="L89">
        <f t="shared" si="10"/>
        <v>5.5555076226554707</v>
      </c>
      <c r="M89">
        <f t="shared" si="19"/>
        <v>6.8484467077127338</v>
      </c>
      <c r="N89">
        <f t="shared" si="16"/>
        <v>-1.2929390850572631</v>
      </c>
      <c r="X89">
        <f t="shared" si="11"/>
        <v>6.3790076989131865</v>
      </c>
      <c r="Y89">
        <f t="shared" si="12"/>
        <v>5.5555076226554707</v>
      </c>
      <c r="Z89">
        <f t="shared" si="13"/>
        <v>6.8468683813833922</v>
      </c>
      <c r="AK89" t="e">
        <f ca="1"/>
        <v>#NAME?</v>
      </c>
      <c r="AL89" t="e">
        <f ca="1"/>
        <v>#NAME?</v>
      </c>
      <c r="AM89" t="e">
        <f ca="1"/>
        <v>#NAME?</v>
      </c>
    </row>
    <row r="90" spans="1:39" x14ac:dyDescent="0.35">
      <c r="A90" s="4">
        <f t="shared" si="14"/>
        <v>87</v>
      </c>
      <c r="B90">
        <v>6.3790076989131865</v>
      </c>
      <c r="D90" s="9">
        <v>1</v>
      </c>
      <c r="E90">
        <f t="shared" si="17"/>
        <v>5.5555076226554707</v>
      </c>
      <c r="F90" s="10">
        <f t="shared" si="18"/>
        <v>6.4267890522116708</v>
      </c>
      <c r="H90" s="11">
        <f t="shared" si="15"/>
        <v>6.3790076989131865</v>
      </c>
      <c r="L90">
        <f t="shared" si="10"/>
        <v>6.3790076989131865</v>
      </c>
      <c r="M90">
        <f t="shared" si="19"/>
        <v>6.5150296061841759</v>
      </c>
      <c r="N90">
        <f t="shared" si="16"/>
        <v>-0.1360219072709894</v>
      </c>
      <c r="X90">
        <f t="shared" si="11"/>
        <v>6.8468683813833922</v>
      </c>
      <c r="Y90">
        <f t="shared" si="12"/>
        <v>6.3790076989131865</v>
      </c>
      <c r="Z90">
        <f t="shared" si="13"/>
        <v>6.5297839037031835</v>
      </c>
      <c r="AK90" t="e">
        <f ca="1"/>
        <v>#NAME?</v>
      </c>
      <c r="AL90" t="e">
        <f ca="1"/>
        <v>#NAME?</v>
      </c>
      <c r="AM90" t="e">
        <f ca="1"/>
        <v>#NAME?</v>
      </c>
    </row>
    <row r="91" spans="1:39" x14ac:dyDescent="0.35">
      <c r="A91" s="4">
        <f t="shared" si="14"/>
        <v>88</v>
      </c>
      <c r="B91">
        <v>6.8468683813833922</v>
      </c>
      <c r="D91" s="9">
        <v>1</v>
      </c>
      <c r="E91">
        <f t="shared" si="17"/>
        <v>6.3790076989131865</v>
      </c>
      <c r="F91" s="10">
        <f t="shared" si="18"/>
        <v>5.5555076226554707</v>
      </c>
      <c r="H91" s="11">
        <f t="shared" si="15"/>
        <v>6.8468683813833922</v>
      </c>
      <c r="L91">
        <f t="shared" si="10"/>
        <v>6.8468683813833922</v>
      </c>
      <c r="M91">
        <f t="shared" si="19"/>
        <v>7.0270249334055546</v>
      </c>
      <c r="N91">
        <f t="shared" si="16"/>
        <v>-0.18015655202216241</v>
      </c>
      <c r="X91">
        <f t="shared" si="11"/>
        <v>6.5297839037031835</v>
      </c>
      <c r="Y91">
        <f t="shared" si="12"/>
        <v>6.8468683813833922</v>
      </c>
      <c r="Z91">
        <f t="shared" si="13"/>
        <v>6.9722207272041752</v>
      </c>
      <c r="AK91" t="e">
        <f ca="1"/>
        <v>#NAME?</v>
      </c>
      <c r="AL91" t="e">
        <f ca="1"/>
        <v>#NAME?</v>
      </c>
      <c r="AM91" t="e">
        <f ca="1"/>
        <v>#NAME?</v>
      </c>
    </row>
    <row r="92" spans="1:39" x14ac:dyDescent="0.35">
      <c r="A92" s="4">
        <f t="shared" si="14"/>
        <v>89</v>
      </c>
      <c r="B92">
        <v>6.5297839037031835</v>
      </c>
      <c r="D92" s="9">
        <v>1</v>
      </c>
      <c r="E92">
        <f t="shared" si="17"/>
        <v>6.8468683813833922</v>
      </c>
      <c r="F92" s="10">
        <f t="shared" si="18"/>
        <v>6.3790076989131865</v>
      </c>
      <c r="H92" s="11">
        <f t="shared" si="15"/>
        <v>6.5297839037031835</v>
      </c>
      <c r="L92">
        <f t="shared" si="10"/>
        <v>6.5297839037031835</v>
      </c>
      <c r="M92">
        <f t="shared" si="19"/>
        <v>7.1089612003367089</v>
      </c>
      <c r="N92">
        <f t="shared" si="16"/>
        <v>-0.57917729663352535</v>
      </c>
      <c r="X92">
        <f t="shared" si="11"/>
        <v>6.9722207272041752</v>
      </c>
      <c r="Y92">
        <f t="shared" si="12"/>
        <v>6.5297839037031835</v>
      </c>
      <c r="Z92">
        <f t="shared" si="13"/>
        <v>7.9209906337611091</v>
      </c>
      <c r="AK92" t="e">
        <f ca="1"/>
        <v>#NAME?</v>
      </c>
      <c r="AL92" t="e">
        <f ca="1"/>
        <v>#NAME?</v>
      </c>
      <c r="AM92" t="e">
        <f ca="1"/>
        <v>#NAME?</v>
      </c>
    </row>
    <row r="93" spans="1:39" x14ac:dyDescent="0.35">
      <c r="A93" s="4">
        <f t="shared" si="14"/>
        <v>90</v>
      </c>
      <c r="B93">
        <v>6.9722207272041752</v>
      </c>
      <c r="D93" s="9">
        <v>1</v>
      </c>
      <c r="E93">
        <f t="shared" si="17"/>
        <v>6.5297839037031835</v>
      </c>
      <c r="F93" s="10">
        <f t="shared" si="18"/>
        <v>6.8468683813833922</v>
      </c>
      <c r="H93" s="11">
        <f t="shared" si="15"/>
        <v>6.9722207272041752</v>
      </c>
      <c r="L93">
        <f t="shared" si="10"/>
        <v>6.9722207272041752</v>
      </c>
      <c r="M93">
        <f t="shared" si="19"/>
        <v>6.8908417174938634</v>
      </c>
      <c r="N93">
        <f t="shared" si="16"/>
        <v>8.1379009710311756E-2</v>
      </c>
      <c r="X93">
        <f t="shared" si="11"/>
        <v>7.9209906337611091</v>
      </c>
      <c r="Y93">
        <f t="shared" si="12"/>
        <v>6.9722207272041752</v>
      </c>
      <c r="Z93">
        <f t="shared" si="13"/>
        <v>7.7482352854108072</v>
      </c>
      <c r="AK93" t="e">
        <f ca="1"/>
        <v>#NAME?</v>
      </c>
      <c r="AL93" t="e">
        <f ca="1"/>
        <v>#NAME?</v>
      </c>
      <c r="AM93" t="e">
        <f ca="1"/>
        <v>#NAME?</v>
      </c>
    </row>
    <row r="94" spans="1:39" x14ac:dyDescent="0.35">
      <c r="A94" s="4">
        <f t="shared" si="14"/>
        <v>91</v>
      </c>
      <c r="B94">
        <v>7.9209906337611091</v>
      </c>
      <c r="D94" s="9">
        <v>1</v>
      </c>
      <c r="E94">
        <f t="shared" si="17"/>
        <v>6.9722207272041752</v>
      </c>
      <c r="F94" s="10">
        <f t="shared" si="18"/>
        <v>6.5297839037031835</v>
      </c>
      <c r="H94" s="11">
        <f t="shared" si="15"/>
        <v>7.9209906337611091</v>
      </c>
      <c r="L94">
        <f t="shared" si="10"/>
        <v>7.9209906337611091</v>
      </c>
      <c r="M94">
        <f t="shared" si="19"/>
        <v>7.1419852223199589</v>
      </c>
      <c r="N94">
        <f t="shared" si="16"/>
        <v>0.77900541144115021</v>
      </c>
      <c r="X94">
        <f t="shared" si="11"/>
        <v>7.7482352854108072</v>
      </c>
      <c r="Y94">
        <f t="shared" si="12"/>
        <v>7.9209906337611091</v>
      </c>
      <c r="Z94">
        <f t="shared" si="13"/>
        <v>6.9019892363480606</v>
      </c>
      <c r="AK94" t="e">
        <f ca="1"/>
        <v>#NAME?</v>
      </c>
      <c r="AL94" t="e">
        <f ca="1"/>
        <v>#NAME?</v>
      </c>
      <c r="AM94" t="e">
        <f ca="1"/>
        <v>#NAME?</v>
      </c>
    </row>
    <row r="95" spans="1:39" x14ac:dyDescent="0.35">
      <c r="A95" s="4">
        <f t="shared" si="14"/>
        <v>92</v>
      </c>
      <c r="B95">
        <v>7.7482352854108072</v>
      </c>
      <c r="D95" s="9">
        <v>1</v>
      </c>
      <c r="E95">
        <f t="shared" si="17"/>
        <v>7.9209906337611091</v>
      </c>
      <c r="F95" s="10">
        <f t="shared" si="18"/>
        <v>6.9722207272041752</v>
      </c>
      <c r="H95" s="11">
        <f t="shared" si="15"/>
        <v>7.7482352854108072</v>
      </c>
      <c r="L95">
        <f t="shared" si="10"/>
        <v>7.7482352854108072</v>
      </c>
      <c r="M95">
        <f t="shared" si="19"/>
        <v>7.5026727764344407</v>
      </c>
      <c r="N95">
        <f t="shared" si="16"/>
        <v>0.24556250897636644</v>
      </c>
      <c r="X95">
        <f t="shared" si="11"/>
        <v>6.9019892363480606</v>
      </c>
      <c r="Y95">
        <f t="shared" si="12"/>
        <v>7.7482352854108072</v>
      </c>
      <c r="Z95">
        <f t="shared" si="13"/>
        <v>5.2437738080077576</v>
      </c>
      <c r="AK95" t="e">
        <f ca="1"/>
        <v>#NAME?</v>
      </c>
      <c r="AL95" t="e">
        <f ca="1"/>
        <v>#NAME?</v>
      </c>
      <c r="AM95" t="e">
        <f ca="1"/>
        <v>#NAME?</v>
      </c>
    </row>
    <row r="96" spans="1:39" x14ac:dyDescent="0.35">
      <c r="A96" s="4">
        <f t="shared" si="14"/>
        <v>93</v>
      </c>
      <c r="B96">
        <v>6.9019892363480606</v>
      </c>
      <c r="D96" s="9">
        <v>1</v>
      </c>
      <c r="E96">
        <f t="shared" si="17"/>
        <v>7.7482352854108072</v>
      </c>
      <c r="F96" s="10">
        <f t="shared" si="18"/>
        <v>7.9209906337611091</v>
      </c>
      <c r="H96" s="11">
        <f t="shared" si="15"/>
        <v>6.9019892363480606</v>
      </c>
      <c r="L96">
        <f t="shared" si="10"/>
        <v>6.9019892363480606</v>
      </c>
      <c r="M96">
        <f t="shared" si="19"/>
        <v>7.2738769738334472</v>
      </c>
      <c r="N96">
        <f t="shared" si="16"/>
        <v>-0.37188773748538662</v>
      </c>
      <c r="X96">
        <f t="shared" si="11"/>
        <v>5.2437738080077576</v>
      </c>
      <c r="Y96">
        <f t="shared" si="12"/>
        <v>6.9019892363480606</v>
      </c>
      <c r="Z96">
        <f t="shared" si="13"/>
        <v>5.9885180851756683</v>
      </c>
      <c r="AK96" t="e">
        <f ca="1"/>
        <v>#NAME?</v>
      </c>
      <c r="AL96" t="e">
        <f ca="1"/>
        <v>#NAME?</v>
      </c>
      <c r="AM96" t="e">
        <f ca="1"/>
        <v>#NAME?</v>
      </c>
    </row>
    <row r="97" spans="1:39" x14ac:dyDescent="0.35">
      <c r="A97" s="4">
        <f t="shared" si="14"/>
        <v>94</v>
      </c>
      <c r="B97">
        <v>5.2437738080077576</v>
      </c>
      <c r="D97" s="9">
        <v>1</v>
      </c>
      <c r="E97">
        <f t="shared" si="17"/>
        <v>6.9019892363480606</v>
      </c>
      <c r="F97" s="10">
        <f t="shared" si="18"/>
        <v>7.7482352854108072</v>
      </c>
      <c r="H97" s="11">
        <f t="shared" si="15"/>
        <v>5.2437738080077576</v>
      </c>
      <c r="L97">
        <f t="shared" si="10"/>
        <v>5.2437738080077576</v>
      </c>
      <c r="M97">
        <f t="shared" si="19"/>
        <v>6.9170046474658484</v>
      </c>
      <c r="N97">
        <f t="shared" si="16"/>
        <v>-1.6732308394580908</v>
      </c>
      <c r="X97">
        <f t="shared" si="11"/>
        <v>5.9885180851756683</v>
      </c>
      <c r="Y97">
        <f t="shared" si="12"/>
        <v>5.2437738080077576</v>
      </c>
      <c r="Z97">
        <f t="shared" si="13"/>
        <v>5.9236083765200203</v>
      </c>
      <c r="AK97" t="e">
        <f ca="1"/>
        <v>#NAME?</v>
      </c>
      <c r="AL97" t="e">
        <f ca="1"/>
        <v>#NAME?</v>
      </c>
      <c r="AM97" t="e">
        <f ca="1"/>
        <v>#NAME?</v>
      </c>
    </row>
    <row r="98" spans="1:39" x14ac:dyDescent="0.35">
      <c r="A98" s="4">
        <f t="shared" si="14"/>
        <v>95</v>
      </c>
      <c r="B98">
        <v>5.9885180851756683</v>
      </c>
      <c r="D98" s="9">
        <v>1</v>
      </c>
      <c r="E98">
        <f t="shared" si="17"/>
        <v>5.2437738080077576</v>
      </c>
      <c r="F98" s="10">
        <f t="shared" si="18"/>
        <v>6.9019892363480606</v>
      </c>
      <c r="H98" s="11">
        <f t="shared" si="15"/>
        <v>5.9885180851756683</v>
      </c>
      <c r="L98">
        <f t="shared" si="10"/>
        <v>5.9885180851756683</v>
      </c>
      <c r="M98">
        <f t="shared" si="19"/>
        <v>6.2981765540650132</v>
      </c>
      <c r="N98">
        <f t="shared" si="16"/>
        <v>-0.3096584688893449</v>
      </c>
      <c r="X98">
        <f t="shared" si="11"/>
        <v>5.9236083765200203</v>
      </c>
      <c r="Y98">
        <f t="shared" si="12"/>
        <v>5.9885180851756683</v>
      </c>
      <c r="Z98">
        <f t="shared" si="13"/>
        <v>7.5168005751827058</v>
      </c>
      <c r="AK98" t="e">
        <f ca="1"/>
        <v>#NAME?</v>
      </c>
      <c r="AL98" t="e">
        <f ca="1"/>
        <v>#NAME?</v>
      </c>
      <c r="AM98" t="e">
        <f ca="1"/>
        <v>#NAME?</v>
      </c>
    </row>
    <row r="99" spans="1:39" x14ac:dyDescent="0.35">
      <c r="A99" s="4">
        <f t="shared" si="14"/>
        <v>96</v>
      </c>
      <c r="B99">
        <v>5.9236083765200203</v>
      </c>
      <c r="D99" s="9">
        <v>1</v>
      </c>
      <c r="E99">
        <f t="shared" si="17"/>
        <v>5.9885180851756683</v>
      </c>
      <c r="F99" s="10">
        <f t="shared" si="18"/>
        <v>5.2437738080077576</v>
      </c>
      <c r="H99" s="11">
        <f t="shared" si="15"/>
        <v>5.9236083765200203</v>
      </c>
      <c r="L99">
        <f t="shared" si="10"/>
        <v>5.9236083765200203</v>
      </c>
      <c r="M99">
        <f t="shared" si="19"/>
        <v>6.8991191551567095</v>
      </c>
      <c r="N99">
        <f t="shared" si="16"/>
        <v>-0.97551077863668922</v>
      </c>
      <c r="X99">
        <f t="shared" si="11"/>
        <v>7.5168005751827058</v>
      </c>
      <c r="Y99">
        <f t="shared" si="12"/>
        <v>5.9236083765200203</v>
      </c>
      <c r="Z99">
        <f t="shared" si="13"/>
        <v>7.8620302663362134</v>
      </c>
      <c r="AK99" t="e">
        <f ca="1"/>
        <v>#NAME?</v>
      </c>
      <c r="AL99" t="e">
        <f ca="1"/>
        <v>#NAME?</v>
      </c>
      <c r="AM99" t="e">
        <f ca="1"/>
        <v>#NAME?</v>
      </c>
    </row>
    <row r="100" spans="1:39" x14ac:dyDescent="0.35">
      <c r="A100" s="4">
        <f t="shared" si="14"/>
        <v>97</v>
      </c>
      <c r="B100">
        <v>7.5168005751827058</v>
      </c>
      <c r="D100" s="9">
        <v>1</v>
      </c>
      <c r="E100">
        <f t="shared" si="17"/>
        <v>5.9236083765200203</v>
      </c>
      <c r="F100" s="10">
        <f t="shared" si="18"/>
        <v>5.9885180851756683</v>
      </c>
      <c r="H100" s="11">
        <f t="shared" si="15"/>
        <v>7.5168005751827058</v>
      </c>
      <c r="L100">
        <f t="shared" si="10"/>
        <v>7.5168005751827058</v>
      </c>
      <c r="M100">
        <f t="shared" si="19"/>
        <v>6.7516245531501777</v>
      </c>
      <c r="N100">
        <f t="shared" si="16"/>
        <v>0.7651760220325281</v>
      </c>
      <c r="X100">
        <f t="shared" si="11"/>
        <v>7.8620302663362134</v>
      </c>
      <c r="Y100">
        <f t="shared" si="12"/>
        <v>7.5168005751827058</v>
      </c>
      <c r="Z100">
        <f t="shared" si="13"/>
        <v>6.7345852259753105</v>
      </c>
      <c r="AK100" t="e">
        <f ca="1"/>
        <v>#NAME?</v>
      </c>
      <c r="AL100" t="e">
        <f ca="1"/>
        <v>#NAME?</v>
      </c>
      <c r="AM100" t="e">
        <f ca="1"/>
        <v>#NAME?</v>
      </c>
    </row>
    <row r="101" spans="1:39" x14ac:dyDescent="0.35">
      <c r="A101" s="4">
        <f t="shared" si="14"/>
        <v>98</v>
      </c>
      <c r="B101">
        <v>7.8620302663362134</v>
      </c>
      <c r="D101" s="9">
        <v>1</v>
      </c>
      <c r="E101">
        <f t="shared" si="17"/>
        <v>7.5168005751827058</v>
      </c>
      <c r="F101" s="10">
        <f t="shared" si="18"/>
        <v>5.9236083765200203</v>
      </c>
      <c r="H101" s="11">
        <f t="shared" si="15"/>
        <v>7.8620302663362134</v>
      </c>
      <c r="L101">
        <f t="shared" si="10"/>
        <v>7.8620302663362134</v>
      </c>
      <c r="M101">
        <f t="shared" si="19"/>
        <v>7.4853211086516849</v>
      </c>
      <c r="N101">
        <f t="shared" si="16"/>
        <v>0.37670915768452851</v>
      </c>
      <c r="X101" s="12">
        <f t="shared" si="11"/>
        <v>6.7345852259753105</v>
      </c>
      <c r="Y101" s="12">
        <f t="shared" si="12"/>
        <v>7.8620302663362134</v>
      </c>
      <c r="Z101" s="12">
        <f t="shared" si="13"/>
        <v>8.4658442020564895</v>
      </c>
      <c r="AK101" s="12" t="e">
        <f ca="1"/>
        <v>#NAME?</v>
      </c>
      <c r="AL101" s="12" t="e">
        <f ca="1"/>
        <v>#NAME?</v>
      </c>
      <c r="AM101" s="12" t="e">
        <f ca="1"/>
        <v>#NAME?</v>
      </c>
    </row>
    <row r="102" spans="1:39" x14ac:dyDescent="0.35">
      <c r="A102" s="4">
        <f t="shared" si="14"/>
        <v>99</v>
      </c>
      <c r="B102">
        <v>6.7345852259753105</v>
      </c>
      <c r="D102" s="9">
        <v>1</v>
      </c>
      <c r="E102">
        <f t="shared" si="17"/>
        <v>7.8620302663362134</v>
      </c>
      <c r="F102" s="10">
        <f t="shared" si="18"/>
        <v>7.5168005751827058</v>
      </c>
      <c r="H102" s="11">
        <f t="shared" si="15"/>
        <v>6.7345852259753105</v>
      </c>
      <c r="L102">
        <f t="shared" si="10"/>
        <v>6.7345852259753105</v>
      </c>
      <c r="M102">
        <f t="shared" si="19"/>
        <v>7.3896001085918464</v>
      </c>
      <c r="N102">
        <f t="shared" si="16"/>
        <v>-0.65501488261653584</v>
      </c>
    </row>
    <row r="103" spans="1:39" x14ac:dyDescent="0.35">
      <c r="A103" s="4">
        <f t="shared" si="14"/>
        <v>100</v>
      </c>
      <c r="B103" s="12">
        <v>8.4658442020564895</v>
      </c>
      <c r="D103" s="13">
        <v>1</v>
      </c>
      <c r="E103" s="12">
        <f t="shared" si="17"/>
        <v>6.7345852259753105</v>
      </c>
      <c r="F103" s="14">
        <f t="shared" si="18"/>
        <v>7.8620302663362134</v>
      </c>
      <c r="H103" s="8">
        <f t="shared" si="15"/>
        <v>8.4658442020564895</v>
      </c>
      <c r="L103" s="12">
        <f t="shared" si="10"/>
        <v>8.4658442020564895</v>
      </c>
      <c r="M103" s="12">
        <f t="shared" si="19"/>
        <v>6.8229592508439358</v>
      </c>
      <c r="N103" s="12">
        <f t="shared" si="16"/>
        <v>1.6428849512125536</v>
      </c>
    </row>
  </sheetData>
  <mergeCells count="1">
    <mergeCell ref="D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AR 1</vt:lpstr>
      <vt:lpstr>AR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2025-01-20T19:42:08Z</dcterms:created>
  <dcterms:modified xsi:type="dcterms:W3CDTF">2025-01-20T19:54:33Z</dcterms:modified>
</cp:coreProperties>
</file>