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2" documentId="8_{C7FE9D3F-A92B-4DDC-82A0-04BB8F61E1E9}" xr6:coauthVersionLast="47" xr6:coauthVersionMax="47" xr10:uidLastSave="{29870D78-1719-4778-BE4A-189650D26C26}"/>
  <bookViews>
    <workbookView xWindow="-110" yWindow="-110" windowWidth="19420" windowHeight="10300" xr2:uid="{A36D6E97-1D53-4811-8A59-BD146C85B23D}"/>
  </bookViews>
  <sheets>
    <sheet name="Title" sheetId="2" r:id="rId1"/>
    <sheet name="MLE Lognorm" sheetId="1" r:id="rId2"/>
  </sheets>
  <externalReferences>
    <externalReference r:id="rId3"/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D18" i="1" a="1"/>
  <c r="D18" i="1" s="1"/>
  <c r="D17" i="1"/>
  <c r="D15" i="1"/>
  <c r="D13" i="1" a="1"/>
  <c r="D13" i="1" s="1"/>
  <c r="D12" i="1" a="1"/>
  <c r="D12" i="1" s="1"/>
  <c r="F11" i="1" a="1"/>
  <c r="F12" i="1" a="1"/>
  <c r="F18" i="1" a="1"/>
  <c r="F13" i="1" a="1"/>
  <c r="F14" i="1" a="1"/>
  <c r="F15" i="1" a="1"/>
  <c r="F16" i="1" a="1"/>
  <c r="F17" i="1" a="1"/>
  <c r="F17" i="1" l="1"/>
  <c r="F16" i="1"/>
  <c r="F15" i="1"/>
  <c r="F14" i="1"/>
  <c r="F13" i="1"/>
  <c r="F18" i="1"/>
  <c r="F12" i="1"/>
  <c r="F11" i="1"/>
  <c r="D4" i="1" l="1" a="1"/>
  <c r="D4" i="1" s="1"/>
  <c r="D11" i="1"/>
  <c r="D14" i="1"/>
  <c r="D3" i="1" a="1"/>
  <c r="D3" i="1" s="1"/>
  <c r="D5" i="1"/>
  <c r="D2" i="1"/>
  <c r="F4" i="1" a="1"/>
  <c r="F7" i="1" a="1"/>
  <c r="F2" i="1" a="1"/>
  <c r="F3" i="1" a="1"/>
  <c r="F9" i="1" a="1"/>
  <c r="F5" i="1" a="1"/>
  <c r="F6" i="1" a="1"/>
  <c r="F8" i="1" a="1"/>
  <c r="D9" i="1" l="1" a="1"/>
  <c r="D9" i="1" s="1"/>
  <c r="D8" i="1"/>
  <c r="D6" i="1"/>
  <c r="F5" i="1"/>
  <c r="F4" i="1"/>
  <c r="F9" i="1"/>
  <c r="F3" i="1"/>
  <c r="F8" i="1"/>
  <c r="F2" i="1"/>
  <c r="F7" i="1"/>
  <c r="F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<sst xmlns="http://schemas.openxmlformats.org/spreadsheetml/2006/main" count="22" uniqueCount="14">
  <si>
    <t>Data</t>
  </si>
  <si>
    <t>=LOGNORM.INV(RAND(),3,1)</t>
  </si>
  <si>
    <t>Real Statistics Using Excel</t>
  </si>
  <si>
    <t>Updated</t>
  </si>
  <si>
    <t>Fitting Lognormal Distribution via MLE</t>
  </si>
  <si>
    <t>n</t>
  </si>
  <si>
    <t>mu</t>
  </si>
  <si>
    <t>sigma</t>
  </si>
  <si>
    <t>mean act</t>
  </si>
  <si>
    <t>mean est</t>
  </si>
  <si>
    <t>var act</t>
  </si>
  <si>
    <t>var est</t>
  </si>
  <si>
    <t>mle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</si>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</sst>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15" fontId="0" fillId="0" borderId="0" xfId="0" applyNumberFormat="1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\Documents\A%20Real%20Statistics%202019\Spreadsheets\Rel%206.2%20testing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2172-4152-4D4B-8A82-4389E831E5F4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</v>
      </c>
    </row>
    <row r="2" spans="1:2" x14ac:dyDescent="0.35">
      <c r="A2" t="s">
        <v>4</v>
      </c>
    </row>
    <row r="4" spans="1:2" x14ac:dyDescent="0.35">
      <c r="A4" t="s">
        <v>3</v>
      </c>
      <c r="B4" s="5">
        <v>45645</v>
      </c>
    </row>
    <row r="6" spans="1:2" x14ac:dyDescent="0.35">
      <c r="A6" s="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0AB39-640E-4F66-9DAE-70689F86FAF5}">
  <sheetPr codeName="Sheet74"/>
  <dimension ref="A1:F103"/>
  <sheetViews>
    <sheetView workbookViewId="0"/>
  </sheetViews>
  <sheetFormatPr defaultRowHeight="14.5" x14ac:dyDescent="0.35"/>
  <cols>
    <col min="5" max="5" width="1.81640625" customWidth="1"/>
    <col min="6" max="6" width="30" customWidth="1"/>
  </cols>
  <sheetData>
    <row r="1" spans="1:6" x14ac:dyDescent="0.35">
      <c r="A1" s="7" t="s">
        <v>0</v>
      </c>
    </row>
    <row r="2" spans="1:6" x14ac:dyDescent="0.35">
      <c r="A2">
        <v>7.0167307293054026</v>
      </c>
      <c r="C2" t="s">
        <v>5</v>
      </c>
      <c r="D2" s="1">
        <f>COUNT(A2:A101)</f>
        <v>100</v>
      </c>
      <c r="F2" t="str" cm="1">
        <f t="array" ref="F2">[2]!FTEXT(D2)</f>
        <v>=COUNT(A2:A101)</v>
      </c>
    </row>
    <row r="3" spans="1:6" x14ac:dyDescent="0.35">
      <c r="A3">
        <v>28.794057897086848</v>
      </c>
      <c r="C3" t="s">
        <v>6</v>
      </c>
      <c r="D3" s="2" cm="1">
        <f t="array" ref="D3">AVERAGE(LN(A2:A101))</f>
        <v>2.9689117263004006</v>
      </c>
      <c r="F3" t="str" cm="1">
        <f t="array" ref="F3">[2]!FTEXT(D3)</f>
        <v>=AVERAGE(LN(A2:A101))</v>
      </c>
    </row>
    <row r="4" spans="1:6" x14ac:dyDescent="0.35">
      <c r="A4">
        <v>29.378467288443531</v>
      </c>
      <c r="C4" t="s">
        <v>7</v>
      </c>
      <c r="D4" s="2" cm="1">
        <f t="array" ref="D4">_xlfn.STDEV.P(LN(A2:A101))</f>
        <v>1.0482973522139396</v>
      </c>
      <c r="F4" t="str" cm="1">
        <f t="array" ref="F4">[2]!FTEXT(D4)</f>
        <v>=STDEV.P(LN(A2:A101))</v>
      </c>
    </row>
    <row r="5" spans="1:6" x14ac:dyDescent="0.35">
      <c r="A5">
        <v>8.4658965115946501</v>
      </c>
      <c r="C5" t="s">
        <v>8</v>
      </c>
      <c r="D5" s="2">
        <f>AVERAGE(A2:A101)</f>
        <v>32.404483295841501</v>
      </c>
      <c r="F5" t="str" cm="1">
        <f t="array" ref="F5">[2]!FTEXT(D5)</f>
        <v>=AVERAGE(A2:A101)</v>
      </c>
    </row>
    <row r="6" spans="1:6" x14ac:dyDescent="0.35">
      <c r="A6">
        <v>45.824772419402557</v>
      </c>
      <c r="C6" t="s">
        <v>9</v>
      </c>
      <c r="D6" s="2">
        <f>EXP(D3+D4^2/2)</f>
        <v>33.729586693873522</v>
      </c>
      <c r="F6" t="str" cm="1">
        <f t="array" ref="F6">[2]!FTEXT(D6)</f>
        <v>=EXP(D3+D4^2/2)</v>
      </c>
    </row>
    <row r="7" spans="1:6" x14ac:dyDescent="0.35">
      <c r="A7">
        <v>1.342094038826513</v>
      </c>
      <c r="C7" t="s">
        <v>10</v>
      </c>
      <c r="D7" s="2">
        <f>_xlfn.VAR.S(A2:A101)</f>
        <v>1384.9177048865722</v>
      </c>
      <c r="F7" t="str" cm="1">
        <f t="array" ref="F7">[2]!FTEXT(D7)</f>
        <v>=VAR.S(A2:A101)</v>
      </c>
    </row>
    <row r="8" spans="1:6" x14ac:dyDescent="0.35">
      <c r="A8">
        <v>19.322720424853483</v>
      </c>
      <c r="C8" t="s">
        <v>11</v>
      </c>
      <c r="D8" s="2">
        <f>EXP(2*D3+D4^2)*EXP(D4^2-1)</f>
        <v>1255.9884233634057</v>
      </c>
      <c r="F8" t="str" cm="1">
        <f t="array" ref="F8">[2]!FTEXT(D8)</f>
        <v>=EXP(2*D3+D4^2)*EXP(D4^2-1)</v>
      </c>
    </row>
    <row r="9" spans="1:6" x14ac:dyDescent="0.35">
      <c r="A9">
        <v>15.398752645203091</v>
      </c>
      <c r="C9" t="s">
        <v>12</v>
      </c>
      <c r="D9" s="3" cm="1">
        <f t="array" ref="D9">-D2*(LN(2*PI())/2+LN(D4)+(D3/D4)^2/2)+(D3/D4^2-1)*SUM(LN(A2:A101))-SUMSQ(LN(A2:A101))/(2*D4^2)</f>
        <v>-443.50175381878881</v>
      </c>
      <c r="F9" t="str" cm="1">
        <f t="array" ref="F9">[2]!FTEXT(D9)</f>
        <v>=-D2*(LN(2*PI())/2+LN(D4)+(D3/D4)^2/2)+(D3/D4^2-1)*SUM(LN(A2:A101))-SUMSQ(LN(A2:A101))/(2*D4^2)</v>
      </c>
    </row>
    <row r="10" spans="1:6" x14ac:dyDescent="0.35">
      <c r="A10">
        <v>14.445623126938754</v>
      </c>
    </row>
    <row r="11" spans="1:6" x14ac:dyDescent="0.35">
      <c r="A11">
        <v>124.60294256673369</v>
      </c>
      <c r="C11" t="s">
        <v>5</v>
      </c>
      <c r="D11" s="1">
        <f>COUNT(A2:A101)</f>
        <v>100</v>
      </c>
      <c r="F11" t="str" cm="1">
        <f t="array" ref="F11">[2]!FTEXT(D11)</f>
        <v>=COUNT(A2:A101)</v>
      </c>
    </row>
    <row r="12" spans="1:6" x14ac:dyDescent="0.35">
      <c r="A12">
        <v>7.7059548636205513</v>
      </c>
      <c r="C12" t="s">
        <v>6</v>
      </c>
      <c r="D12" s="2" cm="1">
        <f t="array" ref="D12">AVERAGE(LN(A2:A101))</f>
        <v>2.9689117263004006</v>
      </c>
      <c r="F12" t="str" cm="1">
        <f t="array" ref="F12">[2]!FTEXT(D12)</f>
        <v>=AVERAGE(LN(A2:A101))</v>
      </c>
    </row>
    <row r="13" spans="1:6" x14ac:dyDescent="0.35">
      <c r="A13">
        <v>12.425813088687487</v>
      </c>
      <c r="C13" t="s">
        <v>7</v>
      </c>
      <c r="D13" s="2" cm="1">
        <f t="array" ref="D13">_xlfn.STDEV.S(LN(A2:A101))</f>
        <v>1.0535784806111141</v>
      </c>
      <c r="F13" t="str" cm="1">
        <f t="array" ref="F13">[2]!FTEXT(D13)</f>
        <v>=STDEV.S(LN(A2:A101))</v>
      </c>
    </row>
    <row r="14" spans="1:6" x14ac:dyDescent="0.35">
      <c r="A14">
        <v>57.487298188547285</v>
      </c>
      <c r="C14" t="s">
        <v>8</v>
      </c>
      <c r="D14" s="2">
        <f>AVERAGE(A2:A101)</f>
        <v>32.404483295841501</v>
      </c>
      <c r="F14" t="str" cm="1">
        <f t="array" ref="F14">[2]!FTEXT(D14)</f>
        <v>=AVERAGE(A2:A101)</v>
      </c>
    </row>
    <row r="15" spans="1:6" x14ac:dyDescent="0.35">
      <c r="A15">
        <v>23.082506372307542</v>
      </c>
      <c r="C15" t="s">
        <v>9</v>
      </c>
      <c r="D15" s="2">
        <f>EXP(D12+D13^2/2)</f>
        <v>33.91731102329004</v>
      </c>
      <c r="F15" t="str" cm="1">
        <f t="array" ref="F15">[2]!FTEXT(D15)</f>
        <v>=EXP(D12+D13^2/2)</v>
      </c>
    </row>
    <row r="16" spans="1:6" x14ac:dyDescent="0.35">
      <c r="A16">
        <v>60.001652747362471</v>
      </c>
      <c r="C16" t="s">
        <v>10</v>
      </c>
      <c r="D16" s="2">
        <f>_xlfn.VAR.S(A2:A101)</f>
        <v>1384.9177048865722</v>
      </c>
      <c r="F16" t="str" cm="1">
        <f t="array" ref="F16">[2]!FTEXT(D16)</f>
        <v>=VAR.S(A2:A101)</v>
      </c>
    </row>
    <row r="17" spans="1:6" x14ac:dyDescent="0.35">
      <c r="A17">
        <v>89.399472765595732</v>
      </c>
      <c r="C17" t="s">
        <v>11</v>
      </c>
      <c r="D17" s="2">
        <f>EXP(2*D12+D13^2)*EXP(D13^2-1)</f>
        <v>1284.1838793517322</v>
      </c>
      <c r="F17" t="str" cm="1">
        <f t="array" ref="F17">[2]!FTEXT(D17)</f>
        <v>=EXP(2*D12+D13^2)*EXP(D13^2-1)</v>
      </c>
    </row>
    <row r="18" spans="1:6" x14ac:dyDescent="0.35">
      <c r="A18">
        <v>31.694921087982895</v>
      </c>
      <c r="C18" t="s">
        <v>12</v>
      </c>
      <c r="D18" s="3" cm="1">
        <f t="array" ref="D18">-D11*(LN(2*PI())/2+LN(D13)+(D12/D13)^2/2)+(D12/D13^2-1)*SUM(LN(A2:A101))-SUMSQ(LN(A2:A101))/(2*D13^2)</f>
        <v>-443.50427061146388</v>
      </c>
      <c r="F18" t="str" cm="1">
        <f t="array" ref="F18">[2]!FTEXT(D18)</f>
        <v>=-D11*(LN(2*PI())/2+LN(D13)+(D12/D13)^2/2)+(D12/D13^2-1)*SUM(LN(A2:A101))-SUMSQ(LN(A2:A101))/(2*D13^2)</v>
      </c>
    </row>
    <row r="19" spans="1:6" x14ac:dyDescent="0.35">
      <c r="A19">
        <v>22.420206416927776</v>
      </c>
    </row>
    <row r="20" spans="1:6" x14ac:dyDescent="0.35">
      <c r="A20">
        <v>10.21295916946665</v>
      </c>
    </row>
    <row r="21" spans="1:6" x14ac:dyDescent="0.35">
      <c r="A21">
        <v>3.338461281525491</v>
      </c>
    </row>
    <row r="22" spans="1:6" x14ac:dyDescent="0.35">
      <c r="A22">
        <v>25.933772942110977</v>
      </c>
    </row>
    <row r="23" spans="1:6" x14ac:dyDescent="0.35">
      <c r="A23">
        <v>3.6904417440221393</v>
      </c>
    </row>
    <row r="24" spans="1:6" x14ac:dyDescent="0.35">
      <c r="A24">
        <v>4.7058984226821918</v>
      </c>
    </row>
    <row r="25" spans="1:6" x14ac:dyDescent="0.35">
      <c r="A25">
        <v>4.9153611660624392</v>
      </c>
    </row>
    <row r="26" spans="1:6" x14ac:dyDescent="0.35">
      <c r="A26">
        <v>18.048222466888038</v>
      </c>
    </row>
    <row r="27" spans="1:6" x14ac:dyDescent="0.35">
      <c r="A27">
        <v>19.715535685829888</v>
      </c>
    </row>
    <row r="28" spans="1:6" x14ac:dyDescent="0.35">
      <c r="A28">
        <v>241.56659122579316</v>
      </c>
    </row>
    <row r="29" spans="1:6" x14ac:dyDescent="0.35">
      <c r="A29">
        <v>20.478097927581636</v>
      </c>
    </row>
    <row r="30" spans="1:6" x14ac:dyDescent="0.35">
      <c r="A30">
        <v>65.649171061318526</v>
      </c>
    </row>
    <row r="31" spans="1:6" x14ac:dyDescent="0.35">
      <c r="A31">
        <v>9.0630882955260716</v>
      </c>
    </row>
    <row r="32" spans="1:6" x14ac:dyDescent="0.35">
      <c r="A32">
        <v>27.925253180458565</v>
      </c>
    </row>
    <row r="33" spans="1:1" x14ac:dyDescent="0.35">
      <c r="A33">
        <v>13.437965970812225</v>
      </c>
    </row>
    <row r="34" spans="1:1" x14ac:dyDescent="0.35">
      <c r="A34">
        <v>14.757733770320497</v>
      </c>
    </row>
    <row r="35" spans="1:1" x14ac:dyDescent="0.35">
      <c r="A35">
        <v>5.1588080607970097</v>
      </c>
    </row>
    <row r="36" spans="1:1" x14ac:dyDescent="0.35">
      <c r="A36">
        <v>3.6550205839888226</v>
      </c>
    </row>
    <row r="37" spans="1:1" x14ac:dyDescent="0.35">
      <c r="A37">
        <v>3.2225361937475636</v>
      </c>
    </row>
    <row r="38" spans="1:1" x14ac:dyDescent="0.35">
      <c r="A38">
        <v>6.6438291428278928</v>
      </c>
    </row>
    <row r="39" spans="1:1" x14ac:dyDescent="0.35">
      <c r="A39">
        <v>57.942973449316106</v>
      </c>
    </row>
    <row r="40" spans="1:1" x14ac:dyDescent="0.35">
      <c r="A40">
        <v>43.396917755420255</v>
      </c>
    </row>
    <row r="41" spans="1:1" x14ac:dyDescent="0.35">
      <c r="A41">
        <v>78.349130443720782</v>
      </c>
    </row>
    <row r="42" spans="1:1" x14ac:dyDescent="0.35">
      <c r="A42">
        <v>6.469217298759931</v>
      </c>
    </row>
    <row r="43" spans="1:1" x14ac:dyDescent="0.35">
      <c r="A43">
        <v>25.426547356808648</v>
      </c>
    </row>
    <row r="44" spans="1:1" x14ac:dyDescent="0.35">
      <c r="A44">
        <v>24.3184453185374</v>
      </c>
    </row>
    <row r="45" spans="1:1" x14ac:dyDescent="0.35">
      <c r="A45">
        <v>37.377998139375208</v>
      </c>
    </row>
    <row r="46" spans="1:1" x14ac:dyDescent="0.35">
      <c r="A46">
        <v>9.1699087687974909</v>
      </c>
    </row>
    <row r="47" spans="1:1" x14ac:dyDescent="0.35">
      <c r="A47">
        <v>29.301057210816357</v>
      </c>
    </row>
    <row r="48" spans="1:1" x14ac:dyDescent="0.35">
      <c r="A48">
        <v>83.164989988041</v>
      </c>
    </row>
    <row r="49" spans="1:1" x14ac:dyDescent="0.35">
      <c r="A49">
        <v>6.6324328464789897</v>
      </c>
    </row>
    <row r="50" spans="1:1" x14ac:dyDescent="0.35">
      <c r="A50">
        <v>27.59523112339145</v>
      </c>
    </row>
    <row r="51" spans="1:1" x14ac:dyDescent="0.35">
      <c r="A51">
        <v>8.0950972789602051</v>
      </c>
    </row>
    <row r="52" spans="1:1" x14ac:dyDescent="0.35">
      <c r="A52">
        <v>31.870489181136424</v>
      </c>
    </row>
    <row r="53" spans="1:1" x14ac:dyDescent="0.35">
      <c r="A53">
        <v>48.041732925084268</v>
      </c>
    </row>
    <row r="54" spans="1:1" x14ac:dyDescent="0.35">
      <c r="A54">
        <v>8.6198225657614795</v>
      </c>
    </row>
    <row r="55" spans="1:1" x14ac:dyDescent="0.35">
      <c r="A55">
        <v>8.5898310829609876</v>
      </c>
    </row>
    <row r="56" spans="1:1" x14ac:dyDescent="0.35">
      <c r="A56">
        <v>33.073064111798935</v>
      </c>
    </row>
    <row r="57" spans="1:1" x14ac:dyDescent="0.35">
      <c r="A57">
        <v>4.6365692670432699</v>
      </c>
    </row>
    <row r="58" spans="1:1" x14ac:dyDescent="0.35">
      <c r="A58">
        <v>78.516869790813018</v>
      </c>
    </row>
    <row r="59" spans="1:1" x14ac:dyDescent="0.35">
      <c r="A59">
        <v>35.317049483989393</v>
      </c>
    </row>
    <row r="60" spans="1:1" x14ac:dyDescent="0.35">
      <c r="A60">
        <v>102.89271908695306</v>
      </c>
    </row>
    <row r="61" spans="1:1" x14ac:dyDescent="0.35">
      <c r="A61">
        <v>31.758173380724074</v>
      </c>
    </row>
    <row r="62" spans="1:1" x14ac:dyDescent="0.35">
      <c r="A62">
        <v>3.1401081761626748</v>
      </c>
    </row>
    <row r="63" spans="1:1" x14ac:dyDescent="0.35">
      <c r="A63">
        <v>23.214037563382444</v>
      </c>
    </row>
    <row r="64" spans="1:1" x14ac:dyDescent="0.35">
      <c r="A64">
        <v>2.6379933887893507</v>
      </c>
    </row>
    <row r="65" spans="1:1" x14ac:dyDescent="0.35">
      <c r="A65">
        <v>65.951464764385022</v>
      </c>
    </row>
    <row r="66" spans="1:1" x14ac:dyDescent="0.35">
      <c r="A66">
        <v>7.1522147163612342</v>
      </c>
    </row>
    <row r="67" spans="1:1" x14ac:dyDescent="0.35">
      <c r="A67">
        <v>107.3969445683698</v>
      </c>
    </row>
    <row r="68" spans="1:1" x14ac:dyDescent="0.35">
      <c r="A68">
        <v>35.710021394031358</v>
      </c>
    </row>
    <row r="69" spans="1:1" x14ac:dyDescent="0.35">
      <c r="A69">
        <v>22.918183394886501</v>
      </c>
    </row>
    <row r="70" spans="1:1" x14ac:dyDescent="0.35">
      <c r="A70">
        <v>4.2093297662177758</v>
      </c>
    </row>
    <row r="71" spans="1:1" x14ac:dyDescent="0.35">
      <c r="A71">
        <v>8.4128974370005452</v>
      </c>
    </row>
    <row r="72" spans="1:1" x14ac:dyDescent="0.35">
      <c r="A72">
        <v>34.817040839100741</v>
      </c>
    </row>
    <row r="73" spans="1:1" x14ac:dyDescent="0.35">
      <c r="A73">
        <v>7.5817557584958095</v>
      </c>
    </row>
    <row r="74" spans="1:1" x14ac:dyDescent="0.35">
      <c r="A74">
        <v>6.4158363892238537</v>
      </c>
    </row>
    <row r="75" spans="1:1" x14ac:dyDescent="0.35">
      <c r="A75">
        <v>14.305618392214544</v>
      </c>
    </row>
    <row r="76" spans="1:1" x14ac:dyDescent="0.35">
      <c r="A76">
        <v>47.875862990745098</v>
      </c>
    </row>
    <row r="77" spans="1:1" x14ac:dyDescent="0.35">
      <c r="A77">
        <v>15.245112574803294</v>
      </c>
    </row>
    <row r="78" spans="1:1" x14ac:dyDescent="0.35">
      <c r="A78">
        <v>18.849936785511353</v>
      </c>
    </row>
    <row r="79" spans="1:1" x14ac:dyDescent="0.35">
      <c r="A79">
        <v>73.800151112739385</v>
      </c>
    </row>
    <row r="80" spans="1:1" x14ac:dyDescent="0.35">
      <c r="A80">
        <v>24.908863085717602</v>
      </c>
    </row>
    <row r="81" spans="1:1" x14ac:dyDescent="0.35">
      <c r="A81">
        <v>19.140898538413119</v>
      </c>
    </row>
    <row r="82" spans="1:1" x14ac:dyDescent="0.35">
      <c r="A82">
        <v>45.184559460635782</v>
      </c>
    </row>
    <row r="83" spans="1:1" x14ac:dyDescent="0.35">
      <c r="A83">
        <v>21.502373927930108</v>
      </c>
    </row>
    <row r="84" spans="1:1" x14ac:dyDescent="0.35">
      <c r="A84">
        <v>21.318133237266522</v>
      </c>
    </row>
    <row r="85" spans="1:1" x14ac:dyDescent="0.35">
      <c r="A85">
        <v>13.31975730642186</v>
      </c>
    </row>
    <row r="86" spans="1:1" x14ac:dyDescent="0.35">
      <c r="A86">
        <v>91.774032587236235</v>
      </c>
    </row>
    <row r="87" spans="1:1" x14ac:dyDescent="0.35">
      <c r="A87">
        <v>26.964619766194495</v>
      </c>
    </row>
    <row r="88" spans="1:1" x14ac:dyDescent="0.35">
      <c r="A88">
        <v>13.743239541348148</v>
      </c>
    </row>
    <row r="89" spans="1:1" x14ac:dyDescent="0.35">
      <c r="A89">
        <v>2.9483329607931665</v>
      </c>
    </row>
    <row r="90" spans="1:1" x14ac:dyDescent="0.35">
      <c r="A90">
        <v>24.631188927800409</v>
      </c>
    </row>
    <row r="91" spans="1:1" x14ac:dyDescent="0.35">
      <c r="A91">
        <v>28.24057907829787</v>
      </c>
    </row>
    <row r="92" spans="1:1" x14ac:dyDescent="0.35">
      <c r="A92">
        <v>191.07194941211176</v>
      </c>
    </row>
    <row r="93" spans="1:1" x14ac:dyDescent="0.35">
      <c r="A93">
        <v>25.525268158777589</v>
      </c>
    </row>
    <row r="94" spans="1:1" x14ac:dyDescent="0.35">
      <c r="A94">
        <v>40.038419339709357</v>
      </c>
    </row>
    <row r="95" spans="1:1" x14ac:dyDescent="0.35">
      <c r="A95">
        <v>3.5615274757606734</v>
      </c>
    </row>
    <row r="96" spans="1:1" x14ac:dyDescent="0.35">
      <c r="A96">
        <v>53.506361035286147</v>
      </c>
    </row>
    <row r="97" spans="1:1" x14ac:dyDescent="0.35">
      <c r="A97">
        <v>30.414308825851613</v>
      </c>
    </row>
    <row r="98" spans="1:1" x14ac:dyDescent="0.35">
      <c r="A98">
        <v>62.678824961450765</v>
      </c>
    </row>
    <row r="99" spans="1:1" x14ac:dyDescent="0.35">
      <c r="A99">
        <v>43.280287488054967</v>
      </c>
    </row>
    <row r="100" spans="1:1" x14ac:dyDescent="0.35">
      <c r="A100">
        <v>7.1719459855009848</v>
      </c>
    </row>
    <row r="101" spans="1:1" x14ac:dyDescent="0.35">
      <c r="A101" s="8">
        <v>28.403449145302233</v>
      </c>
    </row>
    <row r="103" spans="1:1" x14ac:dyDescent="0.35">
      <c r="A103" s="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MLE Lognorm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2023-12-11T18:01:20Z</dcterms:created>
  <dcterms:modified xsi:type="dcterms:W3CDTF">2024-12-19T15:24:49Z</dcterms:modified>
</cp:coreProperties>
</file>