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DF2C3D1-95CA-45CC-8A42-D21B3B3A285B}" xr6:coauthVersionLast="47" xr6:coauthVersionMax="47" xr10:uidLastSave="{00000000-0000-0000-0000-000000000000}"/>
  <bookViews>
    <workbookView xWindow="-110" yWindow="-110" windowWidth="19420" windowHeight="10300" xr2:uid="{41795828-6D22-48EA-9D91-018AD37D9891}"/>
  </bookViews>
  <sheets>
    <sheet name="Title" sheetId="3" r:id="rId1"/>
    <sheet name="Raw" sheetId="1" r:id="rId2"/>
    <sheet name="Freq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I17" i="2"/>
  <c r="M16" i="2" a="1"/>
  <c r="P16" i="2" s="1"/>
  <c r="K16" i="2"/>
  <c r="I16" i="2"/>
  <c r="S15" i="2" a="1"/>
  <c r="U15" i="2" s="1"/>
  <c r="K11" i="2"/>
  <c r="T7" i="2"/>
  <c r="K7" i="2"/>
  <c r="K6" i="2"/>
  <c r="K5" i="2"/>
  <c r="K4" i="2"/>
  <c r="J81" i="1"/>
  <c r="J80" i="1"/>
  <c r="J79" i="1"/>
  <c r="J77" i="1"/>
  <c r="J76" i="1"/>
  <c r="J75" i="1"/>
  <c r="J74" i="1"/>
  <c r="J64" i="1"/>
  <c r="H64" i="1"/>
  <c r="J63" i="1"/>
  <c r="H63" i="1"/>
  <c r="J61" i="1"/>
  <c r="H61" i="1"/>
  <c r="J60" i="1"/>
  <c r="H60" i="1"/>
  <c r="J58" i="1"/>
  <c r="J54" i="1"/>
  <c r="J53" i="1"/>
  <c r="J52" i="1"/>
  <c r="J51" i="1"/>
  <c r="J35" i="1"/>
  <c r="J34" i="1"/>
  <c r="J33" i="1"/>
  <c r="J31" i="1"/>
  <c r="J30" i="1"/>
  <c r="J29" i="1"/>
  <c r="J28" i="1"/>
  <c r="J17" i="1" a="1"/>
  <c r="J17" i="1" s="1"/>
  <c r="H17" i="1"/>
  <c r="L16" i="1" a="1"/>
  <c r="N16" i="1" s="1"/>
  <c r="J16" i="1" a="1"/>
  <c r="J16" i="1" s="1"/>
  <c r="H16" i="1"/>
  <c r="Q15" i="1" a="1"/>
  <c r="R15" i="1" s="1"/>
  <c r="J11" i="1"/>
  <c r="R7" i="1"/>
  <c r="J7" i="1"/>
  <c r="J6" i="1"/>
  <c r="J5" i="1"/>
  <c r="J4" i="1"/>
  <c r="D20" i="2"/>
  <c r="C20" i="2"/>
  <c r="B20" i="2"/>
  <c r="N4" i="2" s="1"/>
  <c r="A20" i="2"/>
  <c r="M4" i="2" s="1"/>
  <c r="F19" i="2"/>
  <c r="F18" i="2"/>
  <c r="F17" i="2"/>
  <c r="F16" i="2"/>
  <c r="F15" i="2"/>
  <c r="V14" i="2"/>
  <c r="U14" i="2"/>
  <c r="T14" i="2"/>
  <c r="S14" i="2"/>
  <c r="F14" i="2"/>
  <c r="F13" i="2"/>
  <c r="F12" i="2"/>
  <c r="F11" i="2"/>
  <c r="F10" i="2"/>
  <c r="F9" i="2"/>
  <c r="T8" i="2"/>
  <c r="F8" i="2"/>
  <c r="F7" i="2"/>
  <c r="I6" i="2"/>
  <c r="I10" i="2" s="1"/>
  <c r="F6" i="2"/>
  <c r="I5" i="2"/>
  <c r="O4" i="2" s="1"/>
  <c r="F5" i="2"/>
  <c r="F20" i="2" s="1"/>
  <c r="P4" i="2"/>
  <c r="I4" i="2"/>
  <c r="F4" i="2"/>
  <c r="D94" i="1"/>
  <c r="C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H75" i="1"/>
  <c r="E75" i="1"/>
  <c r="A75" i="1"/>
  <c r="H74" i="1"/>
  <c r="H76" i="1" s="1"/>
  <c r="E74" i="1"/>
  <c r="D71" i="1"/>
  <c r="E71" i="1" s="1"/>
  <c r="B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H52" i="1"/>
  <c r="E52" i="1"/>
  <c r="A52" i="1"/>
  <c r="H51" i="1"/>
  <c r="H53" i="1" s="1"/>
  <c r="E51" i="1"/>
  <c r="C48" i="1"/>
  <c r="B48" i="1"/>
  <c r="E48" i="1" s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29" i="1"/>
  <c r="E29" i="1"/>
  <c r="A29" i="1"/>
  <c r="H28" i="1"/>
  <c r="H30" i="1" s="1"/>
  <c r="E28" i="1"/>
  <c r="D24" i="1"/>
  <c r="C24" i="1"/>
  <c r="B24" i="1"/>
  <c r="E24" i="1" s="1"/>
  <c r="E23" i="1"/>
  <c r="E22" i="1"/>
  <c r="E21" i="1"/>
  <c r="E20" i="1"/>
  <c r="E19" i="1"/>
  <c r="E18" i="1"/>
  <c r="E17" i="1"/>
  <c r="E16" i="1"/>
  <c r="E15" i="1"/>
  <c r="S14" i="1"/>
  <c r="R14" i="1"/>
  <c r="Q14" i="1"/>
  <c r="E14" i="1"/>
  <c r="E13" i="1"/>
  <c r="E12" i="1"/>
  <c r="E11" i="1"/>
  <c r="E10" i="1"/>
  <c r="E9" i="1"/>
  <c r="R8" i="1"/>
  <c r="E8" i="1"/>
  <c r="E7" i="1"/>
  <c r="H6" i="1"/>
  <c r="E6" i="1"/>
  <c r="H5" i="1"/>
  <c r="N4" i="1" s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M4" i="1"/>
  <c r="L4" i="1"/>
  <c r="H4" i="1"/>
  <c r="E4" i="1"/>
  <c r="S15" i="1" l="1"/>
  <c r="V15" i="2"/>
  <c r="T15" i="2"/>
  <c r="M16" i="2"/>
  <c r="L16" i="1"/>
  <c r="N16" i="2"/>
  <c r="M16" i="1"/>
  <c r="O16" i="2"/>
  <c r="S15" i="2"/>
  <c r="Q15" i="1"/>
  <c r="T9" i="2"/>
  <c r="T10" i="2" s="1"/>
  <c r="R9" i="1"/>
  <c r="R10" i="1" s="1"/>
  <c r="E94" i="1"/>
  <c r="H34" i="1"/>
  <c r="H31" i="1"/>
  <c r="H33" i="1" s="1"/>
  <c r="H35" i="1" s="1"/>
  <c r="H80" i="1"/>
  <c r="H77" i="1"/>
  <c r="H79" i="1" s="1"/>
  <c r="H81" i="1" s="1"/>
  <c r="H57" i="1"/>
  <c r="H54" i="1"/>
  <c r="H56" i="1" s="1"/>
  <c r="H58" i="1" s="1"/>
  <c r="H7" i="1"/>
  <c r="H9" i="1" s="1"/>
  <c r="H11" i="1" s="1"/>
  <c r="H10" i="1"/>
  <c r="E20" i="2"/>
  <c r="I7" i="2" s="1"/>
  <c r="I9" i="2" s="1"/>
  <c r="I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<sst xmlns="http://schemas.openxmlformats.org/spreadsheetml/2006/main" count="106" uniqueCount="34">
  <si>
    <t>Cochran's Q Test</t>
  </si>
  <si>
    <t>Proportion that are energetic</t>
  </si>
  <si>
    <t>Data analysis tool</t>
  </si>
  <si>
    <t>Subject</t>
  </si>
  <si>
    <t>Mon</t>
  </si>
  <si>
    <t>Wed</t>
  </si>
  <si>
    <t>Fri</t>
  </si>
  <si>
    <t>k</t>
  </si>
  <si>
    <t>n</t>
  </si>
  <si>
    <t>Alpha</t>
  </si>
  <si>
    <t>df</t>
  </si>
  <si>
    <t>Q</t>
  </si>
  <si>
    <t>Q-stat</t>
  </si>
  <si>
    <t>alpha</t>
  </si>
  <si>
    <t>p-value</t>
  </si>
  <si>
    <t>=CHISQ.DIST.RT(H7,H6)</t>
  </si>
  <si>
    <t>Q-crit</t>
  </si>
  <si>
    <t>=CHISQ.INV.RT(H8,H6)</t>
  </si>
  <si>
    <t>sig</t>
  </si>
  <si>
    <t>Group percentages</t>
  </si>
  <si>
    <t>Real Statistics formulas</t>
  </si>
  <si>
    <t>=CHISQ.DIST.RT(H54,H53)</t>
  </si>
  <si>
    <t>=CHISQ.INV.RT(H55,H53)</t>
  </si>
  <si>
    <t>Data anaòysis tool</t>
  </si>
  <si>
    <t>A</t>
  </si>
  <si>
    <t>B</t>
  </si>
  <si>
    <t>C</t>
  </si>
  <si>
    <t>D</t>
  </si>
  <si>
    <t>freq</t>
  </si>
  <si>
    <t>=CHISQ.DIST.RT(I7,I6)</t>
  </si>
  <si>
    <t>=CHISQ.INV.RT(I8,I6)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</si>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</sst>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quotePrefix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5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0" xfId="1" applyFont="1" applyAlignment="1">
      <alignment horizontal="center"/>
    </xf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5A68-12C1-494F-BFE2-88971FC910E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31</v>
      </c>
    </row>
    <row r="2" spans="1:2" x14ac:dyDescent="0.35">
      <c r="A2" t="s">
        <v>0</v>
      </c>
    </row>
    <row r="4" spans="1:2" x14ac:dyDescent="0.35">
      <c r="A4" t="s">
        <v>32</v>
      </c>
      <c r="B4" s="36">
        <v>45655</v>
      </c>
    </row>
    <row r="6" spans="1:2" x14ac:dyDescent="0.35">
      <c r="A6" s="3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C0E3-5394-41ED-AFA0-C54BA0E73CED}">
  <sheetPr codeName="Sheet393"/>
  <dimension ref="A1:S94"/>
  <sheetViews>
    <sheetView workbookViewId="0"/>
  </sheetViews>
  <sheetFormatPr defaultRowHeight="14.5" x14ac:dyDescent="0.35"/>
  <cols>
    <col min="9" max="9" width="3.54296875" customWidth="1"/>
    <col min="10" max="10" width="57.453125" customWidth="1"/>
  </cols>
  <sheetData>
    <row r="1" spans="1:19" x14ac:dyDescent="0.35">
      <c r="A1" s="1" t="s">
        <v>0</v>
      </c>
      <c r="L1" t="s">
        <v>1</v>
      </c>
      <c r="Q1" t="s">
        <v>2</v>
      </c>
    </row>
    <row r="3" spans="1:19" x14ac:dyDescent="0.35">
      <c r="A3" s="2" t="s">
        <v>3</v>
      </c>
      <c r="B3" s="2" t="s">
        <v>4</v>
      </c>
      <c r="C3" s="2" t="s">
        <v>5</v>
      </c>
      <c r="D3" s="2" t="s">
        <v>6</v>
      </c>
      <c r="L3" s="2" t="s">
        <v>4</v>
      </c>
      <c r="M3" s="2" t="s">
        <v>5</v>
      </c>
      <c r="N3" s="2" t="s">
        <v>6</v>
      </c>
      <c r="O3" s="2"/>
      <c r="Q3" t="s">
        <v>0</v>
      </c>
    </row>
    <row r="4" spans="1:19" x14ac:dyDescent="0.35">
      <c r="A4" s="2">
        <v>1</v>
      </c>
      <c r="B4" s="3">
        <v>1</v>
      </c>
      <c r="C4" s="4">
        <v>1</v>
      </c>
      <c r="D4" s="5">
        <v>1</v>
      </c>
      <c r="E4" s="2">
        <f>SUM(B4:D4)</f>
        <v>3</v>
      </c>
      <c r="G4" t="s">
        <v>7</v>
      </c>
      <c r="H4" s="6">
        <f>COUNTA(B3:D3)</f>
        <v>3</v>
      </c>
      <c r="J4" t="e">
        <f ca="1">FTEXT(H4)</f>
        <v>#NAME?</v>
      </c>
      <c r="L4" s="7">
        <f>B24/$H5</f>
        <v>0.3</v>
      </c>
      <c r="M4" s="8">
        <f>C24/$H5</f>
        <v>0.65</v>
      </c>
      <c r="N4" s="9">
        <f>D24/$H5</f>
        <v>0.7</v>
      </c>
      <c r="O4" s="10"/>
    </row>
    <row r="5" spans="1:19" x14ac:dyDescent="0.35">
      <c r="A5" s="2">
        <f>A4+1</f>
        <v>2</v>
      </c>
      <c r="B5" s="11">
        <v>0</v>
      </c>
      <c r="C5" s="2">
        <v>1</v>
      </c>
      <c r="D5" s="12">
        <v>1</v>
      </c>
      <c r="E5" s="2">
        <f t="shared" ref="E5:E23" si="0">SUM(B5:D5)</f>
        <v>2</v>
      </c>
      <c r="G5" t="s">
        <v>8</v>
      </c>
      <c r="H5" s="13">
        <f>COUNT(B4:B23)</f>
        <v>20</v>
      </c>
      <c r="J5" t="e">
        <f ca="1">FTEXT(H5)</f>
        <v>#NAME?</v>
      </c>
      <c r="Q5" t="s">
        <v>9</v>
      </c>
      <c r="R5" s="14">
        <v>0.05</v>
      </c>
    </row>
    <row r="6" spans="1:19" x14ac:dyDescent="0.35">
      <c r="A6" s="2">
        <f t="shared" ref="A6:A23" si="1">A5+1</f>
        <v>3</v>
      </c>
      <c r="B6" s="11">
        <v>0</v>
      </c>
      <c r="C6" s="2">
        <v>0</v>
      </c>
      <c r="D6" s="12">
        <v>1</v>
      </c>
      <c r="E6" s="2">
        <f t="shared" si="0"/>
        <v>1</v>
      </c>
      <c r="G6" t="s">
        <v>10</v>
      </c>
      <c r="H6" s="13">
        <f>H4-1</f>
        <v>2</v>
      </c>
      <c r="J6" t="e">
        <f ca="1">FTEXT(H6)</f>
        <v>#NAME?</v>
      </c>
    </row>
    <row r="7" spans="1:19" x14ac:dyDescent="0.35">
      <c r="A7" s="2">
        <f t="shared" si="1"/>
        <v>4</v>
      </c>
      <c r="B7" s="11">
        <v>0</v>
      </c>
      <c r="C7" s="2">
        <v>1</v>
      </c>
      <c r="D7" s="12">
        <v>0</v>
      </c>
      <c r="E7" s="2">
        <f t="shared" si="0"/>
        <v>1</v>
      </c>
      <c r="G7" t="s">
        <v>11</v>
      </c>
      <c r="H7" s="13">
        <f>H6*(H4*SUMSQ(B24:D24)-E24^2)/(H4*E24-SUMSQ(E4:E23))</f>
        <v>6.7058823529411766</v>
      </c>
      <c r="J7" t="e">
        <f ca="1">FTEXT(H7)</f>
        <v>#NAME?</v>
      </c>
      <c r="Q7" t="s">
        <v>12</v>
      </c>
      <c r="R7" s="15" t="e">
        <f ca="1">COCHRAN(B4:D23,TRUE)</f>
        <v>#NAME?</v>
      </c>
    </row>
    <row r="8" spans="1:19" x14ac:dyDescent="0.35">
      <c r="A8" s="2">
        <f t="shared" si="1"/>
        <v>5</v>
      </c>
      <c r="B8" s="11">
        <v>1</v>
      </c>
      <c r="C8" s="2">
        <v>0</v>
      </c>
      <c r="D8" s="12">
        <v>0</v>
      </c>
      <c r="E8" s="2">
        <f t="shared" si="0"/>
        <v>1</v>
      </c>
      <c r="G8" t="s">
        <v>13</v>
      </c>
      <c r="H8" s="13">
        <v>0.05</v>
      </c>
      <c r="Q8" t="s">
        <v>10</v>
      </c>
      <c r="R8" s="16">
        <f>COUNT(B4:D4)-1</f>
        <v>2</v>
      </c>
    </row>
    <row r="9" spans="1:19" x14ac:dyDescent="0.35">
      <c r="A9" s="2">
        <f t="shared" si="1"/>
        <v>6</v>
      </c>
      <c r="B9" s="11">
        <v>0</v>
      </c>
      <c r="C9" s="2">
        <v>1</v>
      </c>
      <c r="D9" s="12">
        <v>1</v>
      </c>
      <c r="E9" s="2">
        <f t="shared" si="0"/>
        <v>2</v>
      </c>
      <c r="G9" t="s">
        <v>14</v>
      </c>
      <c r="H9" s="13">
        <f>CHIDIST(H7,H6)</f>
        <v>3.4981316424350116E-2</v>
      </c>
      <c r="J9" s="17" t="s">
        <v>15</v>
      </c>
      <c r="Q9" t="s">
        <v>14</v>
      </c>
      <c r="R9" s="16" t="e">
        <f ca="1">CHIDIST(R7,R8)</f>
        <v>#NAME?</v>
      </c>
    </row>
    <row r="10" spans="1:19" x14ac:dyDescent="0.35">
      <c r="A10" s="2">
        <f t="shared" si="1"/>
        <v>7</v>
      </c>
      <c r="B10" s="11">
        <v>0</v>
      </c>
      <c r="C10" s="2">
        <v>1</v>
      </c>
      <c r="D10" s="12">
        <v>1</v>
      </c>
      <c r="E10" s="2">
        <f t="shared" si="0"/>
        <v>2</v>
      </c>
      <c r="G10" t="s">
        <v>16</v>
      </c>
      <c r="H10" s="13">
        <f>CHIINV(H8,H6)</f>
        <v>5.9914645471079817</v>
      </c>
      <c r="J10" s="17" t="s">
        <v>17</v>
      </c>
      <c r="Q10" t="s">
        <v>18</v>
      </c>
      <c r="R10" s="18" t="e">
        <f ca="1">IF(R9&lt;R5,"yes","no")</f>
        <v>#NAME?</v>
      </c>
    </row>
    <row r="11" spans="1:19" x14ac:dyDescent="0.35">
      <c r="A11" s="2">
        <f t="shared" si="1"/>
        <v>8</v>
      </c>
      <c r="B11" s="11">
        <v>0</v>
      </c>
      <c r="C11" s="2">
        <v>0</v>
      </c>
      <c r="D11" s="12">
        <v>1</v>
      </c>
      <c r="E11" s="2">
        <f t="shared" si="0"/>
        <v>1</v>
      </c>
      <c r="G11" t="s">
        <v>18</v>
      </c>
      <c r="H11" s="19" t="str">
        <f>IF(H9&lt;H8,"yes","no")</f>
        <v>yes</v>
      </c>
      <c r="J11" t="e">
        <f ca="1">FTEXT(H11)</f>
        <v>#NAME?</v>
      </c>
    </row>
    <row r="12" spans="1:19" x14ac:dyDescent="0.35">
      <c r="A12" s="2">
        <f t="shared" si="1"/>
        <v>9</v>
      </c>
      <c r="B12" s="11">
        <v>0</v>
      </c>
      <c r="C12" s="2">
        <v>1</v>
      </c>
      <c r="D12" s="12">
        <v>1</v>
      </c>
      <c r="E12" s="2">
        <f t="shared" si="0"/>
        <v>2</v>
      </c>
      <c r="Q12" t="s">
        <v>19</v>
      </c>
    </row>
    <row r="13" spans="1:19" x14ac:dyDescent="0.35">
      <c r="A13" s="2">
        <f t="shared" si="1"/>
        <v>10</v>
      </c>
      <c r="B13" s="11">
        <v>0</v>
      </c>
      <c r="C13" s="2">
        <v>1</v>
      </c>
      <c r="D13" s="12">
        <v>0</v>
      </c>
      <c r="E13" s="2">
        <f t="shared" si="0"/>
        <v>1</v>
      </c>
    </row>
    <row r="14" spans="1:19" x14ac:dyDescent="0.35">
      <c r="A14" s="2">
        <f t="shared" si="1"/>
        <v>11</v>
      </c>
      <c r="B14" s="11">
        <v>1</v>
      </c>
      <c r="C14" s="2">
        <v>1</v>
      </c>
      <c r="D14" s="12">
        <v>0</v>
      </c>
      <c r="E14" s="2">
        <f t="shared" si="0"/>
        <v>2</v>
      </c>
      <c r="G14" t="s">
        <v>20</v>
      </c>
      <c r="L14" t="s">
        <v>20</v>
      </c>
      <c r="Q14" t="str">
        <f>B3</f>
        <v>Mon</v>
      </c>
      <c r="R14" t="str">
        <f>C3</f>
        <v>Wed</v>
      </c>
      <c r="S14" t="str">
        <f>D3</f>
        <v>Fri</v>
      </c>
    </row>
    <row r="15" spans="1:19" x14ac:dyDescent="0.35">
      <c r="A15" s="2">
        <f t="shared" si="1"/>
        <v>12</v>
      </c>
      <c r="B15" s="11">
        <v>1</v>
      </c>
      <c r="C15" s="2">
        <v>1</v>
      </c>
      <c r="D15" s="12">
        <v>1</v>
      </c>
      <c r="E15" s="2">
        <f t="shared" si="0"/>
        <v>3</v>
      </c>
      <c r="Q15" s="20" t="e">
        <f t="array" aca="1" ref="Q15:S15" ca="1">QRATIO(B4:D23,TRUE)</f>
        <v>#NAME?</v>
      </c>
      <c r="R15" s="21" t="e">
        <f ca="1"/>
        <v>#NAME?</v>
      </c>
      <c r="S15" s="22" t="e">
        <f ca="1"/>
        <v>#NAME?</v>
      </c>
    </row>
    <row r="16" spans="1:19" x14ac:dyDescent="0.35">
      <c r="A16" s="2">
        <f t="shared" si="1"/>
        <v>13</v>
      </c>
      <c r="B16" s="11">
        <v>0</v>
      </c>
      <c r="C16" s="2">
        <v>0</v>
      </c>
      <c r="D16" s="12">
        <v>0</v>
      </c>
      <c r="E16" s="2">
        <f t="shared" si="0"/>
        <v>0</v>
      </c>
      <c r="G16" t="s">
        <v>11</v>
      </c>
      <c r="H16" s="6" t="e">
        <f ca="1">COCHRAN(B4:D23,TRUE)</f>
        <v>#NAME?</v>
      </c>
      <c r="J16" t="e" cm="1">
        <f t="array" aca="1" ref="J16" ca="1">FTEXT(H16)</f>
        <v>#NAME?</v>
      </c>
      <c r="L16" s="23" t="e">
        <f t="array" aca="1" ref="L16:N16" ca="1">QRATIO(B4:D23,TRUE)</f>
        <v>#NAME?</v>
      </c>
      <c r="M16" s="24" t="e">
        <f ca="1"/>
        <v>#NAME?</v>
      </c>
      <c r="N16" s="25" t="e">
        <f ca="1"/>
        <v>#NAME?</v>
      </c>
    </row>
    <row r="17" spans="1:10" x14ac:dyDescent="0.35">
      <c r="A17" s="2">
        <f t="shared" si="1"/>
        <v>14</v>
      </c>
      <c r="B17" s="11">
        <v>1</v>
      </c>
      <c r="C17" s="2">
        <v>0</v>
      </c>
      <c r="D17" s="12">
        <v>1</v>
      </c>
      <c r="E17" s="2">
        <f t="shared" si="0"/>
        <v>2</v>
      </c>
      <c r="G17" t="s">
        <v>14</v>
      </c>
      <c r="H17" s="26" t="e">
        <f ca="1">QTEST(B4:D23,TRUE)</f>
        <v>#NAME?</v>
      </c>
      <c r="J17" t="e" cm="1">
        <f t="array" aca="1" ref="J17" ca="1">FTEXT(H17)</f>
        <v>#NAME?</v>
      </c>
    </row>
    <row r="18" spans="1:10" x14ac:dyDescent="0.35">
      <c r="A18" s="2">
        <f t="shared" si="1"/>
        <v>15</v>
      </c>
      <c r="B18" s="11">
        <v>0</v>
      </c>
      <c r="C18" s="2">
        <v>1</v>
      </c>
      <c r="D18" s="12">
        <v>1</v>
      </c>
      <c r="E18" s="2">
        <f t="shared" si="0"/>
        <v>2</v>
      </c>
    </row>
    <row r="19" spans="1:10" x14ac:dyDescent="0.35">
      <c r="A19" s="2">
        <f t="shared" si="1"/>
        <v>16</v>
      </c>
      <c r="B19" s="11">
        <v>0</v>
      </c>
      <c r="C19" s="2">
        <v>1</v>
      </c>
      <c r="D19" s="12">
        <v>0</v>
      </c>
      <c r="E19" s="2">
        <f t="shared" si="0"/>
        <v>1</v>
      </c>
    </row>
    <row r="20" spans="1:10" x14ac:dyDescent="0.35">
      <c r="A20" s="2">
        <f t="shared" si="1"/>
        <v>17</v>
      </c>
      <c r="B20" s="11">
        <v>0</v>
      </c>
      <c r="C20" s="2">
        <v>0</v>
      </c>
      <c r="D20" s="12">
        <v>1</v>
      </c>
      <c r="E20" s="2">
        <f t="shared" si="0"/>
        <v>1</v>
      </c>
    </row>
    <row r="21" spans="1:10" x14ac:dyDescent="0.35">
      <c r="A21" s="2">
        <f t="shared" si="1"/>
        <v>18</v>
      </c>
      <c r="B21" s="11">
        <v>0</v>
      </c>
      <c r="C21" s="2">
        <v>1</v>
      </c>
      <c r="D21" s="12">
        <v>1</v>
      </c>
      <c r="E21" s="2">
        <f t="shared" si="0"/>
        <v>2</v>
      </c>
    </row>
    <row r="22" spans="1:10" x14ac:dyDescent="0.35">
      <c r="A22" s="2">
        <f t="shared" si="1"/>
        <v>19</v>
      </c>
      <c r="B22" s="11">
        <v>1</v>
      </c>
      <c r="C22" s="2">
        <v>0</v>
      </c>
      <c r="D22" s="12">
        <v>1</v>
      </c>
      <c r="E22" s="2">
        <f t="shared" si="0"/>
        <v>2</v>
      </c>
    </row>
    <row r="23" spans="1:10" x14ac:dyDescent="0.35">
      <c r="A23" s="2">
        <f t="shared" si="1"/>
        <v>20</v>
      </c>
      <c r="B23" s="27">
        <v>0</v>
      </c>
      <c r="C23" s="28">
        <v>1</v>
      </c>
      <c r="D23" s="29">
        <v>1</v>
      </c>
      <c r="E23" s="2">
        <f t="shared" si="0"/>
        <v>2</v>
      </c>
    </row>
    <row r="24" spans="1:10" x14ac:dyDescent="0.35">
      <c r="B24" s="2">
        <f>SUM(B4:B23)</f>
        <v>6</v>
      </c>
      <c r="C24" s="2">
        <f>SUM(C4:C23)</f>
        <v>13</v>
      </c>
      <c r="D24" s="2">
        <f>SUM(D4:D23)</f>
        <v>14</v>
      </c>
      <c r="E24" s="2">
        <f>SUM(B24:D24)</f>
        <v>33</v>
      </c>
    </row>
    <row r="27" spans="1:10" x14ac:dyDescent="0.35">
      <c r="A27" s="2" t="s">
        <v>3</v>
      </c>
      <c r="B27" s="2" t="s">
        <v>4</v>
      </c>
      <c r="C27" s="2" t="s">
        <v>5</v>
      </c>
    </row>
    <row r="28" spans="1:10" x14ac:dyDescent="0.35">
      <c r="A28" s="2">
        <v>1</v>
      </c>
      <c r="B28" s="3">
        <v>1</v>
      </c>
      <c r="C28" s="5">
        <v>1</v>
      </c>
      <c r="E28" s="2">
        <f>SUM(B28:D28)</f>
        <v>2</v>
      </c>
      <c r="G28" t="s">
        <v>7</v>
      </c>
      <c r="H28" s="6">
        <f>COUNTA(B27:D27)</f>
        <v>2</v>
      </c>
      <c r="J28" t="e">
        <f ca="1">FTEXT(H28)</f>
        <v>#NAME?</v>
      </c>
    </row>
    <row r="29" spans="1:10" x14ac:dyDescent="0.35">
      <c r="A29" s="2">
        <f>A28+1</f>
        <v>2</v>
      </c>
      <c r="B29" s="11">
        <v>0</v>
      </c>
      <c r="C29" s="12">
        <v>1</v>
      </c>
      <c r="E29" s="2">
        <f t="shared" ref="E29:E47" si="2">SUM(B29:D29)</f>
        <v>1</v>
      </c>
      <c r="G29" t="s">
        <v>8</v>
      </c>
      <c r="H29" s="13">
        <f>COUNT(B28:B47)</f>
        <v>20</v>
      </c>
      <c r="J29" t="e">
        <f ca="1">FTEXT(H29)</f>
        <v>#NAME?</v>
      </c>
    </row>
    <row r="30" spans="1:10" x14ac:dyDescent="0.35">
      <c r="A30" s="2">
        <f t="shared" ref="A30:A47" si="3">A29+1</f>
        <v>3</v>
      </c>
      <c r="B30" s="11">
        <v>0</v>
      </c>
      <c r="C30" s="12">
        <v>0</v>
      </c>
      <c r="E30" s="2">
        <f t="shared" si="2"/>
        <v>0</v>
      </c>
      <c r="G30" t="s">
        <v>10</v>
      </c>
      <c r="H30" s="13">
        <f>H28-1</f>
        <v>1</v>
      </c>
      <c r="J30" t="e">
        <f ca="1">FTEXT(H30)</f>
        <v>#NAME?</v>
      </c>
    </row>
    <row r="31" spans="1:10" x14ac:dyDescent="0.35">
      <c r="A31" s="2">
        <f t="shared" si="3"/>
        <v>4</v>
      </c>
      <c r="B31" s="11">
        <v>0</v>
      </c>
      <c r="C31" s="12">
        <v>1</v>
      </c>
      <c r="E31" s="2">
        <f t="shared" si="2"/>
        <v>1</v>
      </c>
      <c r="G31" t="s">
        <v>11</v>
      </c>
      <c r="H31" s="13">
        <f>H30*(H28*SUMSQ(B48:D48)-E48^2)/(H28*E48-SUMSQ(E28:E47))</f>
        <v>3.7692307692307692</v>
      </c>
      <c r="J31" t="e">
        <f ca="1">FTEXT(H31)</f>
        <v>#NAME?</v>
      </c>
    </row>
    <row r="32" spans="1:10" x14ac:dyDescent="0.35">
      <c r="A32" s="2">
        <f t="shared" si="3"/>
        <v>5</v>
      </c>
      <c r="B32" s="11">
        <v>1</v>
      </c>
      <c r="C32" s="12">
        <v>0</v>
      </c>
      <c r="E32" s="2">
        <f t="shared" si="2"/>
        <v>1</v>
      </c>
      <c r="G32" t="s">
        <v>13</v>
      </c>
      <c r="H32" s="13">
        <v>0.05</v>
      </c>
    </row>
    <row r="33" spans="1:10" x14ac:dyDescent="0.35">
      <c r="A33" s="2">
        <f t="shared" si="3"/>
        <v>6</v>
      </c>
      <c r="B33" s="11">
        <v>0</v>
      </c>
      <c r="C33" s="12">
        <v>1</v>
      </c>
      <c r="E33" s="2">
        <f t="shared" si="2"/>
        <v>1</v>
      </c>
      <c r="G33" t="s">
        <v>14</v>
      </c>
      <c r="H33" s="13">
        <f>CHIDIST(H31,H30)</f>
        <v>5.2203635341314676E-2</v>
      </c>
      <c r="J33" t="e">
        <f ca="1">FTEXT(H33)</f>
        <v>#NAME?</v>
      </c>
    </row>
    <row r="34" spans="1:10" x14ac:dyDescent="0.35">
      <c r="A34" s="2">
        <f t="shared" si="3"/>
        <v>7</v>
      </c>
      <c r="B34" s="11">
        <v>0</v>
      </c>
      <c r="C34" s="12">
        <v>1</v>
      </c>
      <c r="E34" s="2">
        <f t="shared" si="2"/>
        <v>1</v>
      </c>
      <c r="G34" t="s">
        <v>16</v>
      </c>
      <c r="H34" s="13">
        <f>CHIINV(H32,H30)</f>
        <v>3.8414588206941236</v>
      </c>
      <c r="J34" t="e">
        <f ca="1">FTEXT(H34)</f>
        <v>#NAME?</v>
      </c>
    </row>
    <row r="35" spans="1:10" x14ac:dyDescent="0.35">
      <c r="A35" s="2">
        <f t="shared" si="3"/>
        <v>8</v>
      </c>
      <c r="B35" s="11">
        <v>0</v>
      </c>
      <c r="C35" s="12">
        <v>0</v>
      </c>
      <c r="E35" s="2">
        <f t="shared" si="2"/>
        <v>0</v>
      </c>
      <c r="G35" t="s">
        <v>18</v>
      </c>
      <c r="H35" s="19" t="str">
        <f>IF(H33&lt;H32,"yes","no")</f>
        <v>no</v>
      </c>
      <c r="J35" t="e">
        <f ca="1">FTEXT(H35)</f>
        <v>#NAME?</v>
      </c>
    </row>
    <row r="36" spans="1:10" x14ac:dyDescent="0.35">
      <c r="A36" s="2">
        <f t="shared" si="3"/>
        <v>9</v>
      </c>
      <c r="B36" s="11">
        <v>0</v>
      </c>
      <c r="C36" s="12">
        <v>1</v>
      </c>
      <c r="E36" s="2">
        <f t="shared" si="2"/>
        <v>1</v>
      </c>
    </row>
    <row r="37" spans="1:10" x14ac:dyDescent="0.35">
      <c r="A37" s="2">
        <f t="shared" si="3"/>
        <v>10</v>
      </c>
      <c r="B37" s="11">
        <v>0</v>
      </c>
      <c r="C37" s="12">
        <v>1</v>
      </c>
      <c r="E37" s="2">
        <f t="shared" si="2"/>
        <v>1</v>
      </c>
    </row>
    <row r="38" spans="1:10" x14ac:dyDescent="0.35">
      <c r="A38" s="2">
        <f t="shared" si="3"/>
        <v>11</v>
      </c>
      <c r="B38" s="11">
        <v>1</v>
      </c>
      <c r="C38" s="12">
        <v>1</v>
      </c>
      <c r="E38" s="2">
        <f t="shared" si="2"/>
        <v>2</v>
      </c>
    </row>
    <row r="39" spans="1:10" x14ac:dyDescent="0.35">
      <c r="A39" s="2">
        <f t="shared" si="3"/>
        <v>12</v>
      </c>
      <c r="B39" s="11">
        <v>1</v>
      </c>
      <c r="C39" s="12">
        <v>1</v>
      </c>
      <c r="E39" s="2">
        <f t="shared" si="2"/>
        <v>2</v>
      </c>
    </row>
    <row r="40" spans="1:10" x14ac:dyDescent="0.35">
      <c r="A40" s="2">
        <f t="shared" si="3"/>
        <v>13</v>
      </c>
      <c r="B40" s="11">
        <v>0</v>
      </c>
      <c r="C40" s="12">
        <v>0</v>
      </c>
      <c r="E40" s="2">
        <f t="shared" si="2"/>
        <v>0</v>
      </c>
    </row>
    <row r="41" spans="1:10" x14ac:dyDescent="0.35">
      <c r="A41" s="2">
        <f t="shared" si="3"/>
        <v>14</v>
      </c>
      <c r="B41" s="11">
        <v>1</v>
      </c>
      <c r="C41" s="12">
        <v>0</v>
      </c>
      <c r="E41" s="2">
        <f t="shared" si="2"/>
        <v>1</v>
      </c>
    </row>
    <row r="42" spans="1:10" x14ac:dyDescent="0.35">
      <c r="A42" s="2">
        <f t="shared" si="3"/>
        <v>15</v>
      </c>
      <c r="B42" s="11">
        <v>0</v>
      </c>
      <c r="C42" s="12">
        <v>1</v>
      </c>
      <c r="E42" s="2">
        <f t="shared" si="2"/>
        <v>1</v>
      </c>
    </row>
    <row r="43" spans="1:10" x14ac:dyDescent="0.35">
      <c r="A43" s="2">
        <f t="shared" si="3"/>
        <v>16</v>
      </c>
      <c r="B43" s="11">
        <v>0</v>
      </c>
      <c r="C43" s="12">
        <v>1</v>
      </c>
      <c r="E43" s="2">
        <f t="shared" si="2"/>
        <v>1</v>
      </c>
    </row>
    <row r="44" spans="1:10" x14ac:dyDescent="0.35">
      <c r="A44" s="2">
        <f t="shared" si="3"/>
        <v>17</v>
      </c>
      <c r="B44" s="11">
        <v>0</v>
      </c>
      <c r="C44" s="12">
        <v>0</v>
      </c>
      <c r="E44" s="2">
        <f t="shared" si="2"/>
        <v>0</v>
      </c>
    </row>
    <row r="45" spans="1:10" x14ac:dyDescent="0.35">
      <c r="A45" s="2">
        <f t="shared" si="3"/>
        <v>18</v>
      </c>
      <c r="B45" s="11">
        <v>0</v>
      </c>
      <c r="C45" s="12">
        <v>1</v>
      </c>
      <c r="E45" s="2">
        <f t="shared" si="2"/>
        <v>1</v>
      </c>
    </row>
    <row r="46" spans="1:10" x14ac:dyDescent="0.35">
      <c r="A46" s="2">
        <f t="shared" si="3"/>
        <v>19</v>
      </c>
      <c r="B46" s="11">
        <v>1</v>
      </c>
      <c r="C46" s="12">
        <v>0</v>
      </c>
      <c r="E46" s="2">
        <f t="shared" si="2"/>
        <v>1</v>
      </c>
    </row>
    <row r="47" spans="1:10" x14ac:dyDescent="0.35">
      <c r="A47" s="2">
        <f t="shared" si="3"/>
        <v>20</v>
      </c>
      <c r="B47" s="27">
        <v>0</v>
      </c>
      <c r="C47" s="29">
        <v>1</v>
      </c>
      <c r="E47" s="2">
        <f t="shared" si="2"/>
        <v>1</v>
      </c>
    </row>
    <row r="48" spans="1:10" x14ac:dyDescent="0.35">
      <c r="B48" s="2">
        <f>SUM(B28:B47)</f>
        <v>6</v>
      </c>
      <c r="C48" s="2">
        <f>SUM(C28:C47)</f>
        <v>13</v>
      </c>
      <c r="E48" s="2">
        <f>SUM(B48:D48)</f>
        <v>19</v>
      </c>
    </row>
    <row r="50" spans="1:10" x14ac:dyDescent="0.35">
      <c r="A50" s="2" t="s">
        <v>3</v>
      </c>
      <c r="B50" s="2" t="s">
        <v>4</v>
      </c>
      <c r="D50" s="2" t="s">
        <v>6</v>
      </c>
    </row>
    <row r="51" spans="1:10" x14ac:dyDescent="0.35">
      <c r="A51" s="2">
        <v>1</v>
      </c>
      <c r="B51" s="3">
        <v>1</v>
      </c>
      <c r="C51" s="30"/>
      <c r="D51" s="5">
        <v>1</v>
      </c>
      <c r="E51" s="2">
        <f>SUM(B51:D51)</f>
        <v>2</v>
      </c>
      <c r="G51" t="s">
        <v>7</v>
      </c>
      <c r="H51" s="6">
        <f>COUNTA(B50:D50)</f>
        <v>2</v>
      </c>
      <c r="J51" t="e">
        <f ca="1">FTEXT(H51)</f>
        <v>#NAME?</v>
      </c>
    </row>
    <row r="52" spans="1:10" x14ac:dyDescent="0.35">
      <c r="A52" s="2">
        <f>A51+1</f>
        <v>2</v>
      </c>
      <c r="B52" s="11">
        <v>0</v>
      </c>
      <c r="D52" s="12">
        <v>1</v>
      </c>
      <c r="E52" s="2">
        <f t="shared" ref="E52:E70" si="4">SUM(B52:D52)</f>
        <v>1</v>
      </c>
      <c r="G52" t="s">
        <v>8</v>
      </c>
      <c r="H52" s="13">
        <f>COUNT(B51:B70)</f>
        <v>20</v>
      </c>
      <c r="J52" t="e">
        <f ca="1">FTEXT(H52)</f>
        <v>#NAME?</v>
      </c>
    </row>
    <row r="53" spans="1:10" x14ac:dyDescent="0.35">
      <c r="A53" s="2">
        <f t="shared" ref="A53:A70" si="5">A52+1</f>
        <v>3</v>
      </c>
      <c r="B53" s="11">
        <v>0</v>
      </c>
      <c r="D53" s="12">
        <v>1</v>
      </c>
      <c r="E53" s="2">
        <f t="shared" si="4"/>
        <v>1</v>
      </c>
      <c r="G53" t="s">
        <v>10</v>
      </c>
      <c r="H53" s="13">
        <f>H51-1</f>
        <v>1</v>
      </c>
      <c r="J53" t="e">
        <f ca="1">FTEXT(H53)</f>
        <v>#NAME?</v>
      </c>
    </row>
    <row r="54" spans="1:10" x14ac:dyDescent="0.35">
      <c r="A54" s="2">
        <f t="shared" si="5"/>
        <v>4</v>
      </c>
      <c r="B54" s="11">
        <v>0</v>
      </c>
      <c r="D54" s="12">
        <v>0</v>
      </c>
      <c r="E54" s="2">
        <f t="shared" si="4"/>
        <v>0</v>
      </c>
      <c r="G54" t="s">
        <v>11</v>
      </c>
      <c r="H54" s="13">
        <f>H53*(H51*SUMSQ(B71:D71)-E71^2)/(H51*E71-SUMSQ(E51:E70))</f>
        <v>5.333333333333333</v>
      </c>
      <c r="J54" t="e">
        <f ca="1">FTEXT(H54)</f>
        <v>#NAME?</v>
      </c>
    </row>
    <row r="55" spans="1:10" x14ac:dyDescent="0.35">
      <c r="A55" s="2">
        <f t="shared" si="5"/>
        <v>5</v>
      </c>
      <c r="B55" s="11">
        <v>1</v>
      </c>
      <c r="D55" s="12">
        <v>0</v>
      </c>
      <c r="E55" s="2">
        <f t="shared" si="4"/>
        <v>1</v>
      </c>
      <c r="G55" t="s">
        <v>13</v>
      </c>
      <c r="H55" s="13">
        <v>0.05</v>
      </c>
    </row>
    <row r="56" spans="1:10" x14ac:dyDescent="0.35">
      <c r="A56" s="2">
        <f t="shared" si="5"/>
        <v>6</v>
      </c>
      <c r="B56" s="11">
        <v>0</v>
      </c>
      <c r="D56" s="12">
        <v>1</v>
      </c>
      <c r="E56" s="2">
        <f t="shared" si="4"/>
        <v>1</v>
      </c>
      <c r="G56" t="s">
        <v>14</v>
      </c>
      <c r="H56" s="13">
        <f>CHIDIST(H54,H53)</f>
        <v>2.0921335337794028E-2</v>
      </c>
      <c r="J56" s="17" t="s">
        <v>21</v>
      </c>
    </row>
    <row r="57" spans="1:10" x14ac:dyDescent="0.35">
      <c r="A57" s="2">
        <f t="shared" si="5"/>
        <v>7</v>
      </c>
      <c r="B57" s="11">
        <v>0</v>
      </c>
      <c r="D57" s="12">
        <v>1</v>
      </c>
      <c r="E57" s="2">
        <f t="shared" si="4"/>
        <v>1</v>
      </c>
      <c r="G57" t="s">
        <v>16</v>
      </c>
      <c r="H57" s="13">
        <f>CHIINV(H55,H53)</f>
        <v>3.8414588206941236</v>
      </c>
      <c r="J57" s="17" t="s">
        <v>22</v>
      </c>
    </row>
    <row r="58" spans="1:10" x14ac:dyDescent="0.35">
      <c r="A58" s="2">
        <f t="shared" si="5"/>
        <v>8</v>
      </c>
      <c r="B58" s="11">
        <v>0</v>
      </c>
      <c r="D58" s="12">
        <v>1</v>
      </c>
      <c r="E58" s="2">
        <f t="shared" si="4"/>
        <v>1</v>
      </c>
      <c r="G58" t="s">
        <v>18</v>
      </c>
      <c r="H58" s="19" t="str">
        <f>IF(H56&lt;H55,"yes","no")</f>
        <v>yes</v>
      </c>
      <c r="J58" t="e">
        <f ca="1">FTEXT(H58)</f>
        <v>#NAME?</v>
      </c>
    </row>
    <row r="59" spans="1:10" x14ac:dyDescent="0.35">
      <c r="A59" s="2">
        <f t="shared" si="5"/>
        <v>9</v>
      </c>
      <c r="B59" s="11">
        <v>0</v>
      </c>
      <c r="D59" s="12">
        <v>1</v>
      </c>
      <c r="E59" s="2">
        <f t="shared" si="4"/>
        <v>1</v>
      </c>
    </row>
    <row r="60" spans="1:10" x14ac:dyDescent="0.35">
      <c r="A60" s="2">
        <f t="shared" si="5"/>
        <v>10</v>
      </c>
      <c r="B60" s="11">
        <v>0</v>
      </c>
      <c r="D60" s="12">
        <v>0</v>
      </c>
      <c r="E60" s="2">
        <f t="shared" si="4"/>
        <v>0</v>
      </c>
      <c r="G60" t="s">
        <v>11</v>
      </c>
      <c r="H60" s="6" t="e">
        <f ca="1">COCHRAN(B51:D70,TRUE,FALSE)</f>
        <v>#NAME?</v>
      </c>
      <c r="J60" t="e">
        <f ca="1">FTEXT(H60)</f>
        <v>#NAME?</v>
      </c>
    </row>
    <row r="61" spans="1:10" x14ac:dyDescent="0.35">
      <c r="A61" s="2">
        <f t="shared" si="5"/>
        <v>11</v>
      </c>
      <c r="B61" s="11">
        <v>1</v>
      </c>
      <c r="D61" s="12">
        <v>0</v>
      </c>
      <c r="E61" s="2">
        <f t="shared" si="4"/>
        <v>1</v>
      </c>
      <c r="G61" t="s">
        <v>14</v>
      </c>
      <c r="H61" s="26" t="e">
        <f ca="1">QTEST(B51:D70,TRUE,FALSE)</f>
        <v>#NAME?</v>
      </c>
      <c r="J61" t="e">
        <f ca="1">FTEXT(H61)</f>
        <v>#NAME?</v>
      </c>
    </row>
    <row r="62" spans="1:10" x14ac:dyDescent="0.35">
      <c r="A62" s="2">
        <f t="shared" si="5"/>
        <v>12</v>
      </c>
      <c r="B62" s="11">
        <v>1</v>
      </c>
      <c r="D62" s="12">
        <v>1</v>
      </c>
      <c r="E62" s="2">
        <f t="shared" si="4"/>
        <v>2</v>
      </c>
    </row>
    <row r="63" spans="1:10" x14ac:dyDescent="0.35">
      <c r="A63" s="2">
        <f t="shared" si="5"/>
        <v>13</v>
      </c>
      <c r="B63" s="11">
        <v>0</v>
      </c>
      <c r="D63" s="12">
        <v>0</v>
      </c>
      <c r="E63" s="2">
        <f t="shared" si="4"/>
        <v>0</v>
      </c>
      <c r="G63" t="s">
        <v>11</v>
      </c>
      <c r="H63" s="6" t="e">
        <f ca="1">COCHRAN(B51:D70,TRUE)</f>
        <v>#NAME?</v>
      </c>
      <c r="J63" t="e">
        <f ca="1">FTEXT(H63)</f>
        <v>#NAME?</v>
      </c>
    </row>
    <row r="64" spans="1:10" x14ac:dyDescent="0.35">
      <c r="A64" s="2">
        <f t="shared" si="5"/>
        <v>14</v>
      </c>
      <c r="B64" s="11">
        <v>1</v>
      </c>
      <c r="D64" s="12">
        <v>1</v>
      </c>
      <c r="E64" s="2">
        <f t="shared" si="4"/>
        <v>2</v>
      </c>
      <c r="G64" t="s">
        <v>14</v>
      </c>
      <c r="H64" s="26" t="e">
        <f ca="1">QTEST(B51:D70,TRUE)</f>
        <v>#NAME?</v>
      </c>
      <c r="J64" t="e">
        <f ca="1">FTEXT(H64)</f>
        <v>#NAME?</v>
      </c>
    </row>
    <row r="65" spans="1:10" x14ac:dyDescent="0.35">
      <c r="A65" s="2">
        <f t="shared" si="5"/>
        <v>15</v>
      </c>
      <c r="B65" s="11">
        <v>0</v>
      </c>
      <c r="D65" s="12">
        <v>1</v>
      </c>
      <c r="E65" s="2">
        <f t="shared" si="4"/>
        <v>1</v>
      </c>
    </row>
    <row r="66" spans="1:10" x14ac:dyDescent="0.35">
      <c r="A66" s="2">
        <f t="shared" si="5"/>
        <v>16</v>
      </c>
      <c r="B66" s="11">
        <v>0</v>
      </c>
      <c r="D66" s="12">
        <v>0</v>
      </c>
      <c r="E66" s="2">
        <f t="shared" si="4"/>
        <v>0</v>
      </c>
    </row>
    <row r="67" spans="1:10" x14ac:dyDescent="0.35">
      <c r="A67" s="2">
        <f t="shared" si="5"/>
        <v>17</v>
      </c>
      <c r="B67" s="11">
        <v>0</v>
      </c>
      <c r="D67" s="12">
        <v>1</v>
      </c>
      <c r="E67" s="2">
        <f t="shared" si="4"/>
        <v>1</v>
      </c>
    </row>
    <row r="68" spans="1:10" x14ac:dyDescent="0.35">
      <c r="A68" s="2">
        <f t="shared" si="5"/>
        <v>18</v>
      </c>
      <c r="B68" s="11">
        <v>0</v>
      </c>
      <c r="D68" s="12">
        <v>1</v>
      </c>
      <c r="E68" s="2">
        <f t="shared" si="4"/>
        <v>1</v>
      </c>
    </row>
    <row r="69" spans="1:10" x14ac:dyDescent="0.35">
      <c r="A69" s="2">
        <f t="shared" si="5"/>
        <v>19</v>
      </c>
      <c r="B69" s="11">
        <v>1</v>
      </c>
      <c r="D69" s="12">
        <v>1</v>
      </c>
      <c r="E69" s="2">
        <f t="shared" si="4"/>
        <v>2</v>
      </c>
    </row>
    <row r="70" spans="1:10" x14ac:dyDescent="0.35">
      <c r="A70" s="2">
        <f t="shared" si="5"/>
        <v>20</v>
      </c>
      <c r="B70" s="27">
        <v>0</v>
      </c>
      <c r="C70" s="31"/>
      <c r="D70" s="29">
        <v>1</v>
      </c>
      <c r="E70" s="2">
        <f t="shared" si="4"/>
        <v>1</v>
      </c>
    </row>
    <row r="71" spans="1:10" x14ac:dyDescent="0.35">
      <c r="B71" s="2">
        <f>SUM(B51:B70)</f>
        <v>6</v>
      </c>
      <c r="D71" s="2">
        <f>SUM(D51:D70)</f>
        <v>14</v>
      </c>
      <c r="E71" s="2">
        <f>SUM(B71:D71)</f>
        <v>20</v>
      </c>
    </row>
    <row r="73" spans="1:10" x14ac:dyDescent="0.35">
      <c r="A73" s="2" t="s">
        <v>3</v>
      </c>
      <c r="C73" s="2" t="s">
        <v>5</v>
      </c>
      <c r="D73" s="2" t="s">
        <v>6</v>
      </c>
    </row>
    <row r="74" spans="1:10" x14ac:dyDescent="0.35">
      <c r="A74" s="2">
        <v>1</v>
      </c>
      <c r="C74" s="3">
        <v>1</v>
      </c>
      <c r="D74" s="5">
        <v>1</v>
      </c>
      <c r="E74" s="2">
        <f>SUM(B74:D74)</f>
        <v>2</v>
      </c>
      <c r="G74" t="s">
        <v>7</v>
      </c>
      <c r="H74" s="6">
        <f>COUNTA(B73:D73)</f>
        <v>2</v>
      </c>
      <c r="J74" t="e">
        <f ca="1">FTEXT(H74)</f>
        <v>#NAME?</v>
      </c>
    </row>
    <row r="75" spans="1:10" x14ac:dyDescent="0.35">
      <c r="A75" s="2">
        <f>A74+1</f>
        <v>2</v>
      </c>
      <c r="C75" s="11">
        <v>1</v>
      </c>
      <c r="D75" s="12">
        <v>1</v>
      </c>
      <c r="E75" s="2">
        <f t="shared" ref="E75:E93" si="6">SUM(B75:D75)</f>
        <v>2</v>
      </c>
      <c r="G75" t="s">
        <v>8</v>
      </c>
      <c r="H75" s="13">
        <f>COUNT(B74:B93)</f>
        <v>0</v>
      </c>
      <c r="J75" t="e">
        <f ca="1">FTEXT(H75)</f>
        <v>#NAME?</v>
      </c>
    </row>
    <row r="76" spans="1:10" x14ac:dyDescent="0.35">
      <c r="A76" s="2">
        <f t="shared" ref="A76:A93" si="7">A75+1</f>
        <v>3</v>
      </c>
      <c r="C76" s="11">
        <v>0</v>
      </c>
      <c r="D76" s="12">
        <v>1</v>
      </c>
      <c r="E76" s="2">
        <f t="shared" si="6"/>
        <v>1</v>
      </c>
      <c r="G76" t="s">
        <v>10</v>
      </c>
      <c r="H76" s="13">
        <f>H74-1</f>
        <v>1</v>
      </c>
      <c r="J76" t="e">
        <f ca="1">FTEXT(H76)</f>
        <v>#NAME?</v>
      </c>
    </row>
    <row r="77" spans="1:10" x14ac:dyDescent="0.35">
      <c r="A77" s="2">
        <f t="shared" si="7"/>
        <v>4</v>
      </c>
      <c r="C77" s="11">
        <v>1</v>
      </c>
      <c r="D77" s="12">
        <v>0</v>
      </c>
      <c r="E77" s="2">
        <f t="shared" si="6"/>
        <v>1</v>
      </c>
      <c r="G77" t="s">
        <v>11</v>
      </c>
      <c r="H77" s="13">
        <f>H76*(H74*SUMSQ(B94:D94)-E94^2)/(H74*E94-SUMSQ(E74:E93))</f>
        <v>0.1111111111111111</v>
      </c>
      <c r="J77" t="e">
        <f ca="1">FTEXT(H77)</f>
        <v>#NAME?</v>
      </c>
    </row>
    <row r="78" spans="1:10" x14ac:dyDescent="0.35">
      <c r="A78" s="2">
        <f t="shared" si="7"/>
        <v>5</v>
      </c>
      <c r="C78" s="11">
        <v>0</v>
      </c>
      <c r="D78" s="12">
        <v>0</v>
      </c>
      <c r="E78" s="2">
        <f t="shared" si="6"/>
        <v>0</v>
      </c>
      <c r="G78" t="s">
        <v>13</v>
      </c>
      <c r="H78" s="13">
        <v>0.05</v>
      </c>
    </row>
    <row r="79" spans="1:10" x14ac:dyDescent="0.35">
      <c r="A79" s="2">
        <f t="shared" si="7"/>
        <v>6</v>
      </c>
      <c r="C79" s="11">
        <v>1</v>
      </c>
      <c r="D79" s="12">
        <v>1</v>
      </c>
      <c r="E79" s="2">
        <f t="shared" si="6"/>
        <v>2</v>
      </c>
      <c r="G79" t="s">
        <v>14</v>
      </c>
      <c r="H79" s="13">
        <f>CHIDIST(H77,H76)</f>
        <v>0.73888268036352722</v>
      </c>
      <c r="J79" t="e">
        <f ca="1">FTEXT(H79)</f>
        <v>#NAME?</v>
      </c>
    </row>
    <row r="80" spans="1:10" x14ac:dyDescent="0.35">
      <c r="A80" s="2">
        <f t="shared" si="7"/>
        <v>7</v>
      </c>
      <c r="C80" s="11">
        <v>1</v>
      </c>
      <c r="D80" s="12">
        <v>1</v>
      </c>
      <c r="E80" s="2">
        <f t="shared" si="6"/>
        <v>2</v>
      </c>
      <c r="G80" t="s">
        <v>16</v>
      </c>
      <c r="H80" s="13">
        <f>CHIINV(H78,H76)</f>
        <v>3.8414588206941236</v>
      </c>
      <c r="J80" t="e">
        <f ca="1">FTEXT(H80)</f>
        <v>#NAME?</v>
      </c>
    </row>
    <row r="81" spans="1:10" x14ac:dyDescent="0.35">
      <c r="A81" s="2">
        <f t="shared" si="7"/>
        <v>8</v>
      </c>
      <c r="C81" s="11">
        <v>0</v>
      </c>
      <c r="D81" s="12">
        <v>1</v>
      </c>
      <c r="E81" s="2">
        <f t="shared" si="6"/>
        <v>1</v>
      </c>
      <c r="G81" t="s">
        <v>18</v>
      </c>
      <c r="H81" s="19" t="str">
        <f>IF(H79&lt;H78,"yes","no")</f>
        <v>no</v>
      </c>
      <c r="J81" t="e">
        <f ca="1">FTEXT(H81)</f>
        <v>#NAME?</v>
      </c>
    </row>
    <row r="82" spans="1:10" x14ac:dyDescent="0.35">
      <c r="A82" s="2">
        <f t="shared" si="7"/>
        <v>9</v>
      </c>
      <c r="C82" s="11">
        <v>1</v>
      </c>
      <c r="D82" s="12">
        <v>1</v>
      </c>
      <c r="E82" s="2">
        <f t="shared" si="6"/>
        <v>2</v>
      </c>
    </row>
    <row r="83" spans="1:10" x14ac:dyDescent="0.35">
      <c r="A83" s="2">
        <f t="shared" si="7"/>
        <v>10</v>
      </c>
      <c r="C83" s="11">
        <v>1</v>
      </c>
      <c r="D83" s="12">
        <v>0</v>
      </c>
      <c r="E83" s="2">
        <f t="shared" si="6"/>
        <v>1</v>
      </c>
    </row>
    <row r="84" spans="1:10" x14ac:dyDescent="0.35">
      <c r="A84" s="2">
        <f t="shared" si="7"/>
        <v>11</v>
      </c>
      <c r="C84" s="11">
        <v>1</v>
      </c>
      <c r="D84" s="12">
        <v>0</v>
      </c>
      <c r="E84" s="2">
        <f t="shared" si="6"/>
        <v>1</v>
      </c>
    </row>
    <row r="85" spans="1:10" x14ac:dyDescent="0.35">
      <c r="A85" s="2">
        <f t="shared" si="7"/>
        <v>12</v>
      </c>
      <c r="C85" s="11">
        <v>1</v>
      </c>
      <c r="D85" s="12">
        <v>1</v>
      </c>
      <c r="E85" s="2">
        <f t="shared" si="6"/>
        <v>2</v>
      </c>
    </row>
    <row r="86" spans="1:10" x14ac:dyDescent="0.35">
      <c r="A86" s="2">
        <f t="shared" si="7"/>
        <v>13</v>
      </c>
      <c r="C86" s="11">
        <v>0</v>
      </c>
      <c r="D86" s="12">
        <v>0</v>
      </c>
      <c r="E86" s="2">
        <f t="shared" si="6"/>
        <v>0</v>
      </c>
    </row>
    <row r="87" spans="1:10" x14ac:dyDescent="0.35">
      <c r="A87" s="2">
        <f t="shared" si="7"/>
        <v>14</v>
      </c>
      <c r="C87" s="11">
        <v>0</v>
      </c>
      <c r="D87" s="12">
        <v>1</v>
      </c>
      <c r="E87" s="2">
        <f t="shared" si="6"/>
        <v>1</v>
      </c>
    </row>
    <row r="88" spans="1:10" x14ac:dyDescent="0.35">
      <c r="A88" s="2">
        <f t="shared" si="7"/>
        <v>15</v>
      </c>
      <c r="C88" s="11">
        <v>1</v>
      </c>
      <c r="D88" s="12">
        <v>1</v>
      </c>
      <c r="E88" s="2">
        <f t="shared" si="6"/>
        <v>2</v>
      </c>
    </row>
    <row r="89" spans="1:10" x14ac:dyDescent="0.35">
      <c r="A89" s="2">
        <f t="shared" si="7"/>
        <v>16</v>
      </c>
      <c r="C89" s="11">
        <v>1</v>
      </c>
      <c r="D89" s="12">
        <v>0</v>
      </c>
      <c r="E89" s="2">
        <f t="shared" si="6"/>
        <v>1</v>
      </c>
    </row>
    <row r="90" spans="1:10" x14ac:dyDescent="0.35">
      <c r="A90" s="2">
        <f t="shared" si="7"/>
        <v>17</v>
      </c>
      <c r="C90" s="11">
        <v>0</v>
      </c>
      <c r="D90" s="12">
        <v>1</v>
      </c>
      <c r="E90" s="2">
        <f t="shared" si="6"/>
        <v>1</v>
      </c>
    </row>
    <row r="91" spans="1:10" x14ac:dyDescent="0.35">
      <c r="A91" s="2">
        <f t="shared" si="7"/>
        <v>18</v>
      </c>
      <c r="C91" s="11">
        <v>1</v>
      </c>
      <c r="D91" s="12">
        <v>1</v>
      </c>
      <c r="E91" s="2">
        <f t="shared" si="6"/>
        <v>2</v>
      </c>
    </row>
    <row r="92" spans="1:10" x14ac:dyDescent="0.35">
      <c r="A92" s="2">
        <f t="shared" si="7"/>
        <v>19</v>
      </c>
      <c r="C92" s="11">
        <v>0</v>
      </c>
      <c r="D92" s="12">
        <v>1</v>
      </c>
      <c r="E92" s="2">
        <f t="shared" si="6"/>
        <v>1</v>
      </c>
    </row>
    <row r="93" spans="1:10" x14ac:dyDescent="0.35">
      <c r="A93" s="2">
        <f t="shared" si="7"/>
        <v>20</v>
      </c>
      <c r="C93" s="27">
        <v>1</v>
      </c>
      <c r="D93" s="29">
        <v>1</v>
      </c>
      <c r="E93" s="2">
        <f t="shared" si="6"/>
        <v>2</v>
      </c>
    </row>
    <row r="94" spans="1:10" x14ac:dyDescent="0.35">
      <c r="C94" s="2">
        <f>SUM(C74:C93)</f>
        <v>13</v>
      </c>
      <c r="D94" s="2">
        <f>SUM(D74:D93)</f>
        <v>14</v>
      </c>
      <c r="E94" s="2">
        <f>SUM(B94:D94)</f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2D55-1A8D-42EC-8E39-201A17A2716F}">
  <sheetPr codeName="Sheet394"/>
  <dimension ref="A1:V21"/>
  <sheetViews>
    <sheetView workbookViewId="0"/>
  </sheetViews>
  <sheetFormatPr defaultRowHeight="14.5" x14ac:dyDescent="0.35"/>
  <cols>
    <col min="10" max="10" width="3.54296875" customWidth="1"/>
    <col min="11" max="11" width="41.453125" customWidth="1"/>
  </cols>
  <sheetData>
    <row r="1" spans="1:22" x14ac:dyDescent="0.35">
      <c r="A1" s="1" t="s">
        <v>0</v>
      </c>
      <c r="S1" t="s">
        <v>23</v>
      </c>
    </row>
    <row r="3" spans="1:22" x14ac:dyDescent="0.35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M3" s="2" t="s">
        <v>24</v>
      </c>
      <c r="N3" s="2" t="s">
        <v>25</v>
      </c>
      <c r="O3" s="2" t="s">
        <v>26</v>
      </c>
      <c r="P3" s="2" t="s">
        <v>27</v>
      </c>
      <c r="Q3" s="2"/>
      <c r="S3" t="s">
        <v>0</v>
      </c>
    </row>
    <row r="4" spans="1:22" x14ac:dyDescent="0.35">
      <c r="A4" s="3">
        <v>0</v>
      </c>
      <c r="B4" s="4">
        <v>0</v>
      </c>
      <c r="C4" s="4">
        <v>0</v>
      </c>
      <c r="D4" s="5">
        <v>0</v>
      </c>
      <c r="E4" s="32">
        <v>6</v>
      </c>
      <c r="F4" s="2">
        <f>SUM(A4:D4)^2*E4</f>
        <v>0</v>
      </c>
      <c r="H4" t="s">
        <v>7</v>
      </c>
      <c r="I4" s="6">
        <f>COUNTA(A3:D3)</f>
        <v>4</v>
      </c>
      <c r="K4" t="e">
        <f ca="1">FTEXT(I4)</f>
        <v>#NAME?</v>
      </c>
      <c r="M4" s="7">
        <f>A20/$I5</f>
        <v>0.56999999999999995</v>
      </c>
      <c r="N4" s="8">
        <f>B20/$I5</f>
        <v>0.49</v>
      </c>
      <c r="O4" s="8">
        <f>C20/$I5</f>
        <v>0.43</v>
      </c>
      <c r="P4" s="9">
        <f>D20/$I5</f>
        <v>0.38</v>
      </c>
      <c r="Q4" s="10"/>
    </row>
    <row r="5" spans="1:22" x14ac:dyDescent="0.35">
      <c r="A5" s="11">
        <v>0</v>
      </c>
      <c r="B5" s="2">
        <v>0</v>
      </c>
      <c r="C5" s="2">
        <v>0</v>
      </c>
      <c r="D5" s="12">
        <v>1</v>
      </c>
      <c r="E5" s="33">
        <v>3</v>
      </c>
      <c r="F5" s="2">
        <f t="shared" ref="F5:F19" si="0">SUM(A5:D5)^2*E5</f>
        <v>3</v>
      </c>
      <c r="H5" t="s">
        <v>8</v>
      </c>
      <c r="I5" s="13">
        <f>SUM(E4:E19)</f>
        <v>100</v>
      </c>
      <c r="K5" t="e">
        <f ca="1">FTEXT(I5)</f>
        <v>#NAME?</v>
      </c>
      <c r="S5" t="s">
        <v>9</v>
      </c>
      <c r="T5" s="14">
        <v>0.05</v>
      </c>
    </row>
    <row r="6" spans="1:22" x14ac:dyDescent="0.35">
      <c r="A6" s="11">
        <v>0</v>
      </c>
      <c r="B6" s="2">
        <v>0</v>
      </c>
      <c r="C6" s="2">
        <v>1</v>
      </c>
      <c r="D6" s="12">
        <v>0</v>
      </c>
      <c r="E6" s="33">
        <v>6</v>
      </c>
      <c r="F6" s="2">
        <f t="shared" si="0"/>
        <v>6</v>
      </c>
      <c r="H6" t="s">
        <v>10</v>
      </c>
      <c r="I6" s="13">
        <f>I4-1</f>
        <v>3</v>
      </c>
      <c r="K6" t="e">
        <f ca="1">FTEXT(I6)</f>
        <v>#NAME?</v>
      </c>
    </row>
    <row r="7" spans="1:22" x14ac:dyDescent="0.35">
      <c r="A7" s="11">
        <v>0</v>
      </c>
      <c r="B7" s="2">
        <v>0</v>
      </c>
      <c r="C7" s="2">
        <v>1</v>
      </c>
      <c r="D7" s="12">
        <v>1</v>
      </c>
      <c r="E7" s="33">
        <v>7</v>
      </c>
      <c r="F7" s="2">
        <f t="shared" si="0"/>
        <v>28</v>
      </c>
      <c r="H7" t="s">
        <v>11</v>
      </c>
      <c r="I7" s="13">
        <f>I6*(I4*SUMSQ(A20:D20)-E20^2)/(I4*E20-F20)</f>
        <v>7.3669724770642198</v>
      </c>
      <c r="K7" t="e">
        <f ca="1">FTEXT(I7)</f>
        <v>#NAME?</v>
      </c>
      <c r="S7" t="s">
        <v>12</v>
      </c>
      <c r="T7" s="15" t="e">
        <f ca="1">COCHRAN(A4:E19)</f>
        <v>#NAME?</v>
      </c>
    </row>
    <row r="8" spans="1:22" x14ac:dyDescent="0.35">
      <c r="A8" s="11">
        <v>0</v>
      </c>
      <c r="B8" s="2">
        <v>1</v>
      </c>
      <c r="C8" s="2">
        <v>0</v>
      </c>
      <c r="D8" s="12">
        <v>0</v>
      </c>
      <c r="E8" s="33">
        <v>2</v>
      </c>
      <c r="F8" s="2">
        <f t="shared" si="0"/>
        <v>2</v>
      </c>
      <c r="H8" t="s">
        <v>13</v>
      </c>
      <c r="I8" s="13">
        <v>0.05</v>
      </c>
      <c r="S8" t="s">
        <v>10</v>
      </c>
      <c r="T8" s="16">
        <f>COUNT(A4:E4)-2</f>
        <v>3</v>
      </c>
    </row>
    <row r="9" spans="1:22" x14ac:dyDescent="0.35">
      <c r="A9" s="11">
        <v>0</v>
      </c>
      <c r="B9" s="2">
        <v>1</v>
      </c>
      <c r="C9" s="2">
        <v>0</v>
      </c>
      <c r="D9" s="12">
        <v>1</v>
      </c>
      <c r="E9" s="33">
        <v>9</v>
      </c>
      <c r="F9" s="2">
        <f t="shared" si="0"/>
        <v>36</v>
      </c>
      <c r="H9" t="s">
        <v>14</v>
      </c>
      <c r="I9" s="13">
        <f>CHIDIST(I7,I6)</f>
        <v>6.1076841177476054E-2</v>
      </c>
      <c r="K9" s="17" t="s">
        <v>29</v>
      </c>
      <c r="S9" t="s">
        <v>14</v>
      </c>
      <c r="T9" s="16" t="e">
        <f ca="1">CHIDIST(T7,T8)</f>
        <v>#NAME?</v>
      </c>
    </row>
    <row r="10" spans="1:22" x14ac:dyDescent="0.35">
      <c r="A10" s="11">
        <v>0</v>
      </c>
      <c r="B10" s="2">
        <v>1</v>
      </c>
      <c r="C10" s="2">
        <v>1</v>
      </c>
      <c r="D10" s="12">
        <v>0</v>
      </c>
      <c r="E10" s="33">
        <v>10</v>
      </c>
      <c r="F10" s="2">
        <f t="shared" si="0"/>
        <v>40</v>
      </c>
      <c r="H10" t="s">
        <v>16</v>
      </c>
      <c r="I10" s="13">
        <f>CHIINV(I8,I6)</f>
        <v>7.8147279032511792</v>
      </c>
      <c r="K10" s="17" t="s">
        <v>30</v>
      </c>
      <c r="S10" t="s">
        <v>18</v>
      </c>
      <c r="T10" s="18" t="e">
        <f ca="1">IF(T9&lt;T5,"yes","no")</f>
        <v>#NAME?</v>
      </c>
    </row>
    <row r="11" spans="1:22" x14ac:dyDescent="0.35">
      <c r="A11" s="11">
        <v>0</v>
      </c>
      <c r="B11" s="2">
        <v>1</v>
      </c>
      <c r="C11" s="2">
        <v>1</v>
      </c>
      <c r="D11" s="12">
        <v>1</v>
      </c>
      <c r="E11" s="33">
        <v>0</v>
      </c>
      <c r="F11" s="2">
        <f t="shared" si="0"/>
        <v>0</v>
      </c>
      <c r="H11" t="s">
        <v>18</v>
      </c>
      <c r="I11" s="19" t="str">
        <f>IF(I9&lt;I8,"yes","no")</f>
        <v>no</v>
      </c>
      <c r="K11" t="e">
        <f ca="1">FTEXT(I11)</f>
        <v>#NAME?</v>
      </c>
    </row>
    <row r="12" spans="1:22" x14ac:dyDescent="0.35">
      <c r="A12" s="11">
        <v>1</v>
      </c>
      <c r="B12" s="2">
        <v>0</v>
      </c>
      <c r="C12" s="2">
        <v>0</v>
      </c>
      <c r="D12" s="12">
        <v>0</v>
      </c>
      <c r="E12" s="33">
        <v>11</v>
      </c>
      <c r="F12" s="2">
        <f t="shared" si="0"/>
        <v>11</v>
      </c>
      <c r="S12" t="s">
        <v>19</v>
      </c>
    </row>
    <row r="13" spans="1:22" x14ac:dyDescent="0.35">
      <c r="A13" s="11">
        <v>1</v>
      </c>
      <c r="B13" s="2">
        <v>0</v>
      </c>
      <c r="C13" s="2">
        <v>0</v>
      </c>
      <c r="D13" s="12">
        <v>1</v>
      </c>
      <c r="E13" s="33">
        <v>6</v>
      </c>
      <c r="F13" s="2">
        <f t="shared" si="0"/>
        <v>24</v>
      </c>
    </row>
    <row r="14" spans="1:22" x14ac:dyDescent="0.35">
      <c r="A14" s="11">
        <v>1</v>
      </c>
      <c r="B14" s="2">
        <v>0</v>
      </c>
      <c r="C14" s="2">
        <v>1</v>
      </c>
      <c r="D14" s="12">
        <v>0</v>
      </c>
      <c r="E14" s="33">
        <v>8</v>
      </c>
      <c r="F14" s="2">
        <f t="shared" si="0"/>
        <v>32</v>
      </c>
      <c r="H14" t="s">
        <v>20</v>
      </c>
      <c r="M14" t="s">
        <v>20</v>
      </c>
      <c r="S14" t="str">
        <f>A3</f>
        <v>A</v>
      </c>
      <c r="T14" t="str">
        <f>B3</f>
        <v>B</v>
      </c>
      <c r="U14" t="str">
        <f>C3</f>
        <v>C</v>
      </c>
      <c r="V14" t="str">
        <f>D3</f>
        <v>D</v>
      </c>
    </row>
    <row r="15" spans="1:22" x14ac:dyDescent="0.35">
      <c r="A15" s="11">
        <v>1</v>
      </c>
      <c r="B15" s="2">
        <v>0</v>
      </c>
      <c r="C15" s="2">
        <v>1</v>
      </c>
      <c r="D15" s="12">
        <v>1</v>
      </c>
      <c r="E15" s="33">
        <v>4</v>
      </c>
      <c r="F15" s="2">
        <f t="shared" si="0"/>
        <v>36</v>
      </c>
      <c r="S15" s="20" t="e">
        <f t="array" aca="1" ref="S15:V15" ca="1">QRATIO(A4:E19)</f>
        <v>#NAME?</v>
      </c>
      <c r="T15" s="21" t="e">
        <f ca="1"/>
        <v>#NAME?</v>
      </c>
      <c r="U15" s="21" t="e">
        <f ca="1"/>
        <v>#NAME?</v>
      </c>
      <c r="V15" s="22" t="e">
        <f ca="1"/>
        <v>#NAME?</v>
      </c>
    </row>
    <row r="16" spans="1:22" x14ac:dyDescent="0.35">
      <c r="A16" s="11">
        <v>1</v>
      </c>
      <c r="B16" s="2">
        <v>1</v>
      </c>
      <c r="C16" s="2">
        <v>0</v>
      </c>
      <c r="D16" s="12">
        <v>0</v>
      </c>
      <c r="E16" s="33">
        <v>14</v>
      </c>
      <c r="F16" s="2">
        <f t="shared" si="0"/>
        <v>56</v>
      </c>
      <c r="H16" t="s">
        <v>11</v>
      </c>
      <c r="I16" s="6" t="e">
        <f ca="1">COCHRAN(A4:E19)</f>
        <v>#NAME?</v>
      </c>
      <c r="K16" t="e">
        <f ca="1">FTEXT(I16)</f>
        <v>#NAME?</v>
      </c>
      <c r="M16" s="23" t="e">
        <f t="array" aca="1" ref="M16:P16" ca="1">QRATIO(A4:E19)</f>
        <v>#NAME?</v>
      </c>
      <c r="N16" s="24" t="e">
        <f ca="1"/>
        <v>#NAME?</v>
      </c>
      <c r="O16" s="24" t="e">
        <f ca="1"/>
        <v>#NAME?</v>
      </c>
      <c r="P16" s="25" t="e">
        <f ca="1"/>
        <v>#NAME?</v>
      </c>
    </row>
    <row r="17" spans="1:11" x14ac:dyDescent="0.35">
      <c r="A17" s="11">
        <v>1</v>
      </c>
      <c r="B17" s="2">
        <v>1</v>
      </c>
      <c r="C17" s="2">
        <v>0</v>
      </c>
      <c r="D17" s="12">
        <v>1</v>
      </c>
      <c r="E17" s="33">
        <v>6</v>
      </c>
      <c r="F17" s="2">
        <f t="shared" si="0"/>
        <v>54</v>
      </c>
      <c r="H17" t="s">
        <v>14</v>
      </c>
      <c r="I17" s="26" t="e">
        <f ca="1">QTEST(A4:E19)</f>
        <v>#NAME?</v>
      </c>
      <c r="K17" t="e">
        <f ca="1">FTEXT(I17)</f>
        <v>#NAME?</v>
      </c>
    </row>
    <row r="18" spans="1:11" x14ac:dyDescent="0.35">
      <c r="A18" s="11">
        <v>1</v>
      </c>
      <c r="B18" s="2">
        <v>1</v>
      </c>
      <c r="C18" s="2">
        <v>1</v>
      </c>
      <c r="D18" s="12">
        <v>0</v>
      </c>
      <c r="E18" s="33">
        <v>5</v>
      </c>
      <c r="F18" s="2">
        <f t="shared" si="0"/>
        <v>45</v>
      </c>
    </row>
    <row r="19" spans="1:11" x14ac:dyDescent="0.35">
      <c r="A19" s="27">
        <v>1</v>
      </c>
      <c r="B19" s="28">
        <v>1</v>
      </c>
      <c r="C19" s="28">
        <v>1</v>
      </c>
      <c r="D19" s="29">
        <v>1</v>
      </c>
      <c r="E19" s="34">
        <v>3</v>
      </c>
      <c r="F19" s="2">
        <f t="shared" si="0"/>
        <v>48</v>
      </c>
    </row>
    <row r="20" spans="1:11" x14ac:dyDescent="0.35">
      <c r="A20" s="2">
        <f>SUMPRODUCT(A4:A19,$E4:$E19)</f>
        <v>57</v>
      </c>
      <c r="B20" s="2">
        <f>SUMPRODUCT(B4:B19,$E4:$E19)</f>
        <v>49</v>
      </c>
      <c r="C20" s="2">
        <f>SUMPRODUCT(C4:C19,$E4:$E19)</f>
        <v>43</v>
      </c>
      <c r="D20" s="2">
        <f>SUMPRODUCT(D4:D19,$E4:$E19)</f>
        <v>38</v>
      </c>
      <c r="E20" s="2">
        <f>SUM(A20:D20)</f>
        <v>187</v>
      </c>
      <c r="F20" s="2">
        <f>SUM(F4:F19)</f>
        <v>421</v>
      </c>
    </row>
    <row r="21" spans="1:11" x14ac:dyDescent="0.35">
      <c r="E21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Raw</vt:lpstr>
      <vt:lpstr>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2023-09-22T12:38:21Z</dcterms:created>
  <dcterms:modified xsi:type="dcterms:W3CDTF">2024-12-29T19:12:02Z</dcterms:modified>
</cp:coreProperties>
</file>