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E2ED2F1-D938-4C42-A12F-7AE03C2C95B6}" xr6:coauthVersionLast="47" xr6:coauthVersionMax="47" xr10:uidLastSave="{00000000-0000-0000-0000-000000000000}"/>
  <bookViews>
    <workbookView xWindow="-110" yWindow="-110" windowWidth="19420" windowHeight="10300" xr2:uid="{1E8983C0-B626-4022-8F57-119FCE0B4FBD}"/>
  </bookViews>
  <sheets>
    <sheet name="Title" sheetId="3" r:id="rId1"/>
    <sheet name="SVD 1" sheetId="1" r:id="rId2"/>
    <sheet name="SVD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J50" i="1"/>
  <c r="J49" i="1"/>
  <c r="I49" i="1"/>
  <c r="L48" i="1"/>
  <c r="I47" i="1" a="1"/>
  <c r="E47" i="1" a="1"/>
  <c r="G49" i="1" s="1"/>
  <c r="A32" i="1"/>
  <c r="G30" i="1" a="1"/>
  <c r="E31" i="1"/>
  <c r="D31" i="1"/>
  <c r="E30" i="1"/>
  <c r="D30" i="1" a="1"/>
  <c r="D30" i="1" s="1"/>
  <c r="W8" i="1"/>
  <c r="V8" i="1"/>
  <c r="X7" i="1"/>
  <c r="W7" i="1"/>
  <c r="V7" i="1"/>
  <c r="W4" i="1"/>
  <c r="V4" i="1" a="1"/>
  <c r="J7" i="1"/>
  <c r="L6" i="1"/>
  <c r="K6" i="1"/>
  <c r="J6" i="1"/>
  <c r="I6" i="1"/>
  <c r="M5" i="1"/>
  <c r="I4" i="1" a="1"/>
  <c r="G6" i="1"/>
  <c r="F6" i="1"/>
  <c r="G5" i="1"/>
  <c r="E5" i="1"/>
  <c r="G4" i="1"/>
  <c r="F4" i="1"/>
  <c r="E4" i="1" a="1"/>
  <c r="G12" i="2" a="1"/>
  <c r="I10" i="1" a="1"/>
  <c r="F8" i="2" a="1"/>
  <c r="E10" i="1" a="1"/>
  <c r="I52" i="1" a="1"/>
  <c r="K2" i="2" a="1"/>
  <c r="G7" i="2" a="1"/>
  <c r="F3" i="2" a="1"/>
  <c r="E52" i="1" a="1"/>
  <c r="D34" i="1" a="1"/>
  <c r="O2" i="2" a="1"/>
  <c r="S52" i="1" a="1"/>
  <c r="V10" i="1" a="1"/>
  <c r="F13" i="2" a="1"/>
  <c r="G34" i="1" a="1"/>
  <c r="G2" i="2" a="1"/>
  <c r="K12" i="2" a="1"/>
  <c r="P12" i="2" a="1"/>
  <c r="P12" i="2" l="1"/>
  <c r="K12" i="2"/>
  <c r="G2" i="2"/>
  <c r="I36" i="1"/>
  <c r="H36" i="1"/>
  <c r="G36" i="1"/>
  <c r="H34" i="1"/>
  <c r="I35" i="1"/>
  <c r="H35" i="1"/>
  <c r="G35" i="1"/>
  <c r="I34" i="1"/>
  <c r="G34" i="1"/>
  <c r="I37" i="1"/>
  <c r="H37" i="1"/>
  <c r="G37" i="1"/>
  <c r="G14" i="2"/>
  <c r="F14" i="2"/>
  <c r="I16" i="2"/>
  <c r="I13" i="2"/>
  <c r="H16" i="2"/>
  <c r="H13" i="2"/>
  <c r="G16" i="2"/>
  <c r="G13" i="2"/>
  <c r="F16" i="2"/>
  <c r="F13" i="2"/>
  <c r="I15" i="2"/>
  <c r="H15" i="2"/>
  <c r="G15" i="2"/>
  <c r="F15" i="2"/>
  <c r="I14" i="2"/>
  <c r="H14" i="2"/>
  <c r="V14" i="1"/>
  <c r="V11" i="1"/>
  <c r="Y13" i="1"/>
  <c r="Y10" i="1"/>
  <c r="X13" i="1"/>
  <c r="X10" i="1"/>
  <c r="W13" i="1"/>
  <c r="W10" i="1"/>
  <c r="V13" i="1"/>
  <c r="V10" i="1"/>
  <c r="Y12" i="1"/>
  <c r="X12" i="1"/>
  <c r="W11" i="1"/>
  <c r="Y14" i="1"/>
  <c r="X14" i="1"/>
  <c r="W12" i="1"/>
  <c r="V12" i="1"/>
  <c r="W14" i="1"/>
  <c r="Y11" i="1"/>
  <c r="X11" i="1"/>
  <c r="S53" i="1"/>
  <c r="V55" i="1"/>
  <c r="V52" i="1"/>
  <c r="U55" i="1"/>
  <c r="U52" i="1"/>
  <c r="T54" i="1"/>
  <c r="T55" i="1"/>
  <c r="T52" i="1"/>
  <c r="S55" i="1"/>
  <c r="S52" i="1"/>
  <c r="V54" i="1"/>
  <c r="U54" i="1"/>
  <c r="S54" i="1"/>
  <c r="V53" i="1"/>
  <c r="U53" i="1"/>
  <c r="T53" i="1"/>
  <c r="O2" i="2"/>
  <c r="E35" i="1"/>
  <c r="D35" i="1"/>
  <c r="E34" i="1"/>
  <c r="D34" i="1"/>
  <c r="G40" i="1" s="1" a="1"/>
  <c r="E36" i="1"/>
  <c r="D36" i="1"/>
  <c r="G52" i="1"/>
  <c r="F52" i="1"/>
  <c r="E52" i="1"/>
  <c r="F54" i="1"/>
  <c r="G55" i="1"/>
  <c r="F55" i="1"/>
  <c r="E55" i="1"/>
  <c r="G54" i="1"/>
  <c r="E54" i="1"/>
  <c r="G53" i="1"/>
  <c r="F53" i="1"/>
  <c r="E53" i="1"/>
  <c r="H3" i="2"/>
  <c r="F3" i="2"/>
  <c r="G3" i="2"/>
  <c r="G5" i="2"/>
  <c r="H5" i="2"/>
  <c r="F5" i="2"/>
  <c r="H4" i="2"/>
  <c r="G4" i="2"/>
  <c r="F4" i="2"/>
  <c r="O3" i="2" s="1" a="1"/>
  <c r="O3" i="2" s="1"/>
  <c r="G7" i="2"/>
  <c r="K2" i="2"/>
  <c r="J55" i="1"/>
  <c r="J52" i="1"/>
  <c r="I55" i="1"/>
  <c r="I52" i="1"/>
  <c r="L54" i="1"/>
  <c r="K56" i="1"/>
  <c r="K53" i="1"/>
  <c r="K54" i="1"/>
  <c r="J54" i="1"/>
  <c r="I54" i="1"/>
  <c r="L56" i="1"/>
  <c r="L53" i="1"/>
  <c r="J53" i="1"/>
  <c r="I53" i="1"/>
  <c r="L52" i="1"/>
  <c r="K52" i="1"/>
  <c r="J56" i="1"/>
  <c r="I56" i="1"/>
  <c r="K55" i="1"/>
  <c r="L55" i="1"/>
  <c r="E10" i="1"/>
  <c r="E16" i="1" s="1" a="1"/>
  <c r="G13" i="1"/>
  <c r="F13" i="1"/>
  <c r="G11" i="1"/>
  <c r="E13" i="1"/>
  <c r="G12" i="1"/>
  <c r="F12" i="1"/>
  <c r="E12" i="1"/>
  <c r="F11" i="1"/>
  <c r="E11" i="1"/>
  <c r="G10" i="1"/>
  <c r="F10" i="1"/>
  <c r="F8" i="2"/>
  <c r="I10" i="2"/>
  <c r="H10" i="2"/>
  <c r="G9" i="2"/>
  <c r="G10" i="2"/>
  <c r="F10" i="2"/>
  <c r="I9" i="2"/>
  <c r="H9" i="2"/>
  <c r="H8" i="2"/>
  <c r="F9" i="2"/>
  <c r="I8" i="2"/>
  <c r="G8" i="2"/>
  <c r="L14" i="1"/>
  <c r="L21" i="1" s="1"/>
  <c r="J12" i="1"/>
  <c r="K14" i="1"/>
  <c r="I12" i="1"/>
  <c r="J14" i="1"/>
  <c r="M11" i="1"/>
  <c r="I11" i="1"/>
  <c r="L15" i="1"/>
  <c r="M10" i="1"/>
  <c r="J13" i="1"/>
  <c r="I14" i="1"/>
  <c r="L11" i="1"/>
  <c r="M13" i="1"/>
  <c r="M20" i="1" s="1"/>
  <c r="K11" i="1"/>
  <c r="L13" i="1"/>
  <c r="L20" i="1" s="1"/>
  <c r="J11" i="1"/>
  <c r="M15" i="1"/>
  <c r="M22" i="1" s="1"/>
  <c r="K13" i="1"/>
  <c r="I10" i="1"/>
  <c r="K15" i="1"/>
  <c r="J15" i="1"/>
  <c r="I15" i="1"/>
  <c r="M14" i="1"/>
  <c r="M21" i="1" s="1"/>
  <c r="I13" i="1"/>
  <c r="M12" i="1"/>
  <c r="M19" i="1" s="1"/>
  <c r="L12" i="1"/>
  <c r="L10" i="1"/>
  <c r="J10" i="1"/>
  <c r="K12" i="1"/>
  <c r="K10" i="1"/>
  <c r="G12" i="2"/>
  <c r="L18" i="1"/>
  <c r="L22" i="1"/>
  <c r="M18" i="1"/>
  <c r="L19" i="1"/>
  <c r="H31" i="1"/>
  <c r="G31" i="1"/>
  <c r="I30" i="1"/>
  <c r="H30" i="1"/>
  <c r="I32" i="1"/>
  <c r="H32" i="1"/>
  <c r="G32" i="1"/>
  <c r="I31" i="1"/>
  <c r="I8" i="1"/>
  <c r="L5" i="1"/>
  <c r="L7" i="1"/>
  <c r="J5" i="1"/>
  <c r="I7" i="1"/>
  <c r="J4" i="1"/>
  <c r="M6" i="1"/>
  <c r="I4" i="1"/>
  <c r="K7" i="1"/>
  <c r="W5" i="1"/>
  <c r="X8" i="1"/>
  <c r="X4" i="1"/>
  <c r="W6" i="1"/>
  <c r="V6" i="1"/>
  <c r="F49" i="1"/>
  <c r="K4" i="1"/>
  <c r="M7" i="1"/>
  <c r="V4" i="1"/>
  <c r="F48" i="1"/>
  <c r="E48" i="1"/>
  <c r="G47" i="1"/>
  <c r="F47" i="1"/>
  <c r="E49" i="1"/>
  <c r="G48" i="1"/>
  <c r="E47" i="1"/>
  <c r="K48" i="1"/>
  <c r="J48" i="1"/>
  <c r="I48" i="1"/>
  <c r="L50" i="1"/>
  <c r="L47" i="1"/>
  <c r="I50" i="1"/>
  <c r="L49" i="1"/>
  <c r="K49" i="1"/>
  <c r="M4" i="1"/>
  <c r="K8" i="1"/>
  <c r="V5" i="1"/>
  <c r="I47" i="1"/>
  <c r="E6" i="1"/>
  <c r="F5" i="1"/>
  <c r="I5" i="1"/>
  <c r="L8" i="1"/>
  <c r="X5" i="1"/>
  <c r="J47" i="1"/>
  <c r="G30" i="1"/>
  <c r="L4" i="1"/>
  <c r="J8" i="1"/>
  <c r="E4" i="1"/>
  <c r="K5" i="1"/>
  <c r="M8" i="1"/>
  <c r="X6" i="1"/>
  <c r="K47" i="1"/>
  <c r="K13" i="2" a="1"/>
  <c r="K3" i="2" a="1"/>
  <c r="K3" i="2" l="1"/>
  <c r="K13" i="2"/>
  <c r="D38" i="1" a="1"/>
  <c r="D39" i="1" s="1"/>
  <c r="L59" i="1" a="1"/>
  <c r="L62" i="1" s="1"/>
  <c r="I40" i="1" a="1"/>
  <c r="I41" i="1" s="1"/>
  <c r="I18" i="1" a="1"/>
  <c r="I18" i="1" s="1"/>
  <c r="K40" i="1" a="1"/>
  <c r="O18" i="1" a="1"/>
  <c r="Q19" i="1" s="1"/>
  <c r="L59" i="1"/>
  <c r="L61" i="1"/>
  <c r="N59" i="1" a="1"/>
  <c r="H42" i="1"/>
  <c r="G41" i="1"/>
  <c r="H40" i="1"/>
  <c r="G40" i="1"/>
  <c r="G42" i="1"/>
  <c r="H41" i="1"/>
  <c r="E16" i="1"/>
  <c r="E17" i="1"/>
  <c r="E18" i="1"/>
  <c r="E57" i="1" a="1"/>
  <c r="I59" i="1" a="1"/>
  <c r="I40" i="1"/>
  <c r="I42" i="1"/>
  <c r="P13" i="2" a="1"/>
  <c r="P13" i="2" s="1"/>
  <c r="A8" i="2" a="1"/>
  <c r="O11" i="1" a="1"/>
  <c r="O12" i="1" l="1"/>
  <c r="Q11" i="1"/>
  <c r="P11" i="1"/>
  <c r="Q13" i="1"/>
  <c r="O11" i="1"/>
  <c r="P13" i="1"/>
  <c r="O13" i="1"/>
  <c r="Q12" i="1"/>
  <c r="P12" i="1"/>
  <c r="D38" i="1"/>
  <c r="O19" i="1"/>
  <c r="I22" i="1"/>
  <c r="J21" i="1"/>
  <c r="I21" i="1"/>
  <c r="L60" i="1"/>
  <c r="O20" i="1"/>
  <c r="P20" i="1"/>
  <c r="K21" i="1"/>
  <c r="J18" i="1"/>
  <c r="J22" i="1"/>
  <c r="J20" i="1"/>
  <c r="I20" i="1"/>
  <c r="K19" i="1"/>
  <c r="K18" i="1"/>
  <c r="O18" i="1"/>
  <c r="J19" i="1"/>
  <c r="Q18" i="1"/>
  <c r="K20" i="1"/>
  <c r="P18" i="1"/>
  <c r="K22" i="1"/>
  <c r="K41" i="1"/>
  <c r="K40" i="1"/>
  <c r="L40" i="1"/>
  <c r="L41" i="1"/>
  <c r="Q20" i="1"/>
  <c r="P19" i="1"/>
  <c r="I19" i="1"/>
  <c r="C9" i="2"/>
  <c r="B9" i="2"/>
  <c r="A9" i="2"/>
  <c r="D8" i="2"/>
  <c r="D10" i="2"/>
  <c r="C10" i="2"/>
  <c r="B10" i="2"/>
  <c r="C8" i="2"/>
  <c r="A10" i="2"/>
  <c r="D9" i="2"/>
  <c r="B8" i="2"/>
  <c r="A8" i="2"/>
  <c r="K30" i="1" a="1"/>
  <c r="N60" i="1"/>
  <c r="P59" i="1"/>
  <c r="O59" i="1"/>
  <c r="N59" i="1"/>
  <c r="P61" i="1"/>
  <c r="O61" i="1"/>
  <c r="N61" i="1"/>
  <c r="P60" i="1"/>
  <c r="O60" i="1"/>
  <c r="I62" i="1"/>
  <c r="K61" i="1"/>
  <c r="J61" i="1"/>
  <c r="I61" i="1"/>
  <c r="J62" i="1"/>
  <c r="K60" i="1"/>
  <c r="J60" i="1"/>
  <c r="K62" i="1"/>
  <c r="I60" i="1"/>
  <c r="I59" i="1"/>
  <c r="K59" i="1"/>
  <c r="J59" i="1"/>
  <c r="E58" i="1"/>
  <c r="E59" i="1"/>
  <c r="E57" i="1"/>
  <c r="N53" i="1" a="1"/>
  <c r="AA10" i="1" a="1"/>
  <c r="K35" i="1" a="1"/>
  <c r="K35" i="1" l="1"/>
  <c r="L36" i="1"/>
  <c r="K36" i="1"/>
  <c r="L35" i="1"/>
  <c r="AA10" i="1"/>
  <c r="AA12" i="1"/>
  <c r="AA11" i="1"/>
  <c r="P55" i="1"/>
  <c r="O55" i="1"/>
  <c r="N55" i="1"/>
  <c r="P54" i="1"/>
  <c r="O54" i="1"/>
  <c r="N54" i="1"/>
  <c r="P53" i="1"/>
  <c r="O53" i="1"/>
  <c r="N53" i="1"/>
  <c r="O4" i="1" a="1"/>
  <c r="Q4" i="1" s="1"/>
  <c r="R7" i="1"/>
  <c r="P5" i="1"/>
  <c r="P7" i="1"/>
  <c r="S4" i="1"/>
  <c r="S7" i="1"/>
  <c r="R4" i="1"/>
  <c r="Q7" i="1"/>
  <c r="Q5" i="1"/>
  <c r="O7" i="1"/>
  <c r="Q6" i="1"/>
  <c r="R8" i="1"/>
  <c r="O5" i="1"/>
  <c r="Q8" i="1"/>
  <c r="P4" i="1"/>
  <c r="O8" i="1"/>
  <c r="S8" i="1"/>
  <c r="P8" i="1"/>
  <c r="O4" i="1"/>
  <c r="N47" i="1" a="1"/>
  <c r="X52" i="1" a="1"/>
  <c r="K32" i="1"/>
  <c r="M31" i="1"/>
  <c r="L31" i="1"/>
  <c r="K31" i="1"/>
  <c r="M32" i="1"/>
  <c r="L32" i="1"/>
  <c r="L30" i="1"/>
  <c r="M30" i="1"/>
  <c r="K30" i="1"/>
  <c r="U17" i="1" a="1"/>
  <c r="W20" i="1" l="1"/>
  <c r="U18" i="1"/>
  <c r="V20" i="1"/>
  <c r="Y17" i="1"/>
  <c r="U20" i="1"/>
  <c r="X17" i="1"/>
  <c r="W21" i="1"/>
  <c r="U19" i="1"/>
  <c r="Y19" i="1"/>
  <c r="W17" i="1"/>
  <c r="X19" i="1"/>
  <c r="V17" i="1"/>
  <c r="Y21" i="1"/>
  <c r="W19" i="1"/>
  <c r="U17" i="1"/>
  <c r="X21" i="1"/>
  <c r="V19" i="1"/>
  <c r="V21" i="1"/>
  <c r="U21" i="1"/>
  <c r="Y20" i="1"/>
  <c r="V18" i="1"/>
  <c r="X20" i="1"/>
  <c r="Y18" i="1"/>
  <c r="X18" i="1"/>
  <c r="W18" i="1"/>
  <c r="O30" i="1" a="1"/>
  <c r="P32" i="1" s="1"/>
  <c r="R5" i="1"/>
  <c r="R6" i="1"/>
  <c r="P6" i="1"/>
  <c r="S5" i="1"/>
  <c r="O23" i="1" s="1" a="1"/>
  <c r="S6" i="1"/>
  <c r="O6" i="1"/>
  <c r="AA4" i="1" s="1" a="1"/>
  <c r="X52" i="1"/>
  <c r="X54" i="1"/>
  <c r="X53" i="1"/>
  <c r="O50" i="1"/>
  <c r="O47" i="1"/>
  <c r="N50" i="1"/>
  <c r="N47" i="1"/>
  <c r="Q49" i="1"/>
  <c r="P49" i="1"/>
  <c r="Q50" i="1"/>
  <c r="P50" i="1"/>
  <c r="O49" i="1"/>
  <c r="N49" i="1"/>
  <c r="Q48" i="1"/>
  <c r="P48" i="1"/>
  <c r="O48" i="1"/>
  <c r="P47" i="1"/>
  <c r="N48" i="1"/>
  <c r="Q47" i="1"/>
  <c r="P31" i="1"/>
  <c r="O31" i="1"/>
  <c r="P30" i="1"/>
  <c r="O30" i="1"/>
  <c r="S58" i="1" a="1"/>
  <c r="T61" i="1" l="1"/>
  <c r="T58" i="1"/>
  <c r="S61" i="1"/>
  <c r="S58" i="1"/>
  <c r="V60" i="1"/>
  <c r="U59" i="1"/>
  <c r="U60" i="1"/>
  <c r="T60" i="1"/>
  <c r="S60" i="1"/>
  <c r="V59" i="1"/>
  <c r="V61" i="1"/>
  <c r="T59" i="1"/>
  <c r="S59" i="1"/>
  <c r="U58" i="1"/>
  <c r="U61" i="1"/>
  <c r="V58" i="1"/>
  <c r="O32" i="1"/>
  <c r="P27" i="1"/>
  <c r="P23" i="1"/>
  <c r="O27" i="1"/>
  <c r="O23" i="1"/>
  <c r="Q26" i="1"/>
  <c r="P26" i="1"/>
  <c r="O26" i="1"/>
  <c r="Q25" i="1"/>
  <c r="P25" i="1"/>
  <c r="O25" i="1"/>
  <c r="O24" i="1"/>
  <c r="Q23" i="1"/>
  <c r="Q27" i="1"/>
  <c r="Q24" i="1"/>
  <c r="P24" i="1"/>
  <c r="X47" i="1" a="1"/>
  <c r="N64" i="1" a="1"/>
  <c r="AA4" i="1"/>
  <c r="AA17" i="1" s="1" a="1"/>
  <c r="AA8" i="1"/>
  <c r="AA7" i="1"/>
  <c r="AA6" i="1"/>
  <c r="AA5" i="1"/>
  <c r="AA19" i="1" l="1"/>
  <c r="AA18" i="1"/>
  <c r="AA17" i="1"/>
  <c r="P65" i="1"/>
  <c r="O65" i="1"/>
  <c r="N65" i="1"/>
  <c r="P64" i="1"/>
  <c r="P66" i="1"/>
  <c r="O66" i="1"/>
  <c r="N66" i="1"/>
  <c r="O64" i="1"/>
  <c r="P67" i="1"/>
  <c r="O67" i="1"/>
  <c r="N67" i="1"/>
  <c r="N64" i="1"/>
  <c r="X50" i="1"/>
  <c r="X48" i="1"/>
  <c r="X47" i="1"/>
  <c r="X49" i="1"/>
  <c r="X58" i="1" l="1" a="1"/>
  <c r="X59" i="1"/>
  <c r="X58" i="1"/>
  <c r="X6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<sst xmlns="http://schemas.openxmlformats.org/spreadsheetml/2006/main" count="49" uniqueCount="18">
  <si>
    <t>SVD</t>
  </si>
  <si>
    <t>A</t>
  </si>
  <si>
    <r>
      <t>A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A</t>
    </r>
  </si>
  <si>
    <r>
      <t>AA</t>
    </r>
    <r>
      <rPr>
        <vertAlign val="superscript"/>
        <sz val="11"/>
        <color theme="1"/>
        <rFont val="Aptos Narrow"/>
        <family val="2"/>
        <scheme val="minor"/>
      </rPr>
      <t>T</t>
    </r>
  </si>
  <si>
    <t>U</t>
  </si>
  <si>
    <t>C</t>
  </si>
  <si>
    <r>
      <t>U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C</t>
    </r>
  </si>
  <si>
    <t>V</t>
  </si>
  <si>
    <t>col D*</t>
  </si>
  <si>
    <t>D</t>
  </si>
  <si>
    <t>D*</t>
  </si>
  <si>
    <t>X</t>
  </si>
  <si>
    <r>
      <t>UDV</t>
    </r>
    <r>
      <rPr>
        <vertAlign val="superscript"/>
        <sz val="11"/>
        <color theme="1"/>
        <rFont val="Aptos Narrow"/>
        <family val="2"/>
        <scheme val="minor"/>
      </rPr>
      <t>T</t>
    </r>
  </si>
  <si>
    <t>Singular Value Decomposition</t>
  </si>
  <si>
    <t>UDV'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</si>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</sst>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DIAG"/>
      <definedName name="DIAGONAL"/>
      <definedName name="ELIM"/>
      <definedName name="eVECTORS"/>
      <definedName name="FTEXT"/>
      <definedName name="SSCP"/>
      <definedName name="SVD_D"/>
      <definedName name="SVD_U"/>
      <definedName name="SVD_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4A71-8D61-46E4-B5E2-5D4370A9F6AC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15</v>
      </c>
    </row>
    <row r="2" spans="1:2" x14ac:dyDescent="0.35">
      <c r="A2" t="s">
        <v>13</v>
      </c>
    </row>
    <row r="4" spans="1:2" x14ac:dyDescent="0.35">
      <c r="A4" t="s">
        <v>16</v>
      </c>
      <c r="B4" s="33">
        <v>45585</v>
      </c>
    </row>
    <row r="6" spans="1:2" x14ac:dyDescent="0.35">
      <c r="A6" s="34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5F0B-D15E-45C8-96A0-BEE8CD0E5BEA}">
  <sheetPr codeName="Sheet40"/>
  <dimension ref="A1:AA67"/>
  <sheetViews>
    <sheetView workbookViewId="0"/>
  </sheetViews>
  <sheetFormatPr defaultRowHeight="14.5" x14ac:dyDescent="0.35"/>
  <cols>
    <col min="9" max="9" width="9.1796875" customWidth="1"/>
    <col min="12" max="12" width="9.1796875" customWidth="1"/>
    <col min="24" max="24" width="9.1796875" customWidth="1"/>
  </cols>
  <sheetData>
    <row r="1" spans="1:27" x14ac:dyDescent="0.35">
      <c r="A1" s="1" t="s">
        <v>0</v>
      </c>
    </row>
    <row r="3" spans="1:27" ht="16.5" x14ac:dyDescent="0.35">
      <c r="A3" t="s">
        <v>1</v>
      </c>
      <c r="E3" t="s">
        <v>2</v>
      </c>
      <c r="I3" t="s">
        <v>3</v>
      </c>
      <c r="O3" t="s">
        <v>4</v>
      </c>
      <c r="V3" t="s">
        <v>1</v>
      </c>
      <c r="Y3" s="2" t="s">
        <v>5</v>
      </c>
      <c r="AA3" s="2" t="s">
        <v>6</v>
      </c>
    </row>
    <row r="4" spans="1:27" x14ac:dyDescent="0.35">
      <c r="A4" s="3">
        <v>1</v>
      </c>
      <c r="B4" s="4">
        <v>2</v>
      </c>
      <c r="C4" s="5">
        <v>-4</v>
      </c>
      <c r="E4" s="3">
        <f t="array" ref="E4:G6">MMULT(TRANSPOSE(A4:C8),A4:C8)</f>
        <v>151</v>
      </c>
      <c r="F4" s="4">
        <v>56</v>
      </c>
      <c r="G4" s="5">
        <v>95</v>
      </c>
      <c r="I4" s="3">
        <f t="array" ref="I4:M8">MMULT(A4:C8,TRANSPOSE(A4:C8))</f>
        <v>21</v>
      </c>
      <c r="J4" s="4">
        <v>-14</v>
      </c>
      <c r="K4" s="4">
        <v>-1</v>
      </c>
      <c r="L4" s="4">
        <v>-9</v>
      </c>
      <c r="M4" s="5">
        <v>4</v>
      </c>
      <c r="O4" s="3">
        <f t="array" ref="O4:S8">I18:M22</f>
        <v>4.0538330159841436E-2</v>
      </c>
      <c r="P4" s="4">
        <v>0.12626987995584707</v>
      </c>
      <c r="Q4" s="4">
        <v>-0.85229823452296338</v>
      </c>
      <c r="R4" s="4">
        <v>-0.29176832751205151</v>
      </c>
      <c r="S4" s="5">
        <v>-0.41336608919170814</v>
      </c>
      <c r="V4" s="3">
        <f t="array" ref="V4:X8">A4:C8</f>
        <v>1</v>
      </c>
      <c r="W4" s="4">
        <v>2</v>
      </c>
      <c r="X4" s="5">
        <v>-4</v>
      </c>
      <c r="Y4" s="11">
        <v>12</v>
      </c>
      <c r="AA4" s="11">
        <f t="array" ref="AA4:AA8">MMULT(TRANSPOSE(O4:S8),Y4:Y8)</f>
        <v>-1.6102658694430678</v>
      </c>
    </row>
    <row r="5" spans="1:27" x14ac:dyDescent="0.35">
      <c r="A5" s="6">
        <v>8</v>
      </c>
      <c r="B5">
        <v>7</v>
      </c>
      <c r="C5" s="7">
        <v>9</v>
      </c>
      <c r="E5" s="6">
        <v>56</v>
      </c>
      <c r="F5">
        <v>120</v>
      </c>
      <c r="G5" s="7">
        <v>70</v>
      </c>
      <c r="I5" s="6">
        <v>-14</v>
      </c>
      <c r="J5">
        <v>194</v>
      </c>
      <c r="K5">
        <v>88</v>
      </c>
      <c r="L5">
        <v>-9</v>
      </c>
      <c r="M5" s="7">
        <v>87</v>
      </c>
      <c r="O5" s="6">
        <v>-0.83224534603241895</v>
      </c>
      <c r="P5">
        <v>8.6760718432531275E-2</v>
      </c>
      <c r="Q5">
        <v>0.24290517398115238</v>
      </c>
      <c r="R5">
        <v>-0.41375056613290923</v>
      </c>
      <c r="S5" s="7">
        <v>-0.2639087100160446</v>
      </c>
      <c r="V5" s="6">
        <v>8</v>
      </c>
      <c r="W5">
        <v>7</v>
      </c>
      <c r="X5" s="7">
        <v>9</v>
      </c>
      <c r="Y5" s="12">
        <v>4</v>
      </c>
      <c r="AA5" s="12">
        <v>-5.9523062669366116</v>
      </c>
    </row>
    <row r="6" spans="1:27" x14ac:dyDescent="0.35">
      <c r="A6" s="6">
        <v>5</v>
      </c>
      <c r="B6">
        <v>3</v>
      </c>
      <c r="C6" s="7">
        <v>3</v>
      </c>
      <c r="E6" s="8">
        <v>95</v>
      </c>
      <c r="F6" s="9">
        <v>70</v>
      </c>
      <c r="G6" s="10">
        <v>110</v>
      </c>
      <c r="I6" s="6">
        <v>-1</v>
      </c>
      <c r="J6">
        <v>88</v>
      </c>
      <c r="K6">
        <v>43</v>
      </c>
      <c r="L6">
        <v>4</v>
      </c>
      <c r="M6" s="7">
        <v>45</v>
      </c>
      <c r="O6" s="6">
        <v>-0.38862162300175079</v>
      </c>
      <c r="P6">
        <v>-6.5880408199420787E-2</v>
      </c>
      <c r="Q6">
        <v>-0.17689168714525721</v>
      </c>
      <c r="R6">
        <v>0.85222726171599239</v>
      </c>
      <c r="S6" s="7">
        <v>-0.29504411764671479</v>
      </c>
      <c r="V6" s="6">
        <v>5</v>
      </c>
      <c r="W6">
        <v>3</v>
      </c>
      <c r="X6" s="7">
        <v>3</v>
      </c>
      <c r="Y6" s="12">
        <v>-6</v>
      </c>
      <c r="AA6" s="12">
        <v>-9.6341930225129264</v>
      </c>
    </row>
    <row r="7" spans="1:27" x14ac:dyDescent="0.35">
      <c r="A7" s="6">
        <v>5</v>
      </c>
      <c r="B7">
        <v>-7</v>
      </c>
      <c r="C7" s="7">
        <v>0</v>
      </c>
      <c r="I7" s="6">
        <v>-9</v>
      </c>
      <c r="J7">
        <v>-9</v>
      </c>
      <c r="K7">
        <v>4</v>
      </c>
      <c r="L7">
        <v>74</v>
      </c>
      <c r="M7" s="7">
        <v>9</v>
      </c>
      <c r="O7" s="6">
        <v>1.0011479049250829E-2</v>
      </c>
      <c r="P7">
        <v>-0.97733600147313526</v>
      </c>
      <c r="Q7">
        <v>-1.9567667660033611E-2</v>
      </c>
      <c r="R7">
        <v>-0.13187269040092725</v>
      </c>
      <c r="S7" s="7">
        <v>-0.16413656027990042</v>
      </c>
      <c r="V7" s="6">
        <v>5</v>
      </c>
      <c r="W7">
        <v>-7</v>
      </c>
      <c r="X7" s="7">
        <v>0</v>
      </c>
      <c r="Y7" s="12">
        <v>8</v>
      </c>
      <c r="AA7" s="12">
        <v>-11.324567288179628</v>
      </c>
    </row>
    <row r="8" spans="1:27" x14ac:dyDescent="0.35">
      <c r="A8" s="8">
        <v>6</v>
      </c>
      <c r="B8" s="9">
        <v>3</v>
      </c>
      <c r="C8" s="10">
        <v>2</v>
      </c>
      <c r="I8" s="8">
        <v>4</v>
      </c>
      <c r="J8" s="9">
        <v>87</v>
      </c>
      <c r="K8" s="9">
        <v>45</v>
      </c>
      <c r="L8" s="9">
        <v>9</v>
      </c>
      <c r="M8" s="10">
        <v>49</v>
      </c>
      <c r="O8" s="8">
        <v>-0.39318867254533352</v>
      </c>
      <c r="P8" s="9">
        <v>-0.13039404584944816</v>
      </c>
      <c r="Q8" s="9">
        <v>-0.42768122858441676</v>
      </c>
      <c r="R8" s="9">
        <v>0</v>
      </c>
      <c r="S8" s="10">
        <v>0.80342319315885702</v>
      </c>
      <c r="V8" s="8">
        <v>6</v>
      </c>
      <c r="W8" s="9">
        <v>3</v>
      </c>
      <c r="X8" s="10">
        <v>2</v>
      </c>
      <c r="Y8" s="13">
        <v>3</v>
      </c>
      <c r="AA8" s="13">
        <v>-3.14858610724702</v>
      </c>
    </row>
    <row r="9" spans="1:27" x14ac:dyDescent="0.35">
      <c r="E9" t="s">
        <v>7</v>
      </c>
      <c r="AA9" s="2" t="s">
        <v>8</v>
      </c>
    </row>
    <row r="10" spans="1:27" x14ac:dyDescent="0.35">
      <c r="E10" s="14">
        <f t="array" ref="E10:G13">[1]!eVECTORS(E4:G6)</f>
        <v>276.98485248193742</v>
      </c>
      <c r="F10" s="15">
        <v>77.432129202118972</v>
      </c>
      <c r="G10" s="16">
        <v>26.583018315943772</v>
      </c>
      <c r="I10" s="14">
        <f t="array" ref="I10:M15">[1]!eVECTORS(I4:M8)</f>
        <v>276.98485248193725</v>
      </c>
      <c r="J10" s="15">
        <v>77.432129202118944</v>
      </c>
      <c r="K10" s="15">
        <v>26.583018315943768</v>
      </c>
      <c r="L10" s="15">
        <v>5.1372775724701485E-15</v>
      </c>
      <c r="M10" s="16">
        <v>5.1372775724701485E-15</v>
      </c>
      <c r="O10" t="s">
        <v>9</v>
      </c>
      <c r="V10" s="3">
        <f t="array" ref="V10:Y14">[1]!ELIM(V4:Y8)</f>
        <v>1</v>
      </c>
      <c r="W10" s="4">
        <v>0</v>
      </c>
      <c r="X10" s="4">
        <v>0</v>
      </c>
      <c r="Y10" s="11">
        <v>0</v>
      </c>
      <c r="AA10" s="11">
        <f t="array" ref="AA10:AA12">1/[1]!DIAG(O11:Q13)</f>
        <v>6.0085819706983477E-2</v>
      </c>
    </row>
    <row r="11" spans="1:27" x14ac:dyDescent="0.35">
      <c r="E11" s="6">
        <v>-0.65310925809238118</v>
      </c>
      <c r="F11">
        <v>-0.58844930225707426</v>
      </c>
      <c r="G11" s="7">
        <v>-0.47662953713254219</v>
      </c>
      <c r="I11" s="6">
        <v>-4.0538330159841207E-2</v>
      </c>
      <c r="J11">
        <v>-0.12626987995584726</v>
      </c>
      <c r="K11">
        <v>-0.85229823452296394</v>
      </c>
      <c r="L11">
        <v>-0.29176832751205151</v>
      </c>
      <c r="M11" s="7">
        <v>-0.41336608919170814</v>
      </c>
      <c r="O11" s="3">
        <f t="array" ref="O11:Q13">[1]!DIAGONAL(E16:E18)</f>
        <v>16.642861907795108</v>
      </c>
      <c r="P11" s="4">
        <v>0</v>
      </c>
      <c r="Q11" s="5">
        <v>0</v>
      </c>
      <c r="V11" s="6">
        <v>0</v>
      </c>
      <c r="W11">
        <v>1</v>
      </c>
      <c r="X11">
        <v>0</v>
      </c>
      <c r="Y11" s="12">
        <v>0</v>
      </c>
      <c r="AA11" s="12">
        <v>0.11364213892713658</v>
      </c>
    </row>
    <row r="12" spans="1:27" x14ac:dyDescent="0.35">
      <c r="E12" s="6">
        <v>-0.49030942196733873</v>
      </c>
      <c r="F12">
        <v>0.80826760308391321</v>
      </c>
      <c r="G12" s="7">
        <v>-0.32603704166097391</v>
      </c>
      <c r="I12" s="6">
        <v>0.83224534603241929</v>
      </c>
      <c r="J12">
        <v>-8.67607184325314E-2</v>
      </c>
      <c r="K12">
        <v>0.24290517398115263</v>
      </c>
      <c r="L12">
        <v>-0.41375056613290923</v>
      </c>
      <c r="M12" s="7">
        <v>-0.2639087100160446</v>
      </c>
      <c r="O12" s="6">
        <v>0</v>
      </c>
      <c r="P12">
        <v>8.799552784211194</v>
      </c>
      <c r="Q12" s="7">
        <v>0</v>
      </c>
      <c r="V12" s="6">
        <v>0</v>
      </c>
      <c r="W12">
        <v>0</v>
      </c>
      <c r="X12">
        <v>1</v>
      </c>
      <c r="Y12" s="12">
        <v>0</v>
      </c>
      <c r="AA12" s="12">
        <v>0.19395360434691836</v>
      </c>
    </row>
    <row r="13" spans="1:27" x14ac:dyDescent="0.35">
      <c r="E13" s="8">
        <v>-0.57710048321247631</v>
      </c>
      <c r="F13" s="9">
        <v>-2.0758142454183802E-2</v>
      </c>
      <c r="G13" s="10">
        <v>0.81640929183699196</v>
      </c>
      <c r="I13" s="6">
        <v>0.38862162300175096</v>
      </c>
      <c r="J13">
        <v>6.5880408199420787E-2</v>
      </c>
      <c r="K13">
        <v>-0.17689168714525721</v>
      </c>
      <c r="L13">
        <v>0.85222726171599239</v>
      </c>
      <c r="M13" s="7">
        <v>-0.29504411764671479</v>
      </c>
      <c r="O13" s="6">
        <v>0</v>
      </c>
      <c r="P13">
        <v>0</v>
      </c>
      <c r="Q13" s="7">
        <v>5.1558722167974427</v>
      </c>
      <c r="V13" s="6">
        <v>0</v>
      </c>
      <c r="W13">
        <v>0</v>
      </c>
      <c r="X13">
        <v>0</v>
      </c>
      <c r="Y13" s="12">
        <v>1</v>
      </c>
      <c r="AA13" s="12">
        <v>0</v>
      </c>
    </row>
    <row r="14" spans="1:27" x14ac:dyDescent="0.35">
      <c r="I14" s="6">
        <v>-1.0011479049250883E-2</v>
      </c>
      <c r="J14">
        <v>0.97733600147313549</v>
      </c>
      <c r="K14">
        <v>-1.9567667660033726E-2</v>
      </c>
      <c r="L14">
        <v>-0.13187269040092725</v>
      </c>
      <c r="M14" s="7">
        <v>-0.16413656027990042</v>
      </c>
      <c r="O14" s="6">
        <v>0</v>
      </c>
      <c r="P14">
        <v>0</v>
      </c>
      <c r="Q14" s="7">
        <v>0</v>
      </c>
      <c r="V14" s="8">
        <v>0</v>
      </c>
      <c r="W14" s="9">
        <v>0</v>
      </c>
      <c r="X14" s="9">
        <v>0</v>
      </c>
      <c r="Y14" s="13">
        <v>0</v>
      </c>
      <c r="AA14" s="13">
        <v>0</v>
      </c>
    </row>
    <row r="15" spans="1:27" x14ac:dyDescent="0.35">
      <c r="I15" s="8">
        <v>0.39318867254533368</v>
      </c>
      <c r="J15" s="9">
        <v>0.13039404584944816</v>
      </c>
      <c r="K15" s="9">
        <v>-0.42768122858441709</v>
      </c>
      <c r="L15" s="9">
        <v>0</v>
      </c>
      <c r="M15" s="10">
        <v>0.80342319315885702</v>
      </c>
      <c r="O15" s="8">
        <v>0</v>
      </c>
      <c r="P15" s="9">
        <v>0</v>
      </c>
      <c r="Q15" s="10">
        <v>0</v>
      </c>
    </row>
    <row r="16" spans="1:27" x14ac:dyDescent="0.35">
      <c r="E16" s="11">
        <f t="array" ref="E16:E18">SQRT(TRANSPOSE(E10:G10))</f>
        <v>16.642861907795108</v>
      </c>
      <c r="U16" t="s">
        <v>10</v>
      </c>
      <c r="AA16" s="2" t="s">
        <v>11</v>
      </c>
    </row>
    <row r="17" spans="1:27" x14ac:dyDescent="0.35">
      <c r="E17" s="12">
        <v>8.799552784211194</v>
      </c>
      <c r="I17" t="s">
        <v>4</v>
      </c>
      <c r="O17" t="s">
        <v>7</v>
      </c>
      <c r="U17" s="3">
        <f t="array" ref="U17:Y21">[1]!DIAGONAL(AA10:AA14)</f>
        <v>6.0085819706983477E-2</v>
      </c>
      <c r="V17" s="4">
        <v>0</v>
      </c>
      <c r="W17" s="4">
        <v>0</v>
      </c>
      <c r="X17" s="4">
        <v>0</v>
      </c>
      <c r="Y17" s="5">
        <v>0</v>
      </c>
      <c r="AA17" s="11">
        <f t="array" ref="AA17:AA19">MMULT(O18:Q20,MMULT(U17:Y19,AA4:AA8))</f>
        <v>1.3518609464342082</v>
      </c>
    </row>
    <row r="18" spans="1:27" x14ac:dyDescent="0.35">
      <c r="E18" s="13">
        <v>5.1558722167974427</v>
      </c>
      <c r="I18" s="3">
        <f t="array" ref="I18:K22">1/SQRT(E10:G10)*MMULT(A4:C8,E11:G13)</f>
        <v>4.0538330159841436E-2</v>
      </c>
      <c r="J18" s="4">
        <v>0.12626987995584707</v>
      </c>
      <c r="K18" s="4">
        <v>-0.85229823452296338</v>
      </c>
      <c r="L18" s="4">
        <f>L11</f>
        <v>-0.29176832751205151</v>
      </c>
      <c r="M18" s="5">
        <f>M11</f>
        <v>-0.41336608919170814</v>
      </c>
      <c r="O18" s="3">
        <f t="array" ref="O18:Q20">E11:G13</f>
        <v>-0.65310925809238118</v>
      </c>
      <c r="P18" s="4">
        <v>-0.58844930225707426</v>
      </c>
      <c r="Q18" s="5">
        <v>-0.47662953713254219</v>
      </c>
      <c r="U18" s="6">
        <v>0</v>
      </c>
      <c r="V18">
        <v>0.11364213892713658</v>
      </c>
      <c r="W18">
        <v>0</v>
      </c>
      <c r="X18">
        <v>0</v>
      </c>
      <c r="Y18" s="7">
        <v>0</v>
      </c>
      <c r="AA18" s="12">
        <v>0.109929140211176</v>
      </c>
    </row>
    <row r="19" spans="1:27" x14ac:dyDescent="0.35">
      <c r="I19" s="6">
        <v>-0.83224534603241895</v>
      </c>
      <c r="J19">
        <v>8.6760718432531275E-2</v>
      </c>
      <c r="K19">
        <v>0.24290517398115238</v>
      </c>
      <c r="L19">
        <f t="shared" ref="L19:M22" si="0">L12</f>
        <v>-0.41375056613290923</v>
      </c>
      <c r="M19" s="7">
        <f t="shared" si="0"/>
        <v>-0.2639087100160446</v>
      </c>
      <c r="O19" s="6">
        <v>-0.49030942196733873</v>
      </c>
      <c r="P19">
        <v>0.80826760308391321</v>
      </c>
      <c r="Q19" s="7">
        <v>-0.32603704166097391</v>
      </c>
      <c r="U19" s="8">
        <v>0</v>
      </c>
      <c r="V19" s="9">
        <v>0</v>
      </c>
      <c r="W19" s="9">
        <v>0.19395360434691836</v>
      </c>
      <c r="X19" s="9">
        <v>0</v>
      </c>
      <c r="Y19" s="10">
        <v>0</v>
      </c>
      <c r="AA19" s="13">
        <v>-1.4556529975093824</v>
      </c>
    </row>
    <row r="20" spans="1:27" x14ac:dyDescent="0.35">
      <c r="I20" s="6">
        <v>-0.38862162300175079</v>
      </c>
      <c r="J20">
        <v>-6.5880408199420787E-2</v>
      </c>
      <c r="K20">
        <v>-0.17689168714525721</v>
      </c>
      <c r="L20">
        <f t="shared" si="0"/>
        <v>0.85222726171599239</v>
      </c>
      <c r="M20" s="7">
        <f t="shared" si="0"/>
        <v>-0.29504411764671479</v>
      </c>
      <c r="O20" s="8">
        <v>-0.57710048321247631</v>
      </c>
      <c r="P20" s="9">
        <v>-2.0758142454183802E-2</v>
      </c>
      <c r="Q20" s="10">
        <v>0.81640929183699196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7" x14ac:dyDescent="0.35">
      <c r="I21" s="6">
        <v>1.0011479049250829E-2</v>
      </c>
      <c r="J21">
        <v>-0.97733600147313526</v>
      </c>
      <c r="K21">
        <v>-1.9567667660033611E-2</v>
      </c>
      <c r="L21">
        <f t="shared" si="0"/>
        <v>-0.13187269040092725</v>
      </c>
      <c r="M21" s="7">
        <f t="shared" si="0"/>
        <v>-0.16413656027990042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7" ht="16.5" x14ac:dyDescent="0.35">
      <c r="I22" s="8">
        <v>-0.39318867254533352</v>
      </c>
      <c r="J22" s="9">
        <v>-0.13039404584944816</v>
      </c>
      <c r="K22" s="9">
        <v>-0.42768122858441676</v>
      </c>
      <c r="L22" s="9">
        <f t="shared" si="0"/>
        <v>0</v>
      </c>
      <c r="M22" s="10">
        <f t="shared" si="0"/>
        <v>0.80342319315885702</v>
      </c>
      <c r="O22" t="s">
        <v>12</v>
      </c>
    </row>
    <row r="23" spans="1:27" x14ac:dyDescent="0.35">
      <c r="O23" s="3">
        <f t="array" ref="O23:Q27">MMULT(O4:S8,MMULT(O11:Q15,TRANSPOSE(O18:Q20)))</f>
        <v>0.99999999999999689</v>
      </c>
      <c r="P23" s="4">
        <v>1.9999999999999989</v>
      </c>
      <c r="Q23" s="5">
        <v>-4.0000000000000018</v>
      </c>
    </row>
    <row r="24" spans="1:27" x14ac:dyDescent="0.35">
      <c r="O24" s="6">
        <v>7.9999999999999964</v>
      </c>
      <c r="P24">
        <v>6.9999999999999947</v>
      </c>
      <c r="Q24" s="7">
        <v>9.0000000000000071</v>
      </c>
    </row>
    <row r="25" spans="1:27" x14ac:dyDescent="0.35">
      <c r="O25" s="6">
        <v>4.9999999999999973</v>
      </c>
      <c r="P25">
        <v>2.9999999999999973</v>
      </c>
      <c r="Q25" s="7">
        <v>3.0000000000000031</v>
      </c>
    </row>
    <row r="26" spans="1:27" x14ac:dyDescent="0.35">
      <c r="O26" s="6">
        <v>4.9999999999999991</v>
      </c>
      <c r="P26">
        <v>-6.9999999999999991</v>
      </c>
      <c r="Q26" s="7">
        <v>2.4424906541753444E-15</v>
      </c>
    </row>
    <row r="27" spans="1:27" x14ac:dyDescent="0.35">
      <c r="O27" s="8">
        <v>5.9999999999999982</v>
      </c>
      <c r="P27" s="9">
        <v>2.9999999999999973</v>
      </c>
      <c r="Q27" s="10">
        <v>2.0000000000000044</v>
      </c>
    </row>
    <row r="29" spans="1:27" ht="16.5" x14ac:dyDescent="0.35">
      <c r="A29" t="s">
        <v>1</v>
      </c>
      <c r="D29" t="s">
        <v>2</v>
      </c>
      <c r="G29" t="s">
        <v>3</v>
      </c>
      <c r="K29" t="s">
        <v>4</v>
      </c>
      <c r="O29" t="s">
        <v>12</v>
      </c>
    </row>
    <row r="30" spans="1:27" x14ac:dyDescent="0.35">
      <c r="A30" s="3">
        <v>1</v>
      </c>
      <c r="B30" s="5">
        <v>-1</v>
      </c>
      <c r="D30" s="3">
        <f t="array" ref="D30:E31">MMULT(TRANSPOSE(A30:B32),A30:B32)</f>
        <v>5</v>
      </c>
      <c r="E30" s="5">
        <v>-2</v>
      </c>
      <c r="G30" s="3">
        <f t="array" ref="G30:I32">MMULT(A30:B32,TRANSPOSE(A30:B32))</f>
        <v>2</v>
      </c>
      <c r="H30" s="4">
        <v>2</v>
      </c>
      <c r="I30" s="5">
        <v>1.7320508075688772</v>
      </c>
      <c r="K30" s="3">
        <f t="array" ref="K30:M32">G40:I42</f>
        <v>-0.54772255750516619</v>
      </c>
      <c r="L30" s="4">
        <v>0.44721359549995776</v>
      </c>
      <c r="M30" s="5">
        <v>-0.70710678118654746</v>
      </c>
      <c r="O30" s="3">
        <f t="array" ref="O30:P32">MMULT(K30:M32,MMULT(K35:L37,TRANSPOSE(K40:L41)))</f>
        <v>1.0000000000000002</v>
      </c>
      <c r="P30" s="5">
        <v>-1</v>
      </c>
    </row>
    <row r="31" spans="1:27" x14ac:dyDescent="0.35">
      <c r="A31" s="6">
        <v>1</v>
      </c>
      <c r="B31" s="7">
        <v>-1</v>
      </c>
      <c r="D31" s="8">
        <v>-2</v>
      </c>
      <c r="E31" s="10">
        <v>2</v>
      </c>
      <c r="G31" s="6">
        <v>2</v>
      </c>
      <c r="H31">
        <v>2</v>
      </c>
      <c r="I31" s="7">
        <v>1.7320508075688772</v>
      </c>
      <c r="K31" s="6">
        <v>-0.54772255750516619</v>
      </c>
      <c r="L31">
        <v>0.44721359549995776</v>
      </c>
      <c r="M31" s="7">
        <v>0.70710678118654746</v>
      </c>
      <c r="O31" s="6">
        <v>1.0000000000000002</v>
      </c>
      <c r="P31" s="7">
        <v>-1</v>
      </c>
    </row>
    <row r="32" spans="1:27" x14ac:dyDescent="0.35">
      <c r="A32" s="8">
        <f>SQRT(3)</f>
        <v>1.7320508075688772</v>
      </c>
      <c r="B32" s="10">
        <v>0</v>
      </c>
      <c r="G32" s="8">
        <v>1.7320508075688772</v>
      </c>
      <c r="H32" s="9">
        <v>1.7320508075688772</v>
      </c>
      <c r="I32" s="10">
        <v>2.9999999999999996</v>
      </c>
      <c r="K32" s="8">
        <v>-0.63245553203367599</v>
      </c>
      <c r="L32" s="9">
        <v>-0.77459666924148363</v>
      </c>
      <c r="M32" s="10">
        <v>0</v>
      </c>
      <c r="O32" s="8">
        <v>1.7320508075688776</v>
      </c>
      <c r="P32" s="10">
        <v>1.1102230246251565E-16</v>
      </c>
    </row>
    <row r="33" spans="1:24" x14ac:dyDescent="0.35">
      <c r="D33" t="s">
        <v>7</v>
      </c>
    </row>
    <row r="34" spans="1:24" x14ac:dyDescent="0.35">
      <c r="D34" s="14">
        <f t="array" ref="D34:E36">[1]!eVECTORS(D30:E31)</f>
        <v>6</v>
      </c>
      <c r="E34" s="16">
        <v>1</v>
      </c>
      <c r="G34" s="14">
        <f t="array" ref="G34:I37">[1]!eVECTORS(G30:I32)</f>
        <v>5.9999999999999973</v>
      </c>
      <c r="H34" s="15">
        <v>1</v>
      </c>
      <c r="I34" s="16">
        <v>-4.4408920985006262E-16</v>
      </c>
      <c r="K34" t="s">
        <v>9</v>
      </c>
    </row>
    <row r="35" spans="1:24" x14ac:dyDescent="0.35">
      <c r="D35" s="6">
        <v>-0.89442719099991597</v>
      </c>
      <c r="E35" s="7">
        <v>-0.44721359549995809</v>
      </c>
      <c r="G35" s="6">
        <v>-0.5477225575051663</v>
      </c>
      <c r="H35">
        <v>-0.44721359549995809</v>
      </c>
      <c r="I35" s="7">
        <v>-0.70710678118654746</v>
      </c>
      <c r="K35" s="3">
        <f t="array" ref="K35:L36">[1]!DIAGONAL(D38:D39)</f>
        <v>2.4494897427831779</v>
      </c>
      <c r="L35" s="5">
        <v>0</v>
      </c>
    </row>
    <row r="36" spans="1:24" x14ac:dyDescent="0.35">
      <c r="D36" s="8">
        <v>0.44721359549995793</v>
      </c>
      <c r="E36" s="10">
        <v>-0.89442719099991586</v>
      </c>
      <c r="G36" s="6">
        <v>-0.54772255750516641</v>
      </c>
      <c r="H36">
        <v>-0.44721359549995793</v>
      </c>
      <c r="I36" s="7">
        <v>0.70710678118654746</v>
      </c>
      <c r="K36" s="6">
        <v>0</v>
      </c>
      <c r="L36" s="7">
        <v>1</v>
      </c>
    </row>
    <row r="37" spans="1:24" x14ac:dyDescent="0.35">
      <c r="G37" s="8">
        <v>-0.63245553203367544</v>
      </c>
      <c r="H37" s="9">
        <v>0.7745966692414834</v>
      </c>
      <c r="I37" s="10">
        <v>0</v>
      </c>
      <c r="K37" s="8">
        <v>0</v>
      </c>
      <c r="L37" s="10">
        <v>0</v>
      </c>
    </row>
    <row r="38" spans="1:24" x14ac:dyDescent="0.35">
      <c r="D38" s="11">
        <f t="array" ref="D38:D39">SQRT(TRANSPOSE(D34:E34))</f>
        <v>2.4494897427831779</v>
      </c>
    </row>
    <row r="39" spans="1:24" x14ac:dyDescent="0.35">
      <c r="D39" s="13">
        <v>1</v>
      </c>
      <c r="G39" t="s">
        <v>4</v>
      </c>
      <c r="K39" t="s">
        <v>7</v>
      </c>
    </row>
    <row r="40" spans="1:24" x14ac:dyDescent="0.35">
      <c r="G40" s="3">
        <f t="array" ref="G40:H42">1/SQRT(D34:E34)*MMULT(A30:B32,D35:E36)</f>
        <v>-0.54772255750516619</v>
      </c>
      <c r="H40" s="4">
        <v>0.44721359549995776</v>
      </c>
      <c r="I40" s="5">
        <f t="array" ref="I40:I42">I35:I37</f>
        <v>-0.70710678118654746</v>
      </c>
      <c r="K40" s="3">
        <f t="array" ref="K40:L41">D35:E36</f>
        <v>-0.89442719099991597</v>
      </c>
      <c r="L40" s="5">
        <v>-0.44721359549995809</v>
      </c>
    </row>
    <row r="41" spans="1:24" x14ac:dyDescent="0.35">
      <c r="G41" s="6">
        <v>-0.54772255750516619</v>
      </c>
      <c r="H41">
        <v>0.44721359549995776</v>
      </c>
      <c r="I41" s="7">
        <v>0.70710678118654746</v>
      </c>
      <c r="K41" s="8">
        <v>0.44721359549995793</v>
      </c>
      <c r="L41" s="10">
        <v>-0.89442719099991586</v>
      </c>
    </row>
    <row r="42" spans="1:24" x14ac:dyDescent="0.35">
      <c r="G42" s="8">
        <v>-0.63245553203367599</v>
      </c>
      <c r="H42" s="9">
        <v>-0.77459666924148363</v>
      </c>
      <c r="I42" s="10">
        <v>0</v>
      </c>
    </row>
    <row r="46" spans="1:24" ht="16.5" x14ac:dyDescent="0.35">
      <c r="A46" s="17" t="s">
        <v>1</v>
      </c>
      <c r="B46" s="17"/>
      <c r="C46" s="17"/>
      <c r="E46" t="s">
        <v>2</v>
      </c>
      <c r="I46" t="s">
        <v>3</v>
      </c>
      <c r="N46" t="s">
        <v>4</v>
      </c>
      <c r="S46" s="17" t="s">
        <v>1</v>
      </c>
      <c r="T46" s="17"/>
      <c r="U46" s="17"/>
      <c r="V46" s="18" t="s">
        <v>5</v>
      </c>
      <c r="X46" s="2" t="s">
        <v>6</v>
      </c>
    </row>
    <row r="47" spans="1:24" x14ac:dyDescent="0.35">
      <c r="A47" s="3">
        <v>1</v>
      </c>
      <c r="B47" s="4">
        <v>2</v>
      </c>
      <c r="C47" s="5">
        <v>0</v>
      </c>
      <c r="E47" s="3">
        <f t="array" ref="E47:G49">MMULT(TRANSPOSE(A47:C50),A47:C50)</f>
        <v>3</v>
      </c>
      <c r="F47" s="4">
        <v>1</v>
      </c>
      <c r="G47" s="5">
        <v>2</v>
      </c>
      <c r="I47" s="3">
        <f t="array" ref="I47:L50">MMULT(A47:C50,TRANSPOSE(A47:C50))</f>
        <v>5</v>
      </c>
      <c r="J47" s="4">
        <v>3</v>
      </c>
      <c r="K47" s="4">
        <v>2</v>
      </c>
      <c r="L47" s="5">
        <v>3</v>
      </c>
      <c r="N47" s="3">
        <f t="array" ref="N47:Q50">I59:L62</f>
        <v>-0.12489488683356914</v>
      </c>
      <c r="O47" s="4">
        <v>-0.65185496560594669</v>
      </c>
      <c r="P47" s="4">
        <v>-0.47555550435713234</v>
      </c>
      <c r="Q47" s="5">
        <v>-0.57735026918962551</v>
      </c>
      <c r="S47" s="3">
        <v>1</v>
      </c>
      <c r="T47" s="4">
        <v>2</v>
      </c>
      <c r="U47" s="4">
        <v>0</v>
      </c>
      <c r="V47" s="11">
        <v>4</v>
      </c>
      <c r="X47" s="11">
        <f t="array" ref="X47:X50">MMULT(TRANSPOSE(N47:Q50),V47:V50)</f>
        <v>2.409768583684408</v>
      </c>
    </row>
    <row r="48" spans="1:24" x14ac:dyDescent="0.35">
      <c r="A48" s="6">
        <v>-1</v>
      </c>
      <c r="B48">
        <v>2</v>
      </c>
      <c r="C48" s="7">
        <v>1</v>
      </c>
      <c r="E48" s="6">
        <v>1</v>
      </c>
      <c r="F48">
        <v>10</v>
      </c>
      <c r="G48" s="7">
        <v>2</v>
      </c>
      <c r="I48" s="6">
        <v>3</v>
      </c>
      <c r="J48">
        <v>6</v>
      </c>
      <c r="K48">
        <v>-1</v>
      </c>
      <c r="L48" s="7">
        <v>4</v>
      </c>
      <c r="N48" s="6">
        <v>-0.2851013491884174</v>
      </c>
      <c r="O48">
        <v>-0.52865985412965044</v>
      </c>
      <c r="P48">
        <v>0.79952234447985326</v>
      </c>
      <c r="Q48" s="7">
        <v>-6.4098756212785473E-17</v>
      </c>
      <c r="S48" s="6">
        <v>-1</v>
      </c>
      <c r="T48">
        <v>2</v>
      </c>
      <c r="U48">
        <v>1</v>
      </c>
      <c r="V48" s="12">
        <v>3</v>
      </c>
      <c r="X48" s="12">
        <v>-6.7204798879447791</v>
      </c>
    </row>
    <row r="49" spans="1:24" x14ac:dyDescent="0.35">
      <c r="A49" s="6">
        <v>0</v>
      </c>
      <c r="B49">
        <v>1</v>
      </c>
      <c r="C49" s="7">
        <v>-3</v>
      </c>
      <c r="E49" s="8">
        <v>2</v>
      </c>
      <c r="F49" s="9">
        <v>2</v>
      </c>
      <c r="G49" s="10">
        <v>19</v>
      </c>
      <c r="I49" s="6">
        <v>2</v>
      </c>
      <c r="J49">
        <v>-1</v>
      </c>
      <c r="K49">
        <v>10</v>
      </c>
      <c r="L49" s="7">
        <v>-8</v>
      </c>
      <c r="N49" s="6">
        <v>0.606626215291728</v>
      </c>
      <c r="O49">
        <v>-0.52982257145633127</v>
      </c>
      <c r="P49">
        <v>-0.13401247838504352</v>
      </c>
      <c r="Q49" s="7">
        <v>0.57735026918962584</v>
      </c>
      <c r="S49" s="6">
        <v>0</v>
      </c>
      <c r="T49">
        <v>1</v>
      </c>
      <c r="U49">
        <v>-3</v>
      </c>
      <c r="V49" s="12">
        <v>5</v>
      </c>
      <c r="X49" s="12">
        <v>0.16782565005790179</v>
      </c>
    </row>
    <row r="50" spans="1:24" x14ac:dyDescent="0.35">
      <c r="A50" s="8">
        <v>1</v>
      </c>
      <c r="B50" s="9">
        <v>1</v>
      </c>
      <c r="C50" s="10">
        <v>3</v>
      </c>
      <c r="I50" s="8">
        <v>3</v>
      </c>
      <c r="J50" s="9">
        <v>4</v>
      </c>
      <c r="K50" s="9">
        <v>-8</v>
      </c>
      <c r="L50" s="10">
        <v>11</v>
      </c>
      <c r="N50" s="8">
        <v>-0.7315211021252972</v>
      </c>
      <c r="O50" s="9">
        <v>-0.1220323941496156</v>
      </c>
      <c r="P50" s="9">
        <v>-0.3415430259720888</v>
      </c>
      <c r="Q50" s="10">
        <v>0.57735026918962584</v>
      </c>
      <c r="S50" s="8">
        <v>1</v>
      </c>
      <c r="T50" s="9">
        <v>1</v>
      </c>
      <c r="U50" s="9">
        <v>3</v>
      </c>
      <c r="V50" s="13">
        <v>-1</v>
      </c>
      <c r="X50" s="13">
        <v>1.2212453270876722E-15</v>
      </c>
    </row>
    <row r="51" spans="1:24" x14ac:dyDescent="0.35">
      <c r="E51" t="s">
        <v>7</v>
      </c>
      <c r="X51" s="2" t="s">
        <v>8</v>
      </c>
    </row>
    <row r="52" spans="1:24" x14ac:dyDescent="0.35">
      <c r="E52" s="14">
        <f t="array" ref="E52:G55">[1]!eVECTORS(E47:G49)</f>
        <v>19.705285139535782</v>
      </c>
      <c r="F52" s="15">
        <v>9.6202330988624833</v>
      </c>
      <c r="G52" s="16">
        <v>2.6744817616017129</v>
      </c>
      <c r="I52" s="14">
        <f t="array" ref="I52:L56">[1]!eVECTORS(I47:L50)</f>
        <v>19.705285139535803</v>
      </c>
      <c r="J52" s="15">
        <v>9.6202330988624816</v>
      </c>
      <c r="K52" s="15">
        <v>2.6744817616017116</v>
      </c>
      <c r="L52" s="16">
        <v>-4.65028208703869E-16</v>
      </c>
      <c r="N52" t="s">
        <v>9</v>
      </c>
      <c r="S52" s="3">
        <f t="array" ref="S52:V55">[1]!ELIM(S47:V50)</f>
        <v>1</v>
      </c>
      <c r="T52" s="4">
        <v>0</v>
      </c>
      <c r="U52" s="4">
        <v>0</v>
      </c>
      <c r="V52" s="5">
        <v>0</v>
      </c>
      <c r="X52" s="11">
        <f t="array" ref="X52:X54">1/E57:E59</f>
        <v>0.22527273833645145</v>
      </c>
    </row>
    <row r="53" spans="1:24" x14ac:dyDescent="0.35">
      <c r="E53" s="6">
        <v>-0.12870161335279229</v>
      </c>
      <c r="F53">
        <v>-7.9063563209588406E-2</v>
      </c>
      <c r="G53" s="7">
        <v>-0.9885266044437</v>
      </c>
      <c r="I53" s="6">
        <v>-0.12489488683356886</v>
      </c>
      <c r="J53">
        <v>-0.65185496560594713</v>
      </c>
      <c r="K53">
        <v>-0.47555550435713156</v>
      </c>
      <c r="L53" s="7">
        <v>-0.57735026918962551</v>
      </c>
      <c r="N53" s="3">
        <f t="array" ref="N53:P55">[1]!DIAGONAL(E57:E59)</f>
        <v>4.439063543083809</v>
      </c>
      <c r="O53" s="4">
        <v>0</v>
      </c>
      <c r="P53" s="5">
        <v>0</v>
      </c>
      <c r="S53" s="6">
        <v>0</v>
      </c>
      <c r="T53">
        <v>1</v>
      </c>
      <c r="U53">
        <v>0</v>
      </c>
      <c r="V53" s="7">
        <v>2</v>
      </c>
      <c r="X53" s="12">
        <v>0.3224090340428527</v>
      </c>
    </row>
    <row r="54" spans="1:24" x14ac:dyDescent="0.35">
      <c r="E54" s="6">
        <v>-0.21285736275384123</v>
      </c>
      <c r="F54">
        <v>-0.97138121520550313</v>
      </c>
      <c r="G54" s="7">
        <v>0.10540530284269285</v>
      </c>
      <c r="I54" s="6">
        <v>-0.28510134918841712</v>
      </c>
      <c r="J54">
        <v>-0.52865985412965033</v>
      </c>
      <c r="K54">
        <v>0.79952234447985271</v>
      </c>
      <c r="L54" s="7">
        <v>-6.4098756212785473E-17</v>
      </c>
      <c r="N54" s="6">
        <v>0</v>
      </c>
      <c r="O54">
        <v>3.1016500606713331</v>
      </c>
      <c r="P54" s="7">
        <v>0</v>
      </c>
      <c r="S54" s="6">
        <v>0</v>
      </c>
      <c r="T54">
        <v>0</v>
      </c>
      <c r="U54">
        <v>1</v>
      </c>
      <c r="V54" s="7">
        <v>-1</v>
      </c>
      <c r="X54" s="12">
        <v>0.61147707532877638</v>
      </c>
    </row>
    <row r="55" spans="1:24" x14ac:dyDescent="0.35">
      <c r="E55" s="8">
        <v>-0.96856989311142017</v>
      </c>
      <c r="F55" s="9">
        <v>0.22398099856568948</v>
      </c>
      <c r="G55" s="10">
        <v>0.1081890680228294</v>
      </c>
      <c r="I55" s="6">
        <v>0.60662621529172778</v>
      </c>
      <c r="J55">
        <v>-0.52982257145633127</v>
      </c>
      <c r="K55">
        <v>-0.13401247838504468</v>
      </c>
      <c r="L55" s="7">
        <v>0.57735026918962584</v>
      </c>
      <c r="N55" s="6">
        <v>0</v>
      </c>
      <c r="O55">
        <v>0</v>
      </c>
      <c r="P55" s="7">
        <v>1.6353842856043692</v>
      </c>
      <c r="S55" s="8">
        <v>0</v>
      </c>
      <c r="T55" s="9">
        <v>0</v>
      </c>
      <c r="U55" s="9">
        <v>0</v>
      </c>
      <c r="V55" s="10">
        <v>0</v>
      </c>
      <c r="X55" s="13">
        <v>0</v>
      </c>
    </row>
    <row r="56" spans="1:24" x14ac:dyDescent="0.35">
      <c r="I56" s="8">
        <v>-0.73152110212529664</v>
      </c>
      <c r="J56" s="9">
        <v>-0.12203239414961559</v>
      </c>
      <c r="K56" s="9">
        <v>-0.34154302597208969</v>
      </c>
      <c r="L56" s="10">
        <v>0.57735026918962584</v>
      </c>
      <c r="N56" s="8">
        <v>0</v>
      </c>
      <c r="O56" s="9">
        <v>0</v>
      </c>
      <c r="P56" s="10">
        <v>0</v>
      </c>
    </row>
    <row r="57" spans="1:24" x14ac:dyDescent="0.35">
      <c r="E57" s="11">
        <f t="array" ref="E57:E59">SQRT(TRANSPOSE(E52:G52))</f>
        <v>4.439063543083809</v>
      </c>
      <c r="S57" t="s">
        <v>10</v>
      </c>
      <c r="X57" s="2" t="s">
        <v>11</v>
      </c>
    </row>
    <row r="58" spans="1:24" x14ac:dyDescent="0.35">
      <c r="E58" s="12">
        <v>3.1016500606713331</v>
      </c>
      <c r="I58" t="s">
        <v>4</v>
      </c>
      <c r="N58" t="s">
        <v>7</v>
      </c>
      <c r="S58" s="3">
        <f t="array" ref="S58:V61">[1]!DIAGONAL(X52:X55)</f>
        <v>0.22527273833645145</v>
      </c>
      <c r="T58" s="4">
        <v>0</v>
      </c>
      <c r="U58" s="4">
        <v>0</v>
      </c>
      <c r="V58" s="5">
        <v>0</v>
      </c>
      <c r="X58" s="11">
        <f t="array" ref="X58:X60">MMULT(N59:P61,MMULT(S58:V60,X47:X50))</f>
        <v>-5.9674487573602164E-16</v>
      </c>
    </row>
    <row r="59" spans="1:24" x14ac:dyDescent="0.35">
      <c r="E59" s="13">
        <v>1.6353842856043692</v>
      </c>
      <c r="I59" s="3">
        <f t="array" ref="I59:K62">1/SQRT(E52:G52)*MMULT(A47:C50,E53:G55)</f>
        <v>-0.12489488683356914</v>
      </c>
      <c r="J59" s="4">
        <v>-0.65185496560594669</v>
      </c>
      <c r="K59" s="4">
        <v>-0.47555550435713234</v>
      </c>
      <c r="L59" s="5">
        <f t="array" ref="L59:L62">L53:L56</f>
        <v>-0.57735026918962551</v>
      </c>
      <c r="N59" s="3">
        <f t="array" ref="N59:P61">E53:G55</f>
        <v>-0.12870161335279229</v>
      </c>
      <c r="O59" s="4">
        <v>-7.9063563209588406E-2</v>
      </c>
      <c r="P59" s="5">
        <v>-0.9885266044437</v>
      </c>
      <c r="S59" s="6">
        <v>0</v>
      </c>
      <c r="T59">
        <v>0.3224090340428527</v>
      </c>
      <c r="U59">
        <v>0</v>
      </c>
      <c r="V59" s="7">
        <v>0</v>
      </c>
      <c r="X59" s="12">
        <v>1.9999999999999993</v>
      </c>
    </row>
    <row r="60" spans="1:24" x14ac:dyDescent="0.35">
      <c r="I60" s="6">
        <v>-0.2851013491884174</v>
      </c>
      <c r="J60">
        <v>-0.52865985412965044</v>
      </c>
      <c r="K60">
        <v>0.79952234447985326</v>
      </c>
      <c r="L60" s="7">
        <v>-6.4098756212785473E-17</v>
      </c>
      <c r="N60" s="6">
        <v>-0.21285736275384123</v>
      </c>
      <c r="O60">
        <v>-0.97138121520550313</v>
      </c>
      <c r="P60" s="7">
        <v>0.10540530284269285</v>
      </c>
      <c r="S60" s="8">
        <v>0</v>
      </c>
      <c r="T60" s="9">
        <v>0</v>
      </c>
      <c r="U60" s="9">
        <v>0.61147707532877638</v>
      </c>
      <c r="V60" s="10">
        <v>0</v>
      </c>
      <c r="X60" s="13">
        <v>-1.0000000000000002</v>
      </c>
    </row>
    <row r="61" spans="1:24" x14ac:dyDescent="0.35">
      <c r="I61" s="6">
        <v>0.606626215291728</v>
      </c>
      <c r="J61">
        <v>-0.52982257145633127</v>
      </c>
      <c r="K61">
        <v>-0.13401247838504352</v>
      </c>
      <c r="L61" s="7">
        <v>0.57735026918962584</v>
      </c>
      <c r="N61" s="8">
        <v>-0.96856989311142017</v>
      </c>
      <c r="O61" s="9">
        <v>0.22398099856568948</v>
      </c>
      <c r="P61" s="10">
        <v>0.1081890680228294</v>
      </c>
      <c r="S61">
        <v>0</v>
      </c>
      <c r="T61">
        <v>0</v>
      </c>
      <c r="U61">
        <v>0</v>
      </c>
      <c r="V61">
        <v>0</v>
      </c>
    </row>
    <row r="62" spans="1:24" x14ac:dyDescent="0.35">
      <c r="I62" s="8">
        <v>-0.7315211021252972</v>
      </c>
      <c r="J62" s="9">
        <v>-0.1220323941496156</v>
      </c>
      <c r="K62" s="9">
        <v>-0.3415430259720888</v>
      </c>
      <c r="L62" s="10">
        <v>0.57735026918962584</v>
      </c>
    </row>
    <row r="63" spans="1:24" ht="16.5" x14ac:dyDescent="0.35">
      <c r="N63" t="s">
        <v>12</v>
      </c>
    </row>
    <row r="64" spans="1:24" x14ac:dyDescent="0.35">
      <c r="N64" s="3">
        <f t="array" ref="N64:P67">MMULT(N47:Q50,MMULT(N53:P56,TRANSPOSE(N59:P61)))</f>
        <v>0.99999999999999956</v>
      </c>
      <c r="O64" s="4">
        <v>1.9999999999999996</v>
      </c>
      <c r="P64" s="5">
        <v>9.4368957093138306E-16</v>
      </c>
    </row>
    <row r="65" spans="14:16" x14ac:dyDescent="0.35">
      <c r="N65" s="6">
        <v>-0.99999999999999956</v>
      </c>
      <c r="O65">
        <v>2.0000000000000004</v>
      </c>
      <c r="P65" s="7">
        <v>1</v>
      </c>
    </row>
    <row r="66" spans="14:16" x14ac:dyDescent="0.35">
      <c r="N66" s="6">
        <v>-6.6613381477509392E-16</v>
      </c>
      <c r="O66">
        <v>0.99999999999999922</v>
      </c>
      <c r="P66" s="7">
        <v>-2.9999999999999991</v>
      </c>
    </row>
    <row r="67" spans="14:16" x14ac:dyDescent="0.35">
      <c r="N67" s="8">
        <v>1.0000000000000002</v>
      </c>
      <c r="O67" s="9">
        <v>1.0000000000000013</v>
      </c>
      <c r="P67" s="10">
        <v>3.0000000000000004</v>
      </c>
    </row>
  </sheetData>
  <mergeCells count="2">
    <mergeCell ref="A46:C46"/>
    <mergeCell ref="S46:U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DD7D-3C08-4552-9F40-FB449A01381A}">
  <sheetPr codeName="Sheet99"/>
  <dimension ref="A1:S16"/>
  <sheetViews>
    <sheetView workbookViewId="0"/>
  </sheetViews>
  <sheetFormatPr defaultRowHeight="14.5" x14ac:dyDescent="0.35"/>
  <cols>
    <col min="1" max="4" width="7.6328125" customWidth="1"/>
    <col min="5" max="5" width="6" customWidth="1"/>
  </cols>
  <sheetData>
    <row r="1" spans="1:19" x14ac:dyDescent="0.35">
      <c r="A1" s="1" t="s">
        <v>13</v>
      </c>
    </row>
    <row r="2" spans="1:19" x14ac:dyDescent="0.35">
      <c r="F2" t="s">
        <v>4</v>
      </c>
      <c r="G2" t="str" cm="1">
        <f t="array" ref="G2">[1]!FTEXT(F3)</f>
        <v>=SVD_U(A3:D5)</v>
      </c>
      <c r="K2" t="str" cm="1">
        <f t="array" ref="K2">[1]!FTEXT(K3)</f>
        <v>=SSCP(F3:H5)</v>
      </c>
      <c r="O2" t="str" cm="1">
        <f t="array" ref="O2">[1]!FTEXT(O3)</f>
        <v>=MMULT(F3:H5,TRANSPOSE(F3:H5))</v>
      </c>
    </row>
    <row r="3" spans="1:19" x14ac:dyDescent="0.35">
      <c r="A3" s="19">
        <v>1</v>
      </c>
      <c r="B3" s="19">
        <v>6</v>
      </c>
      <c r="C3" s="19">
        <v>4</v>
      </c>
      <c r="D3" s="19">
        <v>5</v>
      </c>
      <c r="F3" s="20">
        <f t="array" ref="F3:H5">[1]!SVD_U(A3:D5)</f>
        <v>0.8731963785162048</v>
      </c>
      <c r="G3" s="21">
        <v>-0.48205414520473289</v>
      </c>
      <c r="H3" s="22">
        <v>7.17766371260148E-2</v>
      </c>
      <c r="K3" s="3" cm="1">
        <f t="array" ref="K3:M5">[1]!SSCP(F3:H5)</f>
        <v>1.0000000000000004</v>
      </c>
      <c r="L3" s="4">
        <v>-5.5511151231257827E-17</v>
      </c>
      <c r="M3" s="5">
        <v>-1.1102230246251565E-16</v>
      </c>
      <c r="O3" s="3" cm="1">
        <f t="array" ref="O3:Q5">MMULT(F3:H5,TRANSPOSE(F3:H5))</f>
        <v>1.0000000000000004</v>
      </c>
      <c r="P3" s="4">
        <v>0</v>
      </c>
      <c r="Q3" s="5">
        <v>1.0408340855860843E-16</v>
      </c>
    </row>
    <row r="4" spans="1:19" x14ac:dyDescent="0.35">
      <c r="A4" s="19">
        <v>2</v>
      </c>
      <c r="B4" s="19">
        <v>-1</v>
      </c>
      <c r="C4" s="19">
        <v>0</v>
      </c>
      <c r="D4" s="19">
        <v>2</v>
      </c>
      <c r="F4" s="23">
        <v>0.12197090416802216</v>
      </c>
      <c r="G4">
        <v>0.35873414035773471</v>
      </c>
      <c r="H4" s="24">
        <v>0.92543660781181114</v>
      </c>
      <c r="K4" s="32">
        <v>-5.5511151231257827E-17</v>
      </c>
      <c r="L4">
        <v>1.0000000000000004</v>
      </c>
      <c r="M4" s="28">
        <v>-2.2204460492503131E-16</v>
      </c>
      <c r="O4" s="32">
        <v>0</v>
      </c>
      <c r="P4">
        <v>0.99999999999999967</v>
      </c>
      <c r="Q4" s="28">
        <v>0</v>
      </c>
    </row>
    <row r="5" spans="1:19" x14ac:dyDescent="0.35">
      <c r="A5" s="19">
        <v>4</v>
      </c>
      <c r="B5" s="19">
        <v>3</v>
      </c>
      <c r="C5" s="19">
        <v>-2</v>
      </c>
      <c r="D5" s="19">
        <v>3</v>
      </c>
      <c r="F5" s="25">
        <v>0.47185928313706038</v>
      </c>
      <c r="G5" s="26">
        <v>0.7993332331591948</v>
      </c>
      <c r="H5" s="27">
        <v>-0.37204193215906223</v>
      </c>
      <c r="K5" s="29">
        <v>-1.1102230246251565E-16</v>
      </c>
      <c r="L5" s="30">
        <v>-2.2204460492503131E-16</v>
      </c>
      <c r="M5" s="31">
        <v>0.99999999999999989</v>
      </c>
      <c r="O5" s="29">
        <v>1.0408340855860843E-16</v>
      </c>
      <c r="P5" s="30">
        <v>0</v>
      </c>
      <c r="Q5" s="31">
        <v>1.0000000000000004</v>
      </c>
    </row>
    <row r="7" spans="1:19" x14ac:dyDescent="0.35">
      <c r="A7" t="s">
        <v>14</v>
      </c>
      <c r="F7" t="s">
        <v>9</v>
      </c>
      <c r="G7" t="str" cm="1">
        <f t="array" ref="G7">[1]!FTEXT(F8)</f>
        <v>=SVD_D(A3:D5)</v>
      </c>
    </row>
    <row r="8" spans="1:19" x14ac:dyDescent="0.35">
      <c r="A8" s="20">
        <f t="array" ref="A8:D10">MMULT(F3:H5,MMULT(F8:I10,TRANSPOSE(F13:I16)))</f>
        <v>0.99999999999999967</v>
      </c>
      <c r="B8" s="21">
        <v>6.0000000000000009</v>
      </c>
      <c r="C8" s="21">
        <v>4.0000000000000009</v>
      </c>
      <c r="D8" s="22">
        <v>5.0000000000000018</v>
      </c>
      <c r="F8" s="20">
        <f t="array" ref="F8:I10">[1]!SVD_D(A3:D5)</f>
        <v>9.721582523957359</v>
      </c>
      <c r="G8" s="21">
        <v>0</v>
      </c>
      <c r="H8" s="21">
        <v>0</v>
      </c>
      <c r="I8" s="22">
        <v>0</v>
      </c>
    </row>
    <row r="9" spans="1:19" x14ac:dyDescent="0.35">
      <c r="A9" s="23">
        <v>2</v>
      </c>
      <c r="B9">
        <v>-0.99999999999999933</v>
      </c>
      <c r="C9">
        <v>-4.4408920985006262E-16</v>
      </c>
      <c r="D9" s="24">
        <v>2</v>
      </c>
      <c r="F9" s="23">
        <v>0</v>
      </c>
      <c r="G9">
        <v>5.0445683481664858</v>
      </c>
      <c r="H9">
        <v>0</v>
      </c>
      <c r="I9" s="24">
        <v>0</v>
      </c>
    </row>
    <row r="10" spans="1:19" x14ac:dyDescent="0.35">
      <c r="A10" s="25">
        <v>4.0000000000000018</v>
      </c>
      <c r="B10" s="26">
        <v>3.0000000000000009</v>
      </c>
      <c r="C10" s="26">
        <v>-1.9999999999999993</v>
      </c>
      <c r="D10" s="27">
        <v>3.0000000000000009</v>
      </c>
      <c r="F10" s="25">
        <v>0</v>
      </c>
      <c r="G10" s="26">
        <v>0</v>
      </c>
      <c r="H10" s="26">
        <v>2.2456988690747681</v>
      </c>
      <c r="I10" s="27">
        <v>0</v>
      </c>
    </row>
    <row r="12" spans="1:19" x14ac:dyDescent="0.35">
      <c r="F12" t="s">
        <v>7</v>
      </c>
      <c r="G12" t="str" cm="1">
        <f t="array" ref="G12">[1]!FTEXT(F13)</f>
        <v>=SVD_V(A3:D5)</v>
      </c>
      <c r="K12" t="str" cm="1">
        <f t="array" ref="K12">[1]!FTEXT(K13)</f>
        <v>=SSCP(F13:I16)</v>
      </c>
      <c r="P12" t="str" cm="1">
        <f t="array" ref="P12">[1]!FTEXT(P13)</f>
        <v>=MMULT(F13:I16,TRANSPOSE(F13:I16))</v>
      </c>
    </row>
    <row r="13" spans="1:19" x14ac:dyDescent="0.35">
      <c r="F13" s="20">
        <f t="array" ref="F13:I16">[1]!SVD_V(A3:D5)</f>
        <v>0.30906236839487522</v>
      </c>
      <c r="G13" s="21">
        <v>0.68048380579384826</v>
      </c>
      <c r="H13" s="21">
        <v>0.1934730119414434</v>
      </c>
      <c r="I13" s="22">
        <v>0.63560241987013932</v>
      </c>
      <c r="K13" s="3" cm="1">
        <f t="array" ref="K13:N16">[1]!SSCP(F13:I16)</f>
        <v>1.0000000000000004</v>
      </c>
      <c r="L13" s="4">
        <v>4.163336342344337E-17</v>
      </c>
      <c r="M13" s="4">
        <v>0</v>
      </c>
      <c r="N13" s="5">
        <v>-5.5511151231257827E-17</v>
      </c>
      <c r="P13" s="3" cm="1">
        <f t="array" ref="P13:S16">MMULT(F13:I16,TRANSPOSE(F13:I16))</f>
        <v>1.0000000000000002</v>
      </c>
      <c r="Q13" s="4">
        <v>5.5511151231257827E-16</v>
      </c>
      <c r="R13" s="4">
        <v>-3.8857805861880479E-16</v>
      </c>
      <c r="S13" s="5">
        <v>-2.7755575615628914E-16</v>
      </c>
    </row>
    <row r="14" spans="1:19" x14ac:dyDescent="0.35">
      <c r="F14" s="23">
        <v>0.67198783739595191</v>
      </c>
      <c r="G14">
        <v>-0.16910452059165829</v>
      </c>
      <c r="H14">
        <v>-0.71732795688524476</v>
      </c>
      <c r="I14" s="24">
        <v>7.2640276556587724E-2</v>
      </c>
      <c r="K14" s="32">
        <v>4.163336342344337E-17</v>
      </c>
      <c r="L14">
        <v>1</v>
      </c>
      <c r="M14">
        <v>-5.5511151231257827E-17</v>
      </c>
      <c r="N14" s="28">
        <v>2.6367796834847468E-16</v>
      </c>
      <c r="P14" s="32">
        <v>5.5511151231257827E-16</v>
      </c>
      <c r="Q14">
        <v>1</v>
      </c>
      <c r="R14">
        <v>4.0939474033052647E-16</v>
      </c>
      <c r="S14" s="28">
        <v>-9.0205620750793969E-17</v>
      </c>
    </row>
    <row r="15" spans="1:19" x14ac:dyDescent="0.35">
      <c r="F15" s="23">
        <v>0.26220699577552425</v>
      </c>
      <c r="G15">
        <v>-0.69914466485902826</v>
      </c>
      <c r="H15">
        <v>0.45918463380045027</v>
      </c>
      <c r="I15" s="24">
        <v>0.48124183218739108</v>
      </c>
      <c r="K15" s="32">
        <v>0</v>
      </c>
      <c r="L15">
        <v>-5.5511151231257827E-17</v>
      </c>
      <c r="M15">
        <v>0.99999999999999967</v>
      </c>
      <c r="N15" s="28">
        <v>-9.9920072216264089E-16</v>
      </c>
      <c r="P15" s="32">
        <v>-3.8857805861880479E-16</v>
      </c>
      <c r="Q15">
        <v>4.0939474033052647E-16</v>
      </c>
      <c r="R15">
        <v>0.99999999999999944</v>
      </c>
      <c r="S15" s="28">
        <v>5.5511151231257827E-17</v>
      </c>
    </row>
    <row r="16" spans="1:19" x14ac:dyDescent="0.35">
      <c r="F16" s="25">
        <v>0.61980665549866165</v>
      </c>
      <c r="G16" s="26">
        <v>0.13979337883799361</v>
      </c>
      <c r="H16" s="26">
        <v>0.48698898139762109</v>
      </c>
      <c r="I16" s="27">
        <v>-0.59928228159184604</v>
      </c>
      <c r="K16" s="29">
        <v>-5.5511151231257827E-17</v>
      </c>
      <c r="L16" s="30">
        <v>2.6367796834847468E-16</v>
      </c>
      <c r="M16" s="30">
        <v>-9.9920072216264089E-16</v>
      </c>
      <c r="N16" s="31">
        <v>1</v>
      </c>
      <c r="P16" s="29">
        <v>-2.7755575615628914E-16</v>
      </c>
      <c r="Q16" s="30">
        <v>-9.0205620750793969E-17</v>
      </c>
      <c r="R16" s="30">
        <v>5.5511151231257827E-17</v>
      </c>
      <c r="S16" s="31">
        <v>1.0000000000000007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SVD 1</vt:lpstr>
      <vt:lpstr>SVD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2024-10-20T08:19:35Z</dcterms:created>
  <dcterms:modified xsi:type="dcterms:W3CDTF">2024-10-20T08:22:46Z</dcterms:modified>
</cp:coreProperties>
</file>