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8f5cd2f1f925cfd/Documenti/A Real Statistics 2020/Examples Detailed/"/>
    </mc:Choice>
  </mc:AlternateContent>
  <xr:revisionPtr revIDLastSave="30" documentId="8_{3D3EB87B-153C-4604-B6B6-0C158619077C}" xr6:coauthVersionLast="47" xr6:coauthVersionMax="47" xr10:uidLastSave="{02EE92AF-C8F5-415D-B168-A1BD00AA52D0}"/>
  <bookViews>
    <workbookView xWindow="-110" yWindow="-110" windowWidth="19420" windowHeight="10300" xr2:uid="{8C6ADB81-7B5F-45DD-9349-62815D8A5B76}"/>
  </bookViews>
  <sheets>
    <sheet name="Title" sheetId="2" r:id="rId1"/>
    <sheet name="QR 0" sheetId="4" r:id="rId2"/>
    <sheet name="QR 1" sheetId="1" r:id="rId3"/>
    <sheet name="QR 2" sheetId="3" r:id="rId4"/>
    <sheet name="QR 3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5" l="1" a="1"/>
  <c r="I17" i="5" s="1"/>
  <c r="E17" i="5" a="1"/>
  <c r="E17" i="5" s="1"/>
  <c r="I12" i="5" a="1"/>
  <c r="I12" i="5" s="1"/>
  <c r="E12" i="5" a="1"/>
  <c r="E12" i="5" s="1"/>
  <c r="I7" i="5" a="1"/>
  <c r="I7" i="5" s="1"/>
  <c r="E7" i="5" a="1"/>
  <c r="E7" i="5" s="1"/>
  <c r="I2" i="5" a="1"/>
  <c r="I2" i="5" s="1"/>
  <c r="E2" i="5" a="1"/>
  <c r="E2" i="5" s="1"/>
  <c r="K4" i="3" a="1"/>
  <c r="K13" i="3" s="1"/>
  <c r="H6" i="3"/>
  <c r="G6" i="3"/>
  <c r="F6" i="3"/>
  <c r="F4" i="3" a="1"/>
  <c r="I7" i="3" s="1"/>
  <c r="W240" i="1" a="1"/>
  <c r="X241" i="1" s="1"/>
  <c r="AC20" i="4"/>
  <c r="AA18" i="4" a="1"/>
  <c r="AB18" i="4" s="1"/>
  <c r="T18" i="4" a="1"/>
  <c r="T19" i="4" s="1"/>
  <c r="P13" i="4"/>
  <c r="O13" i="4"/>
  <c r="N13" i="4"/>
  <c r="M13" i="4"/>
  <c r="M10" i="4" a="1"/>
  <c r="P12" i="4" s="1"/>
  <c r="I4" i="4" a="1"/>
  <c r="J5" i="4" s="1"/>
  <c r="G10" i="4"/>
  <c r="F7" i="4"/>
  <c r="G6" i="4"/>
  <c r="E4" i="4" a="1"/>
  <c r="E7" i="4" s="1"/>
  <c r="AG20" i="4"/>
  <c r="AF20" i="4"/>
  <c r="AE20" i="4"/>
  <c r="AE18" i="4" a="1"/>
  <c r="AG19" i="4" s="1"/>
  <c r="E13" i="1"/>
  <c r="E12" i="1"/>
  <c r="E11" i="1"/>
  <c r="C13" i="1"/>
  <c r="B13" i="1"/>
  <c r="A13" i="1"/>
  <c r="C12" i="1"/>
  <c r="B12" i="1"/>
  <c r="C11" i="1"/>
  <c r="B11" i="1"/>
  <c r="A11" i="1"/>
  <c r="A11" i="1" a="1"/>
  <c r="A12" i="1" s="1"/>
  <c r="X242" i="1" l="1"/>
  <c r="M10" i="4"/>
  <c r="M11" i="4"/>
  <c r="AC19" i="4"/>
  <c r="G5" i="3"/>
  <c r="Y241" i="1"/>
  <c r="I4" i="4"/>
  <c r="W242" i="1"/>
  <c r="N10" i="4"/>
  <c r="AC18" i="4"/>
  <c r="W243" i="1"/>
  <c r="O10" i="4"/>
  <c r="F5" i="3"/>
  <c r="N11" i="4"/>
  <c r="AA20" i="4"/>
  <c r="H5" i="3"/>
  <c r="Y242" i="1"/>
  <c r="AA19" i="4"/>
  <c r="P10" i="4"/>
  <c r="AB19" i="4"/>
  <c r="O11" i="4"/>
  <c r="AB20" i="4"/>
  <c r="I5" i="3"/>
  <c r="L4" i="3"/>
  <c r="L7" i="3"/>
  <c r="L13" i="3"/>
  <c r="N4" i="3"/>
  <c r="N13" i="3"/>
  <c r="T18" i="4"/>
  <c r="X243" i="1"/>
  <c r="K5" i="3"/>
  <c r="K8" i="3"/>
  <c r="K11" i="3"/>
  <c r="G8" i="4"/>
  <c r="Y243" i="1"/>
  <c r="L5" i="3"/>
  <c r="L8" i="3"/>
  <c r="L11" i="3"/>
  <c r="E5" i="4"/>
  <c r="E9" i="4"/>
  <c r="K5" i="4"/>
  <c r="P11" i="4"/>
  <c r="T20" i="4"/>
  <c r="W240" i="1"/>
  <c r="M8" i="3"/>
  <c r="L10" i="3"/>
  <c r="M4" i="3"/>
  <c r="M7" i="3"/>
  <c r="M10" i="3"/>
  <c r="M13" i="3"/>
  <c r="N10" i="3"/>
  <c r="I6" i="3"/>
  <c r="M5" i="3"/>
  <c r="M11" i="3"/>
  <c r="F5" i="4"/>
  <c r="F9" i="4"/>
  <c r="I6" i="4"/>
  <c r="M12" i="4"/>
  <c r="X240" i="1"/>
  <c r="F4" i="3"/>
  <c r="F7" i="3"/>
  <c r="N5" i="3"/>
  <c r="N8" i="3"/>
  <c r="N11" i="3"/>
  <c r="G5" i="4"/>
  <c r="G9" i="4"/>
  <c r="J6" i="4"/>
  <c r="N12" i="4"/>
  <c r="AA18" i="4"/>
  <c r="Y240" i="1"/>
  <c r="G4" i="3"/>
  <c r="G7" i="3"/>
  <c r="K6" i="3"/>
  <c r="K9" i="3"/>
  <c r="K12" i="3"/>
  <c r="E6" i="4"/>
  <c r="E10" i="4"/>
  <c r="K6" i="4"/>
  <c r="O12" i="4"/>
  <c r="W241" i="1"/>
  <c r="H4" i="3"/>
  <c r="H7" i="3"/>
  <c r="L6" i="3"/>
  <c r="L9" i="3"/>
  <c r="L12" i="3"/>
  <c r="G7" i="4"/>
  <c r="J4" i="4"/>
  <c r="E4" i="4"/>
  <c r="E8" i="4"/>
  <c r="K4" i="4"/>
  <c r="N7" i="3"/>
  <c r="F4" i="4"/>
  <c r="F8" i="4"/>
  <c r="I5" i="4"/>
  <c r="G4" i="4"/>
  <c r="F6" i="4"/>
  <c r="F10" i="4"/>
  <c r="I4" i="3"/>
  <c r="M6" i="3"/>
  <c r="M9" i="3"/>
  <c r="M12" i="3"/>
  <c r="N6" i="3"/>
  <c r="N9" i="3"/>
  <c r="N12" i="3"/>
  <c r="K4" i="3"/>
  <c r="K7" i="3"/>
  <c r="K10" i="3"/>
  <c r="U7" i="5" a="1"/>
  <c r="U7" i="5" s="1"/>
  <c r="M7" i="5" a="1"/>
  <c r="M7" i="5" s="1"/>
  <c r="U12" i="5" a="1"/>
  <c r="U12" i="5" s="1"/>
  <c r="U2" i="5" a="1"/>
  <c r="U2" i="5" s="1"/>
  <c r="Q2" i="5" a="1"/>
  <c r="Q2" i="5" s="1"/>
  <c r="M2" i="5" a="1"/>
  <c r="M2" i="5" s="1"/>
  <c r="Q7" i="5" a="1"/>
  <c r="Q7" i="5" s="1"/>
  <c r="AE18" i="4"/>
  <c r="AF18" i="4"/>
  <c r="AG18" i="4"/>
  <c r="AE19" i="4"/>
  <c r="AF19" i="4"/>
  <c r="E15" i="1"/>
  <c r="G12" i="1" s="1"/>
  <c r="M17" i="5" l="1" a="1"/>
  <c r="M17" i="5" s="1"/>
  <c r="R4" i="4" a="1"/>
  <c r="U17" i="5" a="1"/>
  <c r="U17" i="5" s="1"/>
  <c r="Q17" i="5" a="1"/>
  <c r="Q17" i="5" s="1"/>
  <c r="M12" i="5" a="1"/>
  <c r="M12" i="5" s="1"/>
  <c r="Q12" i="5" a="1"/>
  <c r="Q12" i="5" s="1"/>
  <c r="R4" i="4"/>
  <c r="R6" i="4"/>
  <c r="T6" i="4" s="1"/>
  <c r="R5" i="4"/>
  <c r="F10" i="3" a="1"/>
  <c r="G13" i="1"/>
  <c r="G11" i="1"/>
  <c r="T5" i="4" l="1"/>
  <c r="T4" i="4" s="1"/>
  <c r="V4" i="4" s="1" a="1"/>
  <c r="H14" i="3"/>
  <c r="H11" i="3"/>
  <c r="G14" i="3"/>
  <c r="G11" i="3"/>
  <c r="F14" i="3"/>
  <c r="F11" i="3"/>
  <c r="I13" i="3"/>
  <c r="I10" i="3"/>
  <c r="G13" i="3"/>
  <c r="G10" i="3"/>
  <c r="H13" i="3"/>
  <c r="H10" i="3"/>
  <c r="F13" i="3"/>
  <c r="F10" i="3"/>
  <c r="I15" i="3"/>
  <c r="I12" i="3"/>
  <c r="H15" i="3"/>
  <c r="H12" i="3"/>
  <c r="G15" i="3"/>
  <c r="G12" i="3"/>
  <c r="F15" i="3"/>
  <c r="F12" i="3"/>
  <c r="I14" i="3"/>
  <c r="I11" i="3"/>
  <c r="G15" i="1"/>
  <c r="V7" i="4" l="1"/>
  <c r="V6" i="4"/>
  <c r="V5" i="4"/>
  <c r="V4" i="4"/>
  <c r="K24" i="3" a="1"/>
  <c r="K18" i="3" a="1"/>
  <c r="F18" i="3" a="1"/>
  <c r="I11" i="1"/>
  <c r="G22" i="3" l="1"/>
  <c r="G19" i="3"/>
  <c r="F22" i="3"/>
  <c r="F19" i="3"/>
  <c r="I21" i="3"/>
  <c r="I18" i="3"/>
  <c r="H21" i="3"/>
  <c r="H18" i="3"/>
  <c r="F21" i="3"/>
  <c r="F18" i="3"/>
  <c r="G21" i="3"/>
  <c r="G18" i="3"/>
  <c r="I23" i="3"/>
  <c r="I20" i="3"/>
  <c r="H23" i="3"/>
  <c r="H20" i="3"/>
  <c r="G23" i="3"/>
  <c r="G20" i="3"/>
  <c r="F23" i="3"/>
  <c r="F20" i="3"/>
  <c r="I22" i="3"/>
  <c r="I19" i="3"/>
  <c r="H22" i="3"/>
  <c r="H19" i="3"/>
  <c r="K19" i="3"/>
  <c r="N21" i="3"/>
  <c r="N18" i="3"/>
  <c r="M21" i="3"/>
  <c r="M18" i="3"/>
  <c r="L21" i="3"/>
  <c r="L18" i="3"/>
  <c r="K21" i="3"/>
  <c r="K18" i="3"/>
  <c r="N20" i="3"/>
  <c r="M20" i="3"/>
  <c r="L20" i="3"/>
  <c r="K20" i="3"/>
  <c r="N19" i="3"/>
  <c r="M19" i="3"/>
  <c r="L19" i="3"/>
  <c r="P29" i="3"/>
  <c r="P27" i="3"/>
  <c r="P25" i="3"/>
  <c r="O29" i="3"/>
  <c r="O27" i="3"/>
  <c r="O25" i="3"/>
  <c r="N29" i="3"/>
  <c r="N27" i="3"/>
  <c r="N25" i="3"/>
  <c r="M29" i="3"/>
  <c r="M27" i="3"/>
  <c r="M25" i="3"/>
  <c r="L29" i="3"/>
  <c r="L27" i="3"/>
  <c r="L25" i="3"/>
  <c r="K29" i="3"/>
  <c r="K27" i="3"/>
  <c r="K25" i="3"/>
  <c r="P28" i="3"/>
  <c r="P26" i="3"/>
  <c r="P24" i="3"/>
  <c r="O28" i="3"/>
  <c r="O26" i="3"/>
  <c r="O24" i="3"/>
  <c r="N28" i="3"/>
  <c r="N26" i="3"/>
  <c r="N24" i="3"/>
  <c r="M28" i="3"/>
  <c r="M26" i="3"/>
  <c r="M24" i="3"/>
  <c r="L28" i="3"/>
  <c r="L26" i="3"/>
  <c r="L24" i="3"/>
  <c r="K28" i="3"/>
  <c r="K26" i="3"/>
  <c r="K24" i="3"/>
  <c r="I12" i="1"/>
  <c r="K11" i="1" s="1" a="1"/>
  <c r="I13" i="1"/>
  <c r="M11" i="1" l="1"/>
  <c r="M13" i="1"/>
  <c r="L13" i="1"/>
  <c r="K13" i="1"/>
  <c r="K11" i="1"/>
  <c r="M12" i="1"/>
  <c r="L12" i="1"/>
  <c r="K12" i="1"/>
  <c r="L11" i="1"/>
  <c r="O11" i="1" l="1" a="1"/>
  <c r="A18" i="1" a="1"/>
  <c r="B20" i="1" l="1"/>
  <c r="E20" i="1" s="1"/>
  <c r="C20" i="1"/>
  <c r="A18" i="1"/>
  <c r="B19" i="1"/>
  <c r="E19" i="1" s="1"/>
  <c r="A19" i="1"/>
  <c r="A20" i="1"/>
  <c r="C19" i="1"/>
  <c r="C18" i="1"/>
  <c r="B18" i="1"/>
  <c r="E18" i="1" s="1"/>
  <c r="P11" i="1"/>
  <c r="O11" i="1"/>
  <c r="Q12" i="1"/>
  <c r="Q11" i="1"/>
  <c r="P13" i="1"/>
  <c r="O13" i="1"/>
  <c r="P12" i="1"/>
  <c r="Q13" i="1"/>
  <c r="O12" i="1"/>
  <c r="E22" i="1" l="1"/>
  <c r="G18" i="1"/>
  <c r="G19" i="1"/>
  <c r="G20" i="1"/>
  <c r="G22" i="1" l="1"/>
  <c r="I19" i="1" l="1"/>
  <c r="I20" i="1" l="1"/>
  <c r="K18" i="1" s="1" a="1"/>
  <c r="L20" i="1" l="1"/>
  <c r="L18" i="1"/>
  <c r="L19" i="1"/>
  <c r="M18" i="1"/>
  <c r="K18" i="1"/>
  <c r="K19" i="1"/>
  <c r="M20" i="1"/>
  <c r="K20" i="1"/>
  <c r="M19" i="1"/>
  <c r="O18" i="1" l="1" a="1"/>
  <c r="A25" i="1" a="1"/>
  <c r="A26" i="1" l="1"/>
  <c r="C27" i="1"/>
  <c r="M27" i="1" s="1"/>
  <c r="B27" i="1"/>
  <c r="A27" i="1"/>
  <c r="A25" i="1"/>
  <c r="K25" i="1" s="1"/>
  <c r="B26" i="1"/>
  <c r="L26" i="1" s="1"/>
  <c r="C25" i="1"/>
  <c r="M25" i="1" s="1"/>
  <c r="B25" i="1"/>
  <c r="L25" i="1" s="1"/>
  <c r="C26" i="1"/>
  <c r="M26" i="1" s="1"/>
  <c r="O18" i="1"/>
  <c r="O25" i="1" s="1" a="1"/>
  <c r="P19" i="1"/>
  <c r="Q20" i="1"/>
  <c r="P20" i="1"/>
  <c r="P18" i="1"/>
  <c r="Q18" i="1"/>
  <c r="O20" i="1"/>
  <c r="Q19" i="1"/>
  <c r="O19" i="1"/>
  <c r="Q25" i="1" l="1"/>
  <c r="Q27" i="1"/>
  <c r="P27" i="1"/>
  <c r="P26" i="1"/>
  <c r="O26" i="1"/>
  <c r="Q26" i="1"/>
  <c r="O25" i="1"/>
  <c r="P25" i="1"/>
  <c r="O27" i="1"/>
  <c r="A32" i="1" l="1" a="1"/>
  <c r="U29" i="1"/>
  <c r="W25" i="1" a="1"/>
  <c r="S25" i="1" a="1"/>
  <c r="K32" i="1" a="1"/>
  <c r="T26" i="1" l="1"/>
  <c r="U25" i="1"/>
  <c r="S27" i="1"/>
  <c r="U26" i="1"/>
  <c r="S26" i="1"/>
  <c r="T25" i="1"/>
  <c r="U27" i="1"/>
  <c r="S25" i="1"/>
  <c r="T27" i="1"/>
  <c r="W27" i="1"/>
  <c r="X25" i="1"/>
  <c r="W25" i="1"/>
  <c r="Y26" i="1"/>
  <c r="Y25" i="1"/>
  <c r="X27" i="1"/>
  <c r="Y27" i="1"/>
  <c r="X26" i="1"/>
  <c r="W26" i="1"/>
  <c r="K34" i="1"/>
  <c r="L33" i="1"/>
  <c r="K33" i="1"/>
  <c r="M32" i="1"/>
  <c r="M34" i="1"/>
  <c r="L34" i="1"/>
  <c r="M33" i="1"/>
  <c r="L32" i="1"/>
  <c r="K32" i="1"/>
  <c r="B33" i="1"/>
  <c r="A32" i="1"/>
  <c r="C33" i="1"/>
  <c r="A34" i="1"/>
  <c r="E39" i="1" s="1"/>
  <c r="A33" i="1"/>
  <c r="E38" i="1" s="1"/>
  <c r="B34" i="1"/>
  <c r="C32" i="1"/>
  <c r="B32" i="1"/>
  <c r="C34" i="1"/>
  <c r="E37" i="1" l="1"/>
  <c r="A37" i="1" a="1"/>
  <c r="E41" i="1" l="1"/>
  <c r="C39" i="1"/>
  <c r="A39" i="1"/>
  <c r="B39" i="1"/>
  <c r="A38" i="1"/>
  <c r="C37" i="1"/>
  <c r="C38" i="1"/>
  <c r="B38" i="1"/>
  <c r="B37" i="1"/>
  <c r="A37" i="1"/>
  <c r="G38" i="1" l="1"/>
  <c r="G39" i="1"/>
  <c r="G37" i="1"/>
  <c r="G41" i="1" l="1"/>
  <c r="I37" i="1" s="1"/>
  <c r="I38" i="1" l="1"/>
  <c r="K37" i="1" s="1" a="1"/>
  <c r="I39" i="1"/>
  <c r="L39" i="1" l="1"/>
  <c r="M38" i="1"/>
  <c r="K37" i="1"/>
  <c r="K38" i="1"/>
  <c r="M37" i="1"/>
  <c r="L37" i="1"/>
  <c r="M39" i="1"/>
  <c r="L38" i="1"/>
  <c r="K39" i="1"/>
  <c r="O37" i="1" l="1" a="1"/>
  <c r="A44" i="1" a="1"/>
  <c r="A45" i="1" l="1"/>
  <c r="B44" i="1"/>
  <c r="E44" i="1" s="1"/>
  <c r="A44" i="1"/>
  <c r="C46" i="1"/>
  <c r="C44" i="1"/>
  <c r="B46" i="1"/>
  <c r="E46" i="1" s="1"/>
  <c r="A46" i="1"/>
  <c r="C45" i="1"/>
  <c r="B45" i="1"/>
  <c r="E45" i="1" s="1"/>
  <c r="P39" i="1"/>
  <c r="O37" i="1"/>
  <c r="P38" i="1"/>
  <c r="Q39" i="1"/>
  <c r="P37" i="1"/>
  <c r="Q37" i="1"/>
  <c r="O39" i="1"/>
  <c r="O38" i="1"/>
  <c r="Q38" i="1"/>
  <c r="E48" i="1" l="1"/>
  <c r="G45" i="1" s="1"/>
  <c r="G44" i="1"/>
  <c r="G46" i="1" l="1"/>
  <c r="G48" i="1" l="1"/>
  <c r="I45" i="1" s="1"/>
  <c r="I46" i="1" l="1"/>
  <c r="K44" i="1" s="1" a="1"/>
  <c r="K45" i="1" l="1"/>
  <c r="L44" i="1"/>
  <c r="L45" i="1"/>
  <c r="M44" i="1"/>
  <c r="K44" i="1"/>
  <c r="M46" i="1"/>
  <c r="L46" i="1"/>
  <c r="K46" i="1"/>
  <c r="M45" i="1"/>
  <c r="A51" i="1" l="1" a="1"/>
  <c r="O44" i="1" a="1"/>
  <c r="Q45" i="1" l="1"/>
  <c r="O45" i="1"/>
  <c r="Q44" i="1"/>
  <c r="P44" i="1"/>
  <c r="Q46" i="1"/>
  <c r="P46" i="1"/>
  <c r="O46" i="1"/>
  <c r="P45" i="1"/>
  <c r="O44" i="1"/>
  <c r="O51" i="1" s="1" a="1"/>
  <c r="A51" i="1"/>
  <c r="K51" i="1" s="1"/>
  <c r="B52" i="1"/>
  <c r="L52" i="1" s="1"/>
  <c r="C53" i="1"/>
  <c r="M53" i="1" s="1"/>
  <c r="B53" i="1"/>
  <c r="B51" i="1"/>
  <c r="L51" i="1" s="1"/>
  <c r="C52" i="1"/>
  <c r="M52" i="1" s="1"/>
  <c r="A52" i="1"/>
  <c r="C51" i="1"/>
  <c r="M51" i="1" s="1"/>
  <c r="A53" i="1"/>
  <c r="Q53" i="1" l="1"/>
  <c r="P51" i="1"/>
  <c r="O51" i="1"/>
  <c r="Q52" i="1"/>
  <c r="O53" i="1"/>
  <c r="P52" i="1"/>
  <c r="P53" i="1"/>
  <c r="Q51" i="1"/>
  <c r="O52" i="1"/>
  <c r="U55" i="1" l="1"/>
  <c r="A58" i="1" a="1"/>
  <c r="S51" i="1" a="1"/>
  <c r="K58" i="1" a="1"/>
  <c r="L59" i="1" l="1"/>
  <c r="K58" i="1"/>
  <c r="L58" i="1"/>
  <c r="M59" i="1"/>
  <c r="K59" i="1"/>
  <c r="M58" i="1"/>
  <c r="M60" i="1"/>
  <c r="L60" i="1"/>
  <c r="K60" i="1"/>
  <c r="S51" i="1"/>
  <c r="U52" i="1"/>
  <c r="T52" i="1"/>
  <c r="U53" i="1"/>
  <c r="T53" i="1"/>
  <c r="S53" i="1"/>
  <c r="S52" i="1"/>
  <c r="T51" i="1"/>
  <c r="U51" i="1"/>
  <c r="C60" i="1"/>
  <c r="C59" i="1"/>
  <c r="B59" i="1"/>
  <c r="B58" i="1"/>
  <c r="A58" i="1"/>
  <c r="B60" i="1"/>
  <c r="A59" i="1"/>
  <c r="E64" i="1" s="1"/>
  <c r="C58" i="1"/>
  <c r="A60" i="1"/>
  <c r="E65" i="1" s="1"/>
  <c r="A63" i="1" l="1" a="1"/>
  <c r="E63" i="1"/>
  <c r="E67" i="1" l="1"/>
  <c r="A65" i="1"/>
  <c r="A64" i="1"/>
  <c r="B63" i="1"/>
  <c r="A63" i="1"/>
  <c r="B65" i="1"/>
  <c r="C63" i="1"/>
  <c r="C65" i="1"/>
  <c r="C64" i="1"/>
  <c r="B64" i="1"/>
  <c r="G65" i="1" l="1"/>
  <c r="G64" i="1"/>
  <c r="G63" i="1"/>
  <c r="G67" i="1" l="1"/>
  <c r="I63" i="1" s="1"/>
  <c r="I64" i="1" l="1"/>
  <c r="K63" i="1" s="1" a="1"/>
  <c r="I65" i="1"/>
  <c r="M64" i="1" l="1"/>
  <c r="K64" i="1"/>
  <c r="L63" i="1"/>
  <c r="L64" i="1"/>
  <c r="M63" i="1"/>
  <c r="K63" i="1"/>
  <c r="M65" i="1"/>
  <c r="L65" i="1"/>
  <c r="K65" i="1"/>
  <c r="A70" i="1" l="1" a="1"/>
  <c r="O63" i="1" a="1"/>
  <c r="P65" i="1" l="1"/>
  <c r="O65" i="1"/>
  <c r="P64" i="1"/>
  <c r="Q65" i="1"/>
  <c r="O63" i="1"/>
  <c r="Q64" i="1"/>
  <c r="O64" i="1"/>
  <c r="Q63" i="1"/>
  <c r="P63" i="1"/>
  <c r="B70" i="1"/>
  <c r="E70" i="1" s="1"/>
  <c r="C70" i="1"/>
  <c r="B72" i="1"/>
  <c r="E72" i="1" s="1"/>
  <c r="A72" i="1"/>
  <c r="A71" i="1"/>
  <c r="A70" i="1"/>
  <c r="C72" i="1"/>
  <c r="C71" i="1"/>
  <c r="B71" i="1"/>
  <c r="E71" i="1" s="1"/>
  <c r="E74" i="1" l="1"/>
  <c r="G71" i="1" s="1"/>
  <c r="G72" i="1" l="1"/>
  <c r="G70" i="1"/>
  <c r="G74" i="1" l="1"/>
  <c r="I71" i="1" s="1"/>
  <c r="I72" i="1" l="1"/>
  <c r="K70" i="1" s="1" a="1"/>
  <c r="L70" i="1" l="1"/>
  <c r="K71" i="1"/>
  <c r="K70" i="1"/>
  <c r="M71" i="1"/>
  <c r="L71" i="1"/>
  <c r="M70" i="1"/>
  <c r="M72" i="1"/>
  <c r="L72" i="1"/>
  <c r="K72" i="1"/>
  <c r="O70" i="1" l="1" a="1"/>
  <c r="A77" i="1" a="1"/>
  <c r="C78" i="1" l="1"/>
  <c r="M78" i="1" s="1"/>
  <c r="A78" i="1"/>
  <c r="B77" i="1"/>
  <c r="L77" i="1" s="1"/>
  <c r="A77" i="1"/>
  <c r="K77" i="1" s="1"/>
  <c r="B79" i="1"/>
  <c r="C79" i="1"/>
  <c r="M79" i="1" s="1"/>
  <c r="A79" i="1"/>
  <c r="B78" i="1"/>
  <c r="L78" i="1" s="1"/>
  <c r="C77" i="1"/>
  <c r="M77" i="1" s="1"/>
  <c r="O71" i="1"/>
  <c r="P72" i="1"/>
  <c r="Q71" i="1"/>
  <c r="P70" i="1"/>
  <c r="O70" i="1"/>
  <c r="Q72" i="1"/>
  <c r="Q70" i="1"/>
  <c r="O72" i="1"/>
  <c r="P71" i="1"/>
  <c r="O77" i="1" l="1" a="1"/>
  <c r="Q79" i="1" l="1"/>
  <c r="P78" i="1"/>
  <c r="Q78" i="1"/>
  <c r="Q77" i="1"/>
  <c r="O79" i="1"/>
  <c r="O78" i="1"/>
  <c r="P79" i="1"/>
  <c r="P77" i="1"/>
  <c r="O77" i="1"/>
  <c r="A84" i="1" l="1" a="1"/>
  <c r="U81" i="1"/>
  <c r="S77" i="1" a="1"/>
  <c r="K84" i="1" a="1"/>
  <c r="S79" i="1" l="1"/>
  <c r="T79" i="1"/>
  <c r="T77" i="1"/>
  <c r="S77" i="1"/>
  <c r="U78" i="1"/>
  <c r="T78" i="1"/>
  <c r="S78" i="1"/>
  <c r="U79" i="1"/>
  <c r="U77" i="1"/>
  <c r="K86" i="1"/>
  <c r="K84" i="1"/>
  <c r="M85" i="1"/>
  <c r="L85" i="1"/>
  <c r="L86" i="1"/>
  <c r="K85" i="1"/>
  <c r="M84" i="1"/>
  <c r="M86" i="1"/>
  <c r="L84" i="1"/>
  <c r="C86" i="1"/>
  <c r="B85" i="1"/>
  <c r="B86" i="1"/>
  <c r="A85" i="1"/>
  <c r="E90" i="1" s="1"/>
  <c r="A86" i="1"/>
  <c r="E91" i="1" s="1"/>
  <c r="C85" i="1"/>
  <c r="C84" i="1"/>
  <c r="B84" i="1"/>
  <c r="A84" i="1"/>
  <c r="E89" i="1" l="1"/>
  <c r="A89" i="1" a="1"/>
  <c r="A89" i="1" l="1"/>
  <c r="C91" i="1"/>
  <c r="B90" i="1"/>
  <c r="C89" i="1"/>
  <c r="B89" i="1"/>
  <c r="B91" i="1"/>
  <c r="A91" i="1"/>
  <c r="C90" i="1"/>
  <c r="A90" i="1"/>
  <c r="E93" i="1"/>
  <c r="G90" i="1" l="1"/>
  <c r="G91" i="1"/>
  <c r="G89" i="1"/>
  <c r="G93" i="1" l="1"/>
  <c r="I89" i="1" s="1"/>
  <c r="I90" i="1" l="1"/>
  <c r="K89" i="1" s="1" a="1"/>
  <c r="I91" i="1"/>
  <c r="L91" i="1" l="1"/>
  <c r="M90" i="1"/>
  <c r="K90" i="1"/>
  <c r="K89" i="1"/>
  <c r="K91" i="1"/>
  <c r="M91" i="1"/>
  <c r="L90" i="1"/>
  <c r="M89" i="1"/>
  <c r="L89" i="1"/>
  <c r="A96" i="1" l="1" a="1"/>
  <c r="O89" i="1" a="1"/>
  <c r="P89" i="1" l="1"/>
  <c r="P91" i="1"/>
  <c r="O91" i="1"/>
  <c r="Q90" i="1"/>
  <c r="Q91" i="1"/>
  <c r="P90" i="1"/>
  <c r="O90" i="1"/>
  <c r="O89" i="1"/>
  <c r="Q89" i="1"/>
  <c r="B98" i="1"/>
  <c r="E98" i="1" s="1"/>
  <c r="A97" i="1"/>
  <c r="A98" i="1"/>
  <c r="B97" i="1"/>
  <c r="E97" i="1" s="1"/>
  <c r="C98" i="1"/>
  <c r="C97" i="1"/>
  <c r="A96" i="1"/>
  <c r="C96" i="1"/>
  <c r="B96" i="1"/>
  <c r="E96" i="1" s="1"/>
  <c r="E100" i="1" l="1"/>
  <c r="G98" i="1" s="1"/>
  <c r="G96" i="1"/>
  <c r="G97" i="1"/>
  <c r="G100" i="1" l="1"/>
  <c r="I97" i="1" l="1"/>
  <c r="I98" i="1" l="1"/>
  <c r="K96" i="1" s="1" a="1"/>
  <c r="L98" i="1" l="1"/>
  <c r="K97" i="1"/>
  <c r="K98" i="1"/>
  <c r="K96" i="1"/>
  <c r="L97" i="1"/>
  <c r="M96" i="1"/>
  <c r="L96" i="1"/>
  <c r="M98" i="1"/>
  <c r="M97" i="1"/>
  <c r="A103" i="1" l="1" a="1"/>
  <c r="O96" i="1" a="1"/>
  <c r="Q97" i="1" l="1"/>
  <c r="Q96" i="1"/>
  <c r="P96" i="1"/>
  <c r="P98" i="1"/>
  <c r="O97" i="1"/>
  <c r="O96" i="1"/>
  <c r="O103" i="1" s="1" a="1"/>
  <c r="Q98" i="1"/>
  <c r="P97" i="1"/>
  <c r="O98" i="1"/>
  <c r="A104" i="1"/>
  <c r="B105" i="1"/>
  <c r="B103" i="1"/>
  <c r="L103" i="1" s="1"/>
  <c r="A103" i="1"/>
  <c r="K103" i="1" s="1"/>
  <c r="A105" i="1"/>
  <c r="C105" i="1"/>
  <c r="M105" i="1" s="1"/>
  <c r="C104" i="1"/>
  <c r="M104" i="1" s="1"/>
  <c r="B104" i="1"/>
  <c r="L104" i="1" s="1"/>
  <c r="C103" i="1"/>
  <c r="M103" i="1" s="1"/>
  <c r="Q103" i="1" l="1"/>
  <c r="Q105" i="1"/>
  <c r="Q104" i="1"/>
  <c r="P104" i="1"/>
  <c r="P105" i="1"/>
  <c r="O105" i="1"/>
  <c r="O104" i="1"/>
  <c r="P103" i="1"/>
  <c r="O103" i="1"/>
  <c r="U107" i="1" l="1"/>
  <c r="A110" i="1" a="1"/>
  <c r="S103" i="1" a="1"/>
  <c r="K110" i="1" a="1"/>
  <c r="L111" i="1" l="1"/>
  <c r="K110" i="1"/>
  <c r="K112" i="1"/>
  <c r="K111" i="1"/>
  <c r="L112" i="1"/>
  <c r="M111" i="1"/>
  <c r="M112" i="1"/>
  <c r="M110" i="1"/>
  <c r="L110" i="1"/>
  <c r="T104" i="1"/>
  <c r="S103" i="1"/>
  <c r="T103" i="1"/>
  <c r="U103" i="1"/>
  <c r="T105" i="1"/>
  <c r="S105" i="1"/>
  <c r="U104" i="1"/>
  <c r="U105" i="1"/>
  <c r="S104" i="1"/>
  <c r="C110" i="1"/>
  <c r="B110" i="1"/>
  <c r="C111" i="1"/>
  <c r="C112" i="1"/>
  <c r="B112" i="1"/>
  <c r="A112" i="1"/>
  <c r="E117" i="1" s="1"/>
  <c r="B111" i="1"/>
  <c r="A111" i="1"/>
  <c r="E116" i="1" s="1"/>
  <c r="A110" i="1"/>
  <c r="E115" i="1" l="1"/>
  <c r="A115" i="1" a="1"/>
  <c r="A117" i="1" l="1"/>
  <c r="C115" i="1"/>
  <c r="C117" i="1"/>
  <c r="B115" i="1"/>
  <c r="B117" i="1"/>
  <c r="C116" i="1"/>
  <c r="A116" i="1"/>
  <c r="A115" i="1"/>
  <c r="B116" i="1"/>
  <c r="E119" i="1"/>
  <c r="G115" i="1"/>
  <c r="G117" i="1" l="1"/>
  <c r="G116" i="1"/>
  <c r="G119" i="1" l="1"/>
  <c r="I115" i="1" s="1"/>
  <c r="I117" i="1" l="1"/>
  <c r="I116" i="1"/>
  <c r="K115" i="1" s="1" a="1"/>
  <c r="M116" i="1" l="1"/>
  <c r="L115" i="1"/>
  <c r="K115" i="1"/>
  <c r="K117" i="1"/>
  <c r="L117" i="1"/>
  <c r="L116" i="1"/>
  <c r="K116" i="1"/>
  <c r="M115" i="1"/>
  <c r="M117" i="1"/>
  <c r="O115" i="1" l="1" a="1"/>
  <c r="A122" i="1" a="1"/>
  <c r="B122" i="1" l="1"/>
  <c r="E122" i="1" s="1"/>
  <c r="A124" i="1"/>
  <c r="C123" i="1"/>
  <c r="C124" i="1"/>
  <c r="C122" i="1"/>
  <c r="A122" i="1"/>
  <c r="B124" i="1"/>
  <c r="E124" i="1" s="1"/>
  <c r="B123" i="1"/>
  <c r="E123" i="1" s="1"/>
  <c r="A123" i="1"/>
  <c r="P117" i="1"/>
  <c r="O116" i="1"/>
  <c r="P115" i="1"/>
  <c r="Q117" i="1"/>
  <c r="O117" i="1"/>
  <c r="Q116" i="1"/>
  <c r="Q115" i="1"/>
  <c r="P116" i="1"/>
  <c r="O115" i="1"/>
  <c r="E126" i="1" l="1"/>
  <c r="G123" i="1" s="1"/>
  <c r="G122" i="1"/>
  <c r="G124" i="1" l="1"/>
  <c r="G126" i="1" l="1"/>
  <c r="I123" i="1" s="1"/>
  <c r="I124" i="1" l="1"/>
  <c r="K122" i="1" s="1" a="1"/>
  <c r="L122" i="1" l="1"/>
  <c r="K122" i="1"/>
  <c r="M122" i="1"/>
  <c r="M123" i="1"/>
  <c r="L123" i="1"/>
  <c r="K123" i="1"/>
  <c r="M124" i="1"/>
  <c r="L124" i="1"/>
  <c r="K124" i="1"/>
  <c r="O122" i="1" l="1" a="1"/>
  <c r="A129" i="1" a="1"/>
  <c r="C130" i="1" l="1"/>
  <c r="M130" i="1" s="1"/>
  <c r="B129" i="1"/>
  <c r="L129" i="1" s="1"/>
  <c r="C129" i="1"/>
  <c r="M129" i="1" s="1"/>
  <c r="A129" i="1"/>
  <c r="K129" i="1" s="1"/>
  <c r="B131" i="1"/>
  <c r="C131" i="1"/>
  <c r="M131" i="1" s="1"/>
  <c r="A131" i="1"/>
  <c r="B130" i="1"/>
  <c r="L130" i="1" s="1"/>
  <c r="A130" i="1"/>
  <c r="O123" i="1"/>
  <c r="Q123" i="1"/>
  <c r="Q122" i="1"/>
  <c r="P122" i="1"/>
  <c r="O122" i="1"/>
  <c r="Q124" i="1"/>
  <c r="P123" i="1"/>
  <c r="O124" i="1"/>
  <c r="P124" i="1"/>
  <c r="O129" i="1" l="1" a="1"/>
  <c r="Q131" i="1" l="1"/>
  <c r="P130" i="1"/>
  <c r="Q129" i="1"/>
  <c r="O129" i="1"/>
  <c r="O131" i="1"/>
  <c r="Q130" i="1"/>
  <c r="P131" i="1"/>
  <c r="P129" i="1"/>
  <c r="O130" i="1"/>
  <c r="A136" i="1" l="1" a="1"/>
  <c r="U133" i="1"/>
  <c r="S129" i="1" a="1"/>
  <c r="K136" i="1" a="1"/>
  <c r="K138" i="1" l="1"/>
  <c r="M137" i="1"/>
  <c r="L137" i="1"/>
  <c r="K136" i="1"/>
  <c r="L138" i="1"/>
  <c r="K137" i="1"/>
  <c r="M136" i="1"/>
  <c r="M138" i="1"/>
  <c r="L136" i="1"/>
  <c r="S131" i="1"/>
  <c r="T131" i="1"/>
  <c r="T130" i="1"/>
  <c r="T129" i="1"/>
  <c r="S129" i="1"/>
  <c r="U131" i="1"/>
  <c r="U130" i="1"/>
  <c r="S130" i="1"/>
  <c r="U129" i="1"/>
  <c r="C138" i="1"/>
  <c r="B137" i="1"/>
  <c r="B138" i="1"/>
  <c r="C137" i="1"/>
  <c r="A137" i="1"/>
  <c r="E142" i="1" s="1"/>
  <c r="A138" i="1"/>
  <c r="E143" i="1" s="1"/>
  <c r="C136" i="1"/>
  <c r="B136" i="1"/>
  <c r="A136" i="1"/>
  <c r="E141" i="1" l="1"/>
  <c r="A141" i="1" a="1"/>
  <c r="A141" i="1" l="1"/>
  <c r="C143" i="1"/>
  <c r="C141" i="1"/>
  <c r="A142" i="1"/>
  <c r="B143" i="1"/>
  <c r="C142" i="1"/>
  <c r="A143" i="1"/>
  <c r="B142" i="1"/>
  <c r="B141" i="1"/>
  <c r="E145" i="1"/>
  <c r="G142" i="1" l="1"/>
  <c r="G143" i="1"/>
  <c r="G141" i="1"/>
  <c r="G145" i="1" l="1"/>
  <c r="I141" i="1" l="1"/>
  <c r="I142" i="1" l="1"/>
  <c r="K141" i="1" s="1" a="1"/>
  <c r="I143" i="1"/>
  <c r="M143" i="1" l="1"/>
  <c r="L143" i="1"/>
  <c r="L142" i="1"/>
  <c r="M141" i="1"/>
  <c r="L141" i="1"/>
  <c r="K141" i="1"/>
  <c r="K143" i="1"/>
  <c r="M142" i="1"/>
  <c r="K142" i="1"/>
  <c r="A148" i="1" l="1" a="1"/>
  <c r="O141" i="1" a="1"/>
  <c r="P141" i="1" l="1"/>
  <c r="P143" i="1"/>
  <c r="Q143" i="1"/>
  <c r="Q142" i="1"/>
  <c r="O143" i="1"/>
  <c r="O141" i="1"/>
  <c r="O142" i="1"/>
  <c r="P142" i="1"/>
  <c r="Q141" i="1"/>
  <c r="B150" i="1"/>
  <c r="E150" i="1" s="1"/>
  <c r="B149" i="1"/>
  <c r="E149" i="1" s="1"/>
  <c r="A149" i="1"/>
  <c r="A150" i="1"/>
  <c r="C149" i="1"/>
  <c r="C148" i="1"/>
  <c r="B148" i="1"/>
  <c r="E148" i="1" s="1"/>
  <c r="C150" i="1"/>
  <c r="A148" i="1"/>
  <c r="E152" i="1" l="1"/>
  <c r="G150" i="1" s="1"/>
  <c r="G148" i="1"/>
  <c r="G149" i="1" l="1"/>
  <c r="G152" i="1" l="1"/>
  <c r="I149" i="1" l="1"/>
  <c r="I150" i="1" l="1"/>
  <c r="K148" i="1" s="1" a="1"/>
  <c r="L150" i="1" l="1"/>
  <c r="L149" i="1"/>
  <c r="K149" i="1"/>
  <c r="K148" i="1"/>
  <c r="K150" i="1"/>
  <c r="M150" i="1"/>
  <c r="M149" i="1"/>
  <c r="M148" i="1"/>
  <c r="L148" i="1"/>
  <c r="A155" i="1" l="1" a="1"/>
  <c r="O148" i="1" a="1"/>
  <c r="O150" i="1" l="1"/>
  <c r="Q149" i="1"/>
  <c r="Q148" i="1"/>
  <c r="O148" i="1"/>
  <c r="Q150" i="1"/>
  <c r="P148" i="1"/>
  <c r="P150" i="1"/>
  <c r="P149" i="1"/>
  <c r="O149" i="1"/>
  <c r="A156" i="1"/>
  <c r="A155" i="1"/>
  <c r="K155" i="1" s="1"/>
  <c r="B155" i="1"/>
  <c r="L155" i="1" s="1"/>
  <c r="C157" i="1"/>
  <c r="M157" i="1" s="1"/>
  <c r="B157" i="1"/>
  <c r="C156" i="1"/>
  <c r="M156" i="1" s="1"/>
  <c r="C155" i="1"/>
  <c r="M155" i="1" s="1"/>
  <c r="A157" i="1"/>
  <c r="B156" i="1"/>
  <c r="L156" i="1" s="1"/>
  <c r="O155" i="1" l="1" a="1"/>
  <c r="Q155" i="1" l="1"/>
  <c r="O155" i="1"/>
  <c r="Q156" i="1"/>
  <c r="O156" i="1"/>
  <c r="O157" i="1"/>
  <c r="P157" i="1"/>
  <c r="P156" i="1"/>
  <c r="P155" i="1"/>
  <c r="Q157" i="1"/>
  <c r="A162" i="1" l="1" a="1"/>
  <c r="U159" i="1"/>
  <c r="S155" i="1" a="1"/>
  <c r="K162" i="1" a="1"/>
  <c r="T156" i="1" l="1"/>
  <c r="U155" i="1"/>
  <c r="T155" i="1"/>
  <c r="S155" i="1"/>
  <c r="U157" i="1"/>
  <c r="T157" i="1"/>
  <c r="S157" i="1"/>
  <c r="U156" i="1"/>
  <c r="S156" i="1"/>
  <c r="L163" i="1"/>
  <c r="M162" i="1"/>
  <c r="L162" i="1"/>
  <c r="K162" i="1"/>
  <c r="L164" i="1"/>
  <c r="M163" i="1"/>
  <c r="M164" i="1"/>
  <c r="K164" i="1"/>
  <c r="K163" i="1"/>
  <c r="C162" i="1"/>
  <c r="A162" i="1"/>
  <c r="B163" i="1"/>
  <c r="A163" i="1"/>
  <c r="E168" i="1" s="1"/>
  <c r="B162" i="1"/>
  <c r="C164" i="1"/>
  <c r="B164" i="1"/>
  <c r="A164" i="1"/>
  <c r="E169" i="1" s="1"/>
  <c r="C163" i="1"/>
  <c r="E167" i="1" l="1"/>
  <c r="A167" i="1" a="1"/>
  <c r="A169" i="1" l="1"/>
  <c r="B168" i="1"/>
  <c r="A168" i="1"/>
  <c r="C167" i="1"/>
  <c r="C168" i="1"/>
  <c r="C169" i="1"/>
  <c r="B169" i="1"/>
  <c r="A167" i="1"/>
  <c r="B167" i="1"/>
  <c r="E171" i="1"/>
  <c r="G168" i="1" l="1"/>
  <c r="G169" i="1"/>
  <c r="G167" i="1"/>
  <c r="G171" i="1" l="1"/>
  <c r="I167" i="1" s="1"/>
  <c r="I168" i="1" l="1"/>
  <c r="K167" i="1" s="1" a="1"/>
  <c r="I169" i="1"/>
  <c r="M168" i="1" l="1"/>
  <c r="K168" i="1"/>
  <c r="M167" i="1"/>
  <c r="L167" i="1"/>
  <c r="K167" i="1"/>
  <c r="L169" i="1"/>
  <c r="K169" i="1"/>
  <c r="M169" i="1"/>
  <c r="L168" i="1"/>
  <c r="A174" i="1" l="1" a="1"/>
  <c r="O167" i="1" a="1"/>
  <c r="P169" i="1" l="1"/>
  <c r="Q168" i="1"/>
  <c r="P168" i="1"/>
  <c r="O168" i="1"/>
  <c r="Q169" i="1"/>
  <c r="P167" i="1"/>
  <c r="O169" i="1"/>
  <c r="Q167" i="1"/>
  <c r="O167" i="1"/>
  <c r="B174" i="1"/>
  <c r="E174" i="1" s="1"/>
  <c r="C176" i="1"/>
  <c r="A176" i="1"/>
  <c r="A174" i="1"/>
  <c r="C175" i="1"/>
  <c r="B176" i="1"/>
  <c r="E176" i="1" s="1"/>
  <c r="B175" i="1"/>
  <c r="E175" i="1" s="1"/>
  <c r="A175" i="1"/>
  <c r="C174" i="1"/>
  <c r="E178" i="1" l="1"/>
  <c r="G174" i="1"/>
  <c r="G175" i="1"/>
  <c r="G176" i="1"/>
  <c r="G178" i="1" l="1"/>
  <c r="I175" i="1" l="1"/>
  <c r="I176" i="1" l="1"/>
  <c r="K174" i="1" s="1" a="1"/>
  <c r="L174" i="1" l="1"/>
  <c r="L176" i="1"/>
  <c r="K176" i="1"/>
  <c r="M176" i="1"/>
  <c r="L175" i="1"/>
  <c r="M175" i="1"/>
  <c r="K174" i="1"/>
  <c r="K175" i="1"/>
  <c r="M174" i="1"/>
  <c r="O174" i="1" l="1" a="1"/>
  <c r="A181" i="1" a="1"/>
  <c r="B183" i="1" l="1"/>
  <c r="A183" i="1"/>
  <c r="C182" i="1"/>
  <c r="M182" i="1" s="1"/>
  <c r="B182" i="1"/>
  <c r="L182" i="1" s="1"/>
  <c r="C181" i="1"/>
  <c r="M181" i="1" s="1"/>
  <c r="B181" i="1"/>
  <c r="L181" i="1" s="1"/>
  <c r="A181" i="1"/>
  <c r="K181" i="1" s="1"/>
  <c r="C183" i="1"/>
  <c r="M183" i="1" s="1"/>
  <c r="A182" i="1"/>
  <c r="O175" i="1"/>
  <c r="P174" i="1"/>
  <c r="O174" i="1"/>
  <c r="O181" i="1" s="1" a="1"/>
  <c r="O176" i="1"/>
  <c r="P175" i="1"/>
  <c r="P176" i="1"/>
  <c r="Q175" i="1"/>
  <c r="Q174" i="1"/>
  <c r="Q176" i="1"/>
  <c r="Q183" i="1" l="1"/>
  <c r="O183" i="1"/>
  <c r="Q182" i="1"/>
  <c r="P182" i="1"/>
  <c r="P183" i="1"/>
  <c r="Q181" i="1"/>
  <c r="O181" i="1"/>
  <c r="P181" i="1"/>
  <c r="O182" i="1"/>
  <c r="S181" i="1" l="1" a="1"/>
  <c r="A188" i="1" a="1"/>
  <c r="U185" i="1"/>
  <c r="K188" i="1" a="1"/>
  <c r="M190" i="1" l="1"/>
  <c r="L190" i="1"/>
  <c r="K190" i="1"/>
  <c r="K188" i="1"/>
  <c r="L189" i="1"/>
  <c r="K189" i="1"/>
  <c r="L188" i="1"/>
  <c r="M188" i="1"/>
  <c r="M189" i="1"/>
  <c r="C190" i="1"/>
  <c r="A190" i="1"/>
  <c r="E195" i="1" s="1"/>
  <c r="C189" i="1"/>
  <c r="B189" i="1"/>
  <c r="A189" i="1"/>
  <c r="E194" i="1" s="1"/>
  <c r="B188" i="1"/>
  <c r="B190" i="1"/>
  <c r="C188" i="1"/>
  <c r="A188" i="1"/>
  <c r="U183" i="1"/>
  <c r="T183" i="1"/>
  <c r="S183" i="1"/>
  <c r="T181" i="1"/>
  <c r="U181" i="1"/>
  <c r="S181" i="1"/>
  <c r="U182" i="1"/>
  <c r="T182" i="1"/>
  <c r="S182" i="1"/>
  <c r="E193" i="1" l="1"/>
  <c r="A193" i="1" a="1"/>
  <c r="A193" i="1" l="1"/>
  <c r="C195" i="1"/>
  <c r="A194" i="1"/>
  <c r="B193" i="1"/>
  <c r="A195" i="1"/>
  <c r="B195" i="1"/>
  <c r="B194" i="1"/>
  <c r="C193" i="1"/>
  <c r="C194" i="1"/>
  <c r="E197" i="1"/>
  <c r="G194" i="1" l="1"/>
  <c r="G195" i="1"/>
  <c r="G193" i="1"/>
  <c r="G197" i="1" l="1"/>
  <c r="I193" i="1"/>
  <c r="I195" i="1"/>
  <c r="I194" i="1"/>
  <c r="K193" i="1" l="1" a="1"/>
  <c r="M195" i="1" l="1"/>
  <c r="L195" i="1"/>
  <c r="K195" i="1"/>
  <c r="L194" i="1"/>
  <c r="K194" i="1"/>
  <c r="M193" i="1"/>
  <c r="M194" i="1"/>
  <c r="L193" i="1"/>
  <c r="K193" i="1"/>
  <c r="O193" i="1" l="1" a="1"/>
  <c r="A200" i="1" a="1"/>
  <c r="B202" i="1" l="1"/>
  <c r="E202" i="1" s="1"/>
  <c r="C201" i="1"/>
  <c r="B201" i="1"/>
  <c r="E201" i="1" s="1"/>
  <c r="A201" i="1"/>
  <c r="B200" i="1"/>
  <c r="E200" i="1" s="1"/>
  <c r="A200" i="1"/>
  <c r="C202" i="1"/>
  <c r="A202" i="1"/>
  <c r="C200" i="1"/>
  <c r="P193" i="1"/>
  <c r="P195" i="1"/>
  <c r="Q194" i="1"/>
  <c r="O195" i="1"/>
  <c r="P194" i="1"/>
  <c r="Q193" i="1"/>
  <c r="O193" i="1"/>
  <c r="O194" i="1"/>
  <c r="Q195" i="1"/>
  <c r="E204" i="1" l="1"/>
  <c r="G200" i="1" s="1"/>
  <c r="G201" i="1" l="1"/>
  <c r="G202" i="1"/>
  <c r="I201" i="1" l="1"/>
  <c r="I202" i="1" s="1"/>
  <c r="G204" i="1"/>
  <c r="K200" i="1" l="1" a="1"/>
  <c r="L202" i="1" l="1"/>
  <c r="M201" i="1"/>
  <c r="L201" i="1"/>
  <c r="K201" i="1"/>
  <c r="M200" i="1"/>
  <c r="K200" i="1"/>
  <c r="M202" i="1"/>
  <c r="K202" i="1"/>
  <c r="L200" i="1"/>
  <c r="A207" i="1" l="1" a="1"/>
  <c r="O200" i="1" a="1"/>
  <c r="P202" i="1" l="1"/>
  <c r="O202" i="1"/>
  <c r="Q201" i="1"/>
  <c r="Q202" i="1"/>
  <c r="Q200" i="1"/>
  <c r="O200" i="1"/>
  <c r="P200" i="1"/>
  <c r="P201" i="1"/>
  <c r="O201" i="1"/>
  <c r="A208" i="1"/>
  <c r="B207" i="1"/>
  <c r="L207" i="1" s="1"/>
  <c r="A207" i="1"/>
  <c r="K207" i="1" s="1"/>
  <c r="C209" i="1"/>
  <c r="M209" i="1" s="1"/>
  <c r="C207" i="1"/>
  <c r="M207" i="1" s="1"/>
  <c r="B209" i="1"/>
  <c r="C208" i="1"/>
  <c r="M208" i="1" s="1"/>
  <c r="B208" i="1"/>
  <c r="L208" i="1" s="1"/>
  <c r="A209" i="1"/>
  <c r="O207" i="1" l="1" a="1"/>
  <c r="Q207" i="1" l="1"/>
  <c r="O207" i="1"/>
  <c r="P208" i="1"/>
  <c r="P207" i="1"/>
  <c r="O208" i="1"/>
  <c r="Q209" i="1"/>
  <c r="P209" i="1"/>
  <c r="Q208" i="1"/>
  <c r="O209" i="1"/>
  <c r="A214" i="1" l="1" a="1"/>
  <c r="U211" i="1"/>
  <c r="S207" i="1" a="1"/>
  <c r="K214" i="1" a="1"/>
  <c r="T208" i="1" l="1"/>
  <c r="U207" i="1"/>
  <c r="T207" i="1"/>
  <c r="S207" i="1"/>
  <c r="T209" i="1"/>
  <c r="U208" i="1"/>
  <c r="U209" i="1"/>
  <c r="S209" i="1"/>
  <c r="S208" i="1"/>
  <c r="L215" i="1"/>
  <c r="M214" i="1"/>
  <c r="L214" i="1"/>
  <c r="K214" i="1"/>
  <c r="M216" i="1"/>
  <c r="K216" i="1"/>
  <c r="M215" i="1"/>
  <c r="K215" i="1"/>
  <c r="L216" i="1"/>
  <c r="C214" i="1"/>
  <c r="A214" i="1"/>
  <c r="B216" i="1"/>
  <c r="B214" i="1"/>
  <c r="A216" i="1"/>
  <c r="E221" i="1" s="1"/>
  <c r="C215" i="1"/>
  <c r="C216" i="1"/>
  <c r="B215" i="1"/>
  <c r="A215" i="1"/>
  <c r="E220" i="1" s="1"/>
  <c r="E219" i="1" l="1"/>
  <c r="A219" i="1" a="1"/>
  <c r="E223" i="1" l="1"/>
  <c r="G219" i="1" s="1"/>
  <c r="A221" i="1"/>
  <c r="B220" i="1"/>
  <c r="A220" i="1"/>
  <c r="C219" i="1"/>
  <c r="B221" i="1"/>
  <c r="A219" i="1"/>
  <c r="C221" i="1"/>
  <c r="B219" i="1"/>
  <c r="C220" i="1"/>
  <c r="G221" i="1" l="1"/>
  <c r="G220" i="1"/>
  <c r="G223" i="1" l="1"/>
  <c r="I219" i="1" s="1"/>
  <c r="I220" i="1" l="1"/>
  <c r="K219" i="1" s="1" a="1"/>
  <c r="I221" i="1"/>
  <c r="M220" i="1" l="1"/>
  <c r="K220" i="1"/>
  <c r="M219" i="1"/>
  <c r="L219" i="1"/>
  <c r="L221" i="1"/>
  <c r="M221" i="1"/>
  <c r="K219" i="1"/>
  <c r="K221" i="1"/>
  <c r="L220" i="1"/>
  <c r="A226" i="1" l="1" a="1"/>
  <c r="O219" i="1" a="1"/>
  <c r="P221" i="1" l="1"/>
  <c r="Q220" i="1"/>
  <c r="P220" i="1"/>
  <c r="O220" i="1"/>
  <c r="Q219" i="1"/>
  <c r="P219" i="1"/>
  <c r="O219" i="1"/>
  <c r="Q221" i="1"/>
  <c r="O221" i="1"/>
  <c r="B226" i="1"/>
  <c r="E226" i="1" s="1"/>
  <c r="B227" i="1"/>
  <c r="E227" i="1" s="1"/>
  <c r="A227" i="1"/>
  <c r="C226" i="1"/>
  <c r="B228" i="1"/>
  <c r="E228" i="1" s="1"/>
  <c r="C227" i="1"/>
  <c r="A228" i="1"/>
  <c r="C228" i="1"/>
  <c r="A226" i="1"/>
  <c r="E230" i="1" l="1"/>
  <c r="G227" i="1" s="1"/>
  <c r="G228" i="1" l="1"/>
  <c r="G226" i="1"/>
  <c r="G230" i="1" l="1"/>
  <c r="I227" i="1" s="1"/>
  <c r="I228" i="1" l="1"/>
  <c r="K226" i="1" s="1" a="1"/>
  <c r="L226" i="1" l="1"/>
  <c r="M228" i="1"/>
  <c r="L228" i="1"/>
  <c r="K228" i="1"/>
  <c r="K227" i="1"/>
  <c r="M226" i="1"/>
  <c r="L227" i="1"/>
  <c r="K226" i="1"/>
  <c r="M227" i="1"/>
  <c r="O226" i="1" l="1" a="1"/>
  <c r="A233" i="1" a="1"/>
  <c r="B235" i="1" l="1"/>
  <c r="A235" i="1"/>
  <c r="C234" i="1"/>
  <c r="M234" i="1" s="1"/>
  <c r="A233" i="1"/>
  <c r="K233" i="1" s="1"/>
  <c r="B233" i="1"/>
  <c r="L233" i="1" s="1"/>
  <c r="A234" i="1"/>
  <c r="C233" i="1"/>
  <c r="M233" i="1" s="1"/>
  <c r="C235" i="1"/>
  <c r="M235" i="1" s="1"/>
  <c r="B234" i="1"/>
  <c r="L234" i="1" s="1"/>
  <c r="O227" i="1"/>
  <c r="P226" i="1"/>
  <c r="O226" i="1"/>
  <c r="O233" i="1" s="1" a="1"/>
  <c r="Q228" i="1"/>
  <c r="O228" i="1"/>
  <c r="P228" i="1"/>
  <c r="Q227" i="1"/>
  <c r="Q226" i="1"/>
  <c r="P227" i="1"/>
  <c r="Q235" i="1" l="1"/>
  <c r="O235" i="1"/>
  <c r="Q234" i="1"/>
  <c r="P234" i="1"/>
  <c r="O234" i="1"/>
  <c r="Q233" i="1"/>
  <c r="P233" i="1"/>
  <c r="O233" i="1"/>
  <c r="P235" i="1"/>
  <c r="A240" i="1" l="1" a="1"/>
  <c r="U237" i="1"/>
  <c r="S233" i="1" a="1"/>
  <c r="K240" i="1" a="1"/>
  <c r="M242" i="1" l="1"/>
  <c r="L242" i="1"/>
  <c r="K242" i="1"/>
  <c r="M241" i="1"/>
  <c r="L241" i="1"/>
  <c r="K241" i="1"/>
  <c r="K240" i="1"/>
  <c r="M240" i="1"/>
  <c r="Y256" i="1" s="1" a="1"/>
  <c r="L240" i="1"/>
  <c r="X256" i="1" s="1" a="1"/>
  <c r="U235" i="1"/>
  <c r="T235" i="1"/>
  <c r="S235" i="1"/>
  <c r="T233" i="1"/>
  <c r="S233" i="1"/>
  <c r="U234" i="1"/>
  <c r="T234" i="1"/>
  <c r="S234" i="1"/>
  <c r="U233" i="1"/>
  <c r="C242" i="1"/>
  <c r="A242" i="1"/>
  <c r="C241" i="1"/>
  <c r="B241" i="1"/>
  <c r="C240" i="1"/>
  <c r="A240" i="1"/>
  <c r="B240" i="1"/>
  <c r="B242" i="1"/>
  <c r="A241" i="1"/>
  <c r="Y258" i="1" l="1"/>
  <c r="Y257" i="1"/>
  <c r="Y256" i="1"/>
  <c r="W246" i="1" a="1"/>
  <c r="W251" i="1" a="1"/>
  <c r="W256" i="1" a="1"/>
  <c r="X258" i="1"/>
  <c r="X257" i="1"/>
  <c r="X256" i="1"/>
  <c r="Y248" i="1" l="1"/>
  <c r="X248" i="1"/>
  <c r="Y246" i="1"/>
  <c r="X246" i="1"/>
  <c r="W246" i="1"/>
  <c r="W247" i="1"/>
  <c r="W248" i="1"/>
  <c r="X247" i="1"/>
  <c r="Y247" i="1"/>
  <c r="W258" i="1"/>
  <c r="W257" i="1"/>
  <c r="W256" i="1"/>
  <c r="X251" i="1"/>
  <c r="Y253" i="1"/>
  <c r="X253" i="1"/>
  <c r="W253" i="1"/>
  <c r="Y252" i="1"/>
  <c r="W252" i="1"/>
  <c r="X252" i="1"/>
  <c r="Y251" i="1"/>
  <c r="W251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<sst xmlns="http://schemas.openxmlformats.org/spreadsheetml/2006/main" count="285" uniqueCount="50">
  <si>
    <t>QR Factorization</t>
  </si>
  <si>
    <t>Find the eigenvalues of the following matrix A</t>
  </si>
  <si>
    <t>A</t>
  </si>
  <si>
    <t>I</t>
  </si>
  <si>
    <r>
      <t>Q</t>
    </r>
    <r>
      <rPr>
        <vertAlign val="subscript"/>
        <sz val="11"/>
        <color theme="1"/>
        <rFont val="Aptos Narrow"/>
        <family val="2"/>
        <scheme val="minor"/>
      </rPr>
      <t>0</t>
    </r>
  </si>
  <si>
    <r>
      <t>R</t>
    </r>
    <r>
      <rPr>
        <vertAlign val="subscript"/>
        <sz val="11"/>
        <color theme="1"/>
        <rFont val="Aptos Narrow"/>
        <family val="2"/>
        <scheme val="minor"/>
      </rPr>
      <t>1</t>
    </r>
  </si>
  <si>
    <t>Column 1</t>
  </si>
  <si>
    <r>
      <t>D</t>
    </r>
    <r>
      <rPr>
        <vertAlign val="subscript"/>
        <sz val="11"/>
        <color theme="1"/>
        <rFont val="Aptos Narrow"/>
        <family val="2"/>
        <scheme val="minor"/>
      </rPr>
      <t>1</t>
    </r>
  </si>
  <si>
    <r>
      <t>V</t>
    </r>
    <r>
      <rPr>
        <vertAlign val="subscript"/>
        <sz val="11"/>
        <color theme="1"/>
        <rFont val="Aptos Narrow"/>
        <family val="2"/>
        <scheme val="minor"/>
      </rPr>
      <t>1</t>
    </r>
  </si>
  <si>
    <r>
      <t>P</t>
    </r>
    <r>
      <rPr>
        <vertAlign val="subscript"/>
        <sz val="11"/>
        <color theme="1"/>
        <rFont val="Aptos Narrow"/>
        <family val="2"/>
        <scheme val="minor"/>
      </rPr>
      <t>1</t>
    </r>
  </si>
  <si>
    <r>
      <t>Q</t>
    </r>
    <r>
      <rPr>
        <vertAlign val="subscript"/>
        <sz val="11"/>
        <color theme="1"/>
        <rFont val="Aptos Narrow"/>
        <family val="2"/>
        <scheme val="minor"/>
      </rPr>
      <t>1</t>
    </r>
  </si>
  <si>
    <t>len</t>
  </si>
  <si>
    <t>d</t>
  </si>
  <si>
    <r>
      <t>R</t>
    </r>
    <r>
      <rPr>
        <vertAlign val="subscript"/>
        <sz val="11"/>
        <color theme="1"/>
        <rFont val="Aptos Narrow"/>
        <family val="2"/>
        <scheme val="minor"/>
      </rPr>
      <t>2</t>
    </r>
    <r>
      <rPr>
        <sz val="11"/>
        <color theme="1"/>
        <rFont val="Aptos Narrow"/>
        <family val="2"/>
        <scheme val="minor"/>
      </rPr>
      <t xml:space="preserve"> = P</t>
    </r>
    <r>
      <rPr>
        <vertAlign val="subscript"/>
        <sz val="11"/>
        <color theme="1"/>
        <rFont val="Aptos Narrow"/>
        <family val="2"/>
        <scheme val="minor"/>
      </rPr>
      <t>1</t>
    </r>
    <r>
      <rPr>
        <sz val="11"/>
        <color theme="1"/>
        <rFont val="Aptos Narrow"/>
        <family val="2"/>
        <scheme val="minor"/>
      </rPr>
      <t>R</t>
    </r>
    <r>
      <rPr>
        <vertAlign val="subscript"/>
        <sz val="11"/>
        <color theme="1"/>
        <rFont val="Aptos Narrow"/>
        <family val="2"/>
        <scheme val="minor"/>
      </rPr>
      <t>1</t>
    </r>
  </si>
  <si>
    <t>Column 2</t>
  </si>
  <si>
    <r>
      <t>D</t>
    </r>
    <r>
      <rPr>
        <vertAlign val="subscript"/>
        <sz val="11"/>
        <color theme="1"/>
        <rFont val="Aptos Narrow"/>
        <family val="2"/>
        <scheme val="minor"/>
      </rPr>
      <t>2</t>
    </r>
  </si>
  <si>
    <r>
      <t>V</t>
    </r>
    <r>
      <rPr>
        <vertAlign val="subscript"/>
        <sz val="11"/>
        <color theme="1"/>
        <rFont val="Aptos Narrow"/>
        <family val="2"/>
        <scheme val="minor"/>
      </rPr>
      <t>2</t>
    </r>
  </si>
  <si>
    <r>
      <t>P</t>
    </r>
    <r>
      <rPr>
        <vertAlign val="subscript"/>
        <sz val="11"/>
        <color theme="1"/>
        <rFont val="Aptos Narrow"/>
        <family val="2"/>
        <scheme val="minor"/>
      </rPr>
      <t>2</t>
    </r>
  </si>
  <si>
    <r>
      <t>Q</t>
    </r>
    <r>
      <rPr>
        <vertAlign val="subscript"/>
        <sz val="11"/>
        <color theme="1"/>
        <rFont val="Aptos Narrow"/>
        <family val="2"/>
        <scheme val="minor"/>
      </rPr>
      <t>2</t>
    </r>
  </si>
  <si>
    <r>
      <t>R = R</t>
    </r>
    <r>
      <rPr>
        <vertAlign val="subscript"/>
        <sz val="11"/>
        <color theme="1"/>
        <rFont val="Aptos Narrow"/>
        <family val="2"/>
        <scheme val="minor"/>
      </rPr>
      <t>3</t>
    </r>
    <r>
      <rPr>
        <sz val="11"/>
        <color theme="1"/>
        <rFont val="Aptos Narrow"/>
        <family val="2"/>
        <scheme val="minor"/>
      </rPr>
      <t xml:space="preserve"> = P</t>
    </r>
    <r>
      <rPr>
        <vertAlign val="subscript"/>
        <sz val="11"/>
        <color theme="1"/>
        <rFont val="Aptos Narrow"/>
        <family val="2"/>
        <scheme val="minor"/>
      </rPr>
      <t>2</t>
    </r>
    <r>
      <rPr>
        <sz val="11"/>
        <color theme="1"/>
        <rFont val="Aptos Narrow"/>
        <family val="2"/>
        <scheme val="minor"/>
      </rPr>
      <t>R</t>
    </r>
    <r>
      <rPr>
        <vertAlign val="subscript"/>
        <sz val="11"/>
        <color theme="1"/>
        <rFont val="Aptos Narrow"/>
        <family val="2"/>
        <scheme val="minor"/>
      </rPr>
      <t>2</t>
    </r>
  </si>
  <si>
    <t>R</t>
  </si>
  <si>
    <r>
      <t>Q = Q</t>
    </r>
    <r>
      <rPr>
        <vertAlign val="subscript"/>
        <sz val="11"/>
        <color theme="1"/>
        <rFont val="Aptos Narrow"/>
        <family val="2"/>
        <scheme val="minor"/>
      </rPr>
      <t>2</t>
    </r>
    <r>
      <rPr>
        <vertAlign val="superscript"/>
        <sz val="11"/>
        <color theme="1"/>
        <rFont val="Aptos Narrow"/>
        <family val="2"/>
        <scheme val="minor"/>
      </rPr>
      <t>T</t>
    </r>
  </si>
  <si>
    <r>
      <t>Note Q</t>
    </r>
    <r>
      <rPr>
        <vertAlign val="superscript"/>
        <sz val="11"/>
        <color theme="1"/>
        <rFont val="Aptos Narrow"/>
        <family val="2"/>
        <scheme val="minor"/>
      </rPr>
      <t>T</t>
    </r>
    <r>
      <rPr>
        <sz val="11"/>
        <color theme="1"/>
        <rFont val="Aptos Narrow"/>
        <family val="2"/>
        <scheme val="minor"/>
      </rPr>
      <t>Q = I</t>
    </r>
  </si>
  <si>
    <t>QR = A</t>
  </si>
  <si>
    <t xml:space="preserve">note det Q = </t>
  </si>
  <si>
    <t>A = RQ</t>
  </si>
  <si>
    <t>B = B'Q</t>
  </si>
  <si>
    <t>eVECTORS</t>
  </si>
  <si>
    <t>Now some values of A are lower but others are higher</t>
  </si>
  <si>
    <r>
      <t>Q</t>
    </r>
    <r>
      <rPr>
        <vertAlign val="superscript"/>
        <sz val="11"/>
        <color theme="1"/>
        <rFont val="Aptos Narrow"/>
        <family val="2"/>
        <scheme val="minor"/>
      </rPr>
      <t>T</t>
    </r>
    <r>
      <rPr>
        <sz val="11"/>
        <color theme="1"/>
        <rFont val="Aptos Narrow"/>
        <family val="2"/>
        <scheme val="minor"/>
      </rPr>
      <t>Q</t>
    </r>
  </si>
  <si>
    <t>In any  case it is clear that the eigenvalues are 4, 1 and 1</t>
  </si>
  <si>
    <t>AX</t>
  </si>
  <si>
    <t>cX</t>
  </si>
  <si>
    <t>Real Statistics Using Excel</t>
  </si>
  <si>
    <t>Updated</t>
  </si>
  <si>
    <t>Copyright © 2013 - 2024 Charles Zaiontz</t>
  </si>
  <si>
    <t>QR</t>
  </si>
  <si>
    <t>Q</t>
  </si>
  <si>
    <r>
      <t>QQ</t>
    </r>
    <r>
      <rPr>
        <vertAlign val="superscript"/>
        <sz val="11"/>
        <color theme="1"/>
        <rFont val="Aptos Narrow"/>
        <family val="2"/>
        <scheme val="minor"/>
      </rPr>
      <t>T</t>
    </r>
  </si>
  <si>
    <t>QR Factorization and Linear Equations</t>
  </si>
  <si>
    <t>Solving Linear Equations using QR Factorization</t>
  </si>
  <si>
    <t>C</t>
  </si>
  <si>
    <r>
      <t>Q</t>
    </r>
    <r>
      <rPr>
        <vertAlign val="superscript"/>
        <sz val="11"/>
        <color theme="1"/>
        <rFont val="Aptos Narrow"/>
        <family val="2"/>
        <scheme val="minor"/>
      </rPr>
      <t>T</t>
    </r>
    <r>
      <rPr>
        <sz val="11"/>
        <color theme="1"/>
        <rFont val="Aptos Narrow"/>
        <family val="2"/>
        <scheme val="minor"/>
      </rPr>
      <t>C</t>
    </r>
  </si>
  <si>
    <t>X</t>
  </si>
  <si>
    <t>Elim</t>
  </si>
  <si>
    <t>Inverting a matrix</t>
  </si>
  <si>
    <t>Using QRInverse function</t>
  </si>
  <si>
    <t>Using MINVERSE</t>
  </si>
  <si>
    <r>
      <t>A</t>
    </r>
    <r>
      <rPr>
        <vertAlign val="superscript"/>
        <sz val="11"/>
        <color theme="1"/>
        <rFont val="Aptos Narrow"/>
        <family val="2"/>
        <scheme val="minor"/>
      </rPr>
      <t>-1</t>
    </r>
  </si>
  <si>
    <t>Solving Linear Equations using Real Statistics function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</si>
</sst>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vertAlign val="subscript"/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vertAlign val="superscript"/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4" xfId="0" applyBorder="1"/>
    <xf numFmtId="0" fontId="0" fillId="0" borderId="5" xfId="0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0" borderId="0" xfId="0" applyFont="1" applyAlignment="1">
      <alignment horizontal="center"/>
    </xf>
    <xf numFmtId="0" fontId="0" fillId="0" borderId="11" xfId="0" applyBorder="1"/>
    <xf numFmtId="0" fontId="0" fillId="0" borderId="0" xfId="0" applyAlignment="1">
      <alignment horizontal="right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15" fontId="0" fillId="0" borderId="0" xfId="0" applyNumberFormat="1"/>
    <xf numFmtId="0" fontId="5" fillId="0" borderId="0" xfId="0" applyFont="1"/>
    <xf numFmtId="0" fontId="0" fillId="0" borderId="0" xfId="0" applyAlignment="1">
      <alignment horizontal="center"/>
    </xf>
    <xf numFmtId="164" fontId="0" fillId="0" borderId="9" xfId="0" applyNumberFormat="1" applyBorder="1"/>
    <xf numFmtId="164" fontId="0" fillId="0" borderId="10" xfId="0" applyNumberFormat="1" applyBorder="1"/>
    <xf numFmtId="164" fontId="0" fillId="0" borderId="1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E153B-AF0C-4064-93DB-B2121F1935CA}">
  <sheetPr codeName="Sheet1"/>
  <dimension ref="A1:B6"/>
  <sheetViews>
    <sheetView tabSelected="1" workbookViewId="0"/>
  </sheetViews>
  <sheetFormatPr defaultRowHeight="14.5" x14ac:dyDescent="0.35"/>
  <cols>
    <col min="2" max="2" width="9.36328125" bestFit="1" customWidth="1"/>
  </cols>
  <sheetData>
    <row r="1" spans="1:2" x14ac:dyDescent="0.35">
      <c r="A1" t="s">
        <v>33</v>
      </c>
    </row>
    <row r="2" spans="1:2" x14ac:dyDescent="0.35">
      <c r="A2" t="s">
        <v>0</v>
      </c>
    </row>
    <row r="4" spans="1:2" x14ac:dyDescent="0.35">
      <c r="A4" t="s">
        <v>34</v>
      </c>
      <c r="B4" s="26">
        <v>45588</v>
      </c>
    </row>
    <row r="6" spans="1:2" x14ac:dyDescent="0.35">
      <c r="A6" s="27" t="s">
        <v>35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E54E0-242E-4277-BD55-DF995019E402}">
  <sheetPr codeName="Sheet44"/>
  <dimension ref="A1:AG21"/>
  <sheetViews>
    <sheetView workbookViewId="0"/>
  </sheetViews>
  <sheetFormatPr defaultRowHeight="14.5" x14ac:dyDescent="0.35"/>
  <cols>
    <col min="1" max="3" width="6" customWidth="1"/>
    <col min="4" max="4" width="4.26953125" customWidth="1"/>
    <col min="5" max="7" width="9.1796875" customWidth="1"/>
    <col min="8" max="8" width="5" customWidth="1"/>
    <col min="9" max="10" width="9.1796875" customWidth="1"/>
    <col min="11" max="11" width="9.26953125" bestFit="1" customWidth="1"/>
    <col min="12" max="12" width="2.81640625" customWidth="1"/>
    <col min="13" max="15" width="5.26953125" customWidth="1"/>
    <col min="16" max="16" width="6.81640625" customWidth="1"/>
    <col min="17" max="17" width="4.54296875" customWidth="1"/>
    <col min="19" max="19" width="4.26953125" customWidth="1"/>
    <col min="21" max="21" width="5" customWidth="1"/>
    <col min="23" max="26" width="5.7265625" customWidth="1"/>
    <col min="27" max="29" width="8.7265625" customWidth="1"/>
    <col min="30" max="30" width="4.81640625" customWidth="1"/>
    <col min="31" max="33" width="8.7265625" customWidth="1"/>
  </cols>
  <sheetData>
    <row r="1" spans="1:31" x14ac:dyDescent="0.35">
      <c r="A1" s="1" t="s">
        <v>39</v>
      </c>
      <c r="M1" t="s">
        <v>40</v>
      </c>
    </row>
    <row r="3" spans="1:31" ht="16.5" x14ac:dyDescent="0.35">
      <c r="A3" t="s">
        <v>2</v>
      </c>
      <c r="E3" t="s">
        <v>36</v>
      </c>
      <c r="I3" t="s">
        <v>20</v>
      </c>
      <c r="M3" t="s">
        <v>2</v>
      </c>
      <c r="P3" s="28" t="s">
        <v>41</v>
      </c>
      <c r="Q3" s="28"/>
      <c r="R3" s="28" t="s">
        <v>42</v>
      </c>
      <c r="S3" s="28"/>
      <c r="T3" s="28" t="s">
        <v>43</v>
      </c>
      <c r="V3" t="s">
        <v>31</v>
      </c>
    </row>
    <row r="4" spans="1:31" x14ac:dyDescent="0.35">
      <c r="A4" s="5">
        <v>4</v>
      </c>
      <c r="B4" s="6">
        <v>9</v>
      </c>
      <c r="C4" s="7">
        <v>6</v>
      </c>
      <c r="E4" s="5" t="e">
        <f t="array" aca="1" ref="E4:G10" ca="1">QRFactor(A4:C7)</f>
        <v>#NAME?</v>
      </c>
      <c r="F4" s="6" t="e">
        <f ca="1"/>
        <v>#NAME?</v>
      </c>
      <c r="G4" s="7" t="e">
        <f ca="1"/>
        <v>#NAME?</v>
      </c>
      <c r="I4" s="5" t="e">
        <f t="array" aca="1" ref="I4:K6" ca="1">QRFactorR(A4:C7)</f>
        <v>#NAME?</v>
      </c>
      <c r="J4" s="6" t="e">
        <f ca="1"/>
        <v>#NAME?</v>
      </c>
      <c r="K4" s="7" t="e">
        <f ca="1"/>
        <v>#NAME?</v>
      </c>
      <c r="M4" s="5">
        <v>4</v>
      </c>
      <c r="N4" s="6">
        <v>9</v>
      </c>
      <c r="O4" s="7">
        <v>6</v>
      </c>
      <c r="P4" s="29">
        <v>4.95</v>
      </c>
      <c r="R4" s="18" t="e">
        <f t="array" aca="1" ref="R4:R6" ca="1">MMULT(TRANSPOSE(E4:G7),P4:P7)</f>
        <v>#NAME?</v>
      </c>
      <c r="T4" s="18" t="e">
        <f ca="1">(R4-J4*T5-K4*T6)/I4</f>
        <v>#NAME?</v>
      </c>
      <c r="V4" s="18" t="e">
        <f t="array" aca="1" ref="V4:V7" ca="1">MMULT(M4:O7,T4:T6)</f>
        <v>#NAME?</v>
      </c>
    </row>
    <row r="5" spans="1:31" x14ac:dyDescent="0.35">
      <c r="A5" s="10">
        <v>5</v>
      </c>
      <c r="B5">
        <v>7</v>
      </c>
      <c r="C5" s="11">
        <v>2</v>
      </c>
      <c r="E5" s="10" t="e">
        <f ca="1"/>
        <v>#NAME?</v>
      </c>
      <c r="F5" t="e">
        <f ca="1"/>
        <v>#NAME?</v>
      </c>
      <c r="G5" s="11" t="e">
        <f ca="1"/>
        <v>#NAME?</v>
      </c>
      <c r="I5" s="10" t="e">
        <f ca="1"/>
        <v>#NAME?</v>
      </c>
      <c r="J5" t="e">
        <f ca="1"/>
        <v>#NAME?</v>
      </c>
      <c r="K5" s="11" t="e">
        <f ca="1"/>
        <v>#NAME?</v>
      </c>
      <c r="M5" s="10">
        <v>5</v>
      </c>
      <c r="N5">
        <v>7</v>
      </c>
      <c r="O5" s="11">
        <v>2</v>
      </c>
      <c r="P5" s="30">
        <v>1.0760000000000001</v>
      </c>
      <c r="R5" s="19" t="e">
        <f ca="1"/>
        <v>#NAME?</v>
      </c>
      <c r="T5" s="19" t="e">
        <f ca="1">(R5-K5*T6)/J5</f>
        <v>#NAME?</v>
      </c>
      <c r="V5" s="19" t="e">
        <f ca="1"/>
        <v>#NAME?</v>
      </c>
    </row>
    <row r="6" spans="1:31" x14ac:dyDescent="0.35">
      <c r="A6" s="10">
        <v>7</v>
      </c>
      <c r="B6">
        <v>3</v>
      </c>
      <c r="C6" s="11">
        <v>5</v>
      </c>
      <c r="E6" s="10" t="e">
        <f ca="1"/>
        <v>#NAME?</v>
      </c>
      <c r="F6" t="e">
        <f ca="1"/>
        <v>#NAME?</v>
      </c>
      <c r="G6" s="11" t="e">
        <f ca="1"/>
        <v>#NAME?</v>
      </c>
      <c r="I6" s="15" t="e">
        <f ca="1"/>
        <v>#NAME?</v>
      </c>
      <c r="J6" s="16" t="e">
        <f ca="1"/>
        <v>#NAME?</v>
      </c>
      <c r="K6" s="17" t="e">
        <f ca="1"/>
        <v>#NAME?</v>
      </c>
      <c r="M6" s="10">
        <v>7</v>
      </c>
      <c r="N6">
        <v>3</v>
      </c>
      <c r="O6" s="11">
        <v>5</v>
      </c>
      <c r="P6" s="30">
        <v>2.048</v>
      </c>
      <c r="R6" s="21" t="e">
        <f ca="1"/>
        <v>#NAME?</v>
      </c>
      <c r="T6" s="21" t="e">
        <f ca="1">R6/K6</f>
        <v>#NAME?</v>
      </c>
      <c r="V6" s="19" t="e">
        <f ca="1"/>
        <v>#NAME?</v>
      </c>
    </row>
    <row r="7" spans="1:31" x14ac:dyDescent="0.35">
      <c r="A7" s="15">
        <v>0</v>
      </c>
      <c r="B7" s="16">
        <v>4</v>
      </c>
      <c r="C7" s="17">
        <v>1</v>
      </c>
      <c r="E7" s="15" t="e">
        <f ca="1"/>
        <v>#NAME?</v>
      </c>
      <c r="F7" s="16" t="e">
        <f ca="1"/>
        <v>#NAME?</v>
      </c>
      <c r="G7" s="17" t="e">
        <f ca="1"/>
        <v>#NAME?</v>
      </c>
      <c r="M7" s="15">
        <v>0</v>
      </c>
      <c r="N7" s="16">
        <v>4</v>
      </c>
      <c r="O7" s="17">
        <v>1</v>
      </c>
      <c r="P7" s="31">
        <v>1.5</v>
      </c>
      <c r="V7" s="21" t="e">
        <f ca="1"/>
        <v>#NAME?</v>
      </c>
    </row>
    <row r="8" spans="1:31" x14ac:dyDescent="0.35">
      <c r="E8" s="10" t="e">
        <f ca="1"/>
        <v>#NAME?</v>
      </c>
      <c r="F8" t="e">
        <f ca="1"/>
        <v>#NAME?</v>
      </c>
      <c r="G8" s="11" t="e">
        <f ca="1"/>
        <v>#NAME?</v>
      </c>
    </row>
    <row r="9" spans="1:31" x14ac:dyDescent="0.35">
      <c r="E9" s="10" t="e">
        <f ca="1"/>
        <v>#NAME?</v>
      </c>
      <c r="F9" t="e">
        <f ca="1"/>
        <v>#NAME?</v>
      </c>
      <c r="G9" s="11" t="e">
        <f ca="1"/>
        <v>#NAME?</v>
      </c>
      <c r="M9" t="s">
        <v>44</v>
      </c>
    </row>
    <row r="10" spans="1:31" x14ac:dyDescent="0.35">
      <c r="E10" s="15" t="e">
        <f ca="1"/>
        <v>#NAME?</v>
      </c>
      <c r="F10" s="16" t="e">
        <f ca="1"/>
        <v>#NAME?</v>
      </c>
      <c r="G10" s="17" t="e">
        <f ca="1"/>
        <v>#NAME?</v>
      </c>
      <c r="M10" s="5" t="e">
        <f t="array" aca="1" ref="M10:P13" ca="1">ELIM(M4:P7,0.0001)</f>
        <v>#NAME?</v>
      </c>
      <c r="N10" s="6" t="e">
        <f ca="1"/>
        <v>#NAME?</v>
      </c>
      <c r="O10" s="6" t="e">
        <f ca="1"/>
        <v>#NAME?</v>
      </c>
      <c r="P10" s="18" t="e">
        <f ca="1"/>
        <v>#NAME?</v>
      </c>
    </row>
    <row r="11" spans="1:31" x14ac:dyDescent="0.35">
      <c r="M11" s="10" t="e">
        <f ca="1"/>
        <v>#NAME?</v>
      </c>
      <c r="N11" t="e">
        <f ca="1"/>
        <v>#NAME?</v>
      </c>
      <c r="O11" t="e">
        <f ca="1"/>
        <v>#NAME?</v>
      </c>
      <c r="P11" s="19" t="e">
        <f ca="1"/>
        <v>#NAME?</v>
      </c>
    </row>
    <row r="12" spans="1:31" x14ac:dyDescent="0.35">
      <c r="M12" s="10" t="e">
        <f ca="1"/>
        <v>#NAME?</v>
      </c>
      <c r="N12" t="e">
        <f ca="1"/>
        <v>#NAME?</v>
      </c>
      <c r="O12" t="e">
        <f ca="1"/>
        <v>#NAME?</v>
      </c>
      <c r="P12" s="19" t="e">
        <f ca="1"/>
        <v>#NAME?</v>
      </c>
    </row>
    <row r="13" spans="1:31" x14ac:dyDescent="0.35">
      <c r="M13" s="15" t="e">
        <f ca="1"/>
        <v>#NAME?</v>
      </c>
      <c r="N13" s="16" t="e">
        <f ca="1"/>
        <v>#NAME?</v>
      </c>
      <c r="O13" s="16" t="e">
        <f ca="1"/>
        <v>#NAME?</v>
      </c>
      <c r="P13" s="21" t="e">
        <f ca="1"/>
        <v>#NAME?</v>
      </c>
    </row>
    <row r="15" spans="1:31" x14ac:dyDescent="0.35">
      <c r="M15" t="s">
        <v>49</v>
      </c>
      <c r="W15" t="s">
        <v>45</v>
      </c>
      <c r="AA15" t="s">
        <v>46</v>
      </c>
      <c r="AE15" t="s">
        <v>47</v>
      </c>
    </row>
    <row r="17" spans="13:33" ht="16.5" x14ac:dyDescent="0.35">
      <c r="M17" t="s">
        <v>2</v>
      </c>
      <c r="P17" s="28" t="s">
        <v>41</v>
      </c>
      <c r="T17" s="28" t="s">
        <v>43</v>
      </c>
      <c r="W17" t="s">
        <v>2</v>
      </c>
      <c r="AA17" t="s">
        <v>48</v>
      </c>
      <c r="AE17" t="s">
        <v>48</v>
      </c>
    </row>
    <row r="18" spans="13:33" x14ac:dyDescent="0.35">
      <c r="M18" s="5">
        <v>4</v>
      </c>
      <c r="N18" s="6">
        <v>9</v>
      </c>
      <c r="O18" s="7">
        <v>6</v>
      </c>
      <c r="P18" s="29">
        <v>4.95</v>
      </c>
      <c r="T18" s="18" t="e">
        <f t="array" aca="1" ref="T18:T20" ca="1">QRSolve(M18:O21,P18:P21)</f>
        <v>#NAME?</v>
      </c>
      <c r="W18" s="5">
        <v>4</v>
      </c>
      <c r="X18" s="6">
        <v>9</v>
      </c>
      <c r="Y18" s="7">
        <v>6</v>
      </c>
      <c r="AA18" s="5" t="e">
        <f t="array" aca="1" ref="AA18:AC20" ca="1">QRINVERSE(W18:Y20)</f>
        <v>#NAME?</v>
      </c>
      <c r="AB18" s="6" t="e">
        <f ca="1"/>
        <v>#NAME?</v>
      </c>
      <c r="AC18" s="7" t="e">
        <f ca="1"/>
        <v>#NAME?</v>
      </c>
      <c r="AE18" s="5">
        <f t="array" ref="AE18:AG20">MINVERSE(W18:Y20)</f>
        <v>-0.1550802139037433</v>
      </c>
      <c r="AF18" s="6">
        <v>0.14438502673796785</v>
      </c>
      <c r="AG18" s="7">
        <v>0.12834224598930485</v>
      </c>
    </row>
    <row r="19" spans="13:33" x14ac:dyDescent="0.35">
      <c r="M19" s="10">
        <v>5</v>
      </c>
      <c r="N19">
        <v>7</v>
      </c>
      <c r="O19" s="11">
        <v>2</v>
      </c>
      <c r="P19" s="30">
        <v>1.0760000000000001</v>
      </c>
      <c r="T19" s="19" t="e">
        <f ca="1"/>
        <v>#NAME?</v>
      </c>
      <c r="W19" s="10">
        <v>5</v>
      </c>
      <c r="X19">
        <v>7</v>
      </c>
      <c r="Y19" s="11">
        <v>2</v>
      </c>
      <c r="AA19" s="10" t="e">
        <f ca="1"/>
        <v>#NAME?</v>
      </c>
      <c r="AB19" t="e">
        <f ca="1"/>
        <v>#NAME?</v>
      </c>
      <c r="AC19" s="11" t="e">
        <f ca="1"/>
        <v>#NAME?</v>
      </c>
      <c r="AE19" s="10">
        <v>5.8823529411764712E-2</v>
      </c>
      <c r="AF19">
        <v>0.1176470588235294</v>
      </c>
      <c r="AG19" s="11">
        <v>-0.1176470588235294</v>
      </c>
    </row>
    <row r="20" spans="13:33" x14ac:dyDescent="0.35">
      <c r="M20" s="10">
        <v>7</v>
      </c>
      <c r="N20">
        <v>3</v>
      </c>
      <c r="O20" s="11">
        <v>5</v>
      </c>
      <c r="P20" s="30">
        <v>2.048</v>
      </c>
      <c r="T20" s="21" t="e">
        <f ca="1"/>
        <v>#NAME?</v>
      </c>
      <c r="W20" s="15">
        <v>7</v>
      </c>
      <c r="X20" s="16">
        <v>3</v>
      </c>
      <c r="Y20" s="17">
        <v>5</v>
      </c>
      <c r="AA20" s="15" t="e">
        <f ca="1"/>
        <v>#NAME?</v>
      </c>
      <c r="AB20" s="16" t="e">
        <f ca="1"/>
        <v>#NAME?</v>
      </c>
      <c r="AC20" s="17" t="e">
        <f ca="1"/>
        <v>#NAME?</v>
      </c>
      <c r="AE20" s="15">
        <v>0.1818181818181818</v>
      </c>
      <c r="AF20" s="16">
        <v>-0.27272727272727265</v>
      </c>
      <c r="AG20" s="17">
        <v>9.0909090909090884E-2</v>
      </c>
    </row>
    <row r="21" spans="13:33" x14ac:dyDescent="0.35">
      <c r="M21" s="15">
        <v>0</v>
      </c>
      <c r="N21" s="16">
        <v>4</v>
      </c>
      <c r="O21" s="17">
        <v>1</v>
      </c>
      <c r="P21" s="31">
        <v>1.5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73244-1752-4397-B7E9-DF504AC9965A}">
  <sheetPr codeName="Sheet41"/>
  <dimension ref="A1:Y258"/>
  <sheetViews>
    <sheetView workbookViewId="0"/>
  </sheetViews>
  <sheetFormatPr defaultRowHeight="14.5" x14ac:dyDescent="0.35"/>
  <cols>
    <col min="1" max="1" width="9.54296875" customWidth="1"/>
    <col min="2" max="2" width="9.1796875" customWidth="1"/>
    <col min="3" max="3" width="9.453125" bestFit="1" customWidth="1"/>
    <col min="6" max="6" width="3.7265625" customWidth="1"/>
    <col min="8" max="8" width="3.54296875" customWidth="1"/>
    <col min="10" max="10" width="3.81640625" customWidth="1"/>
    <col min="14" max="14" width="4.453125" customWidth="1"/>
    <col min="15" max="15" width="9.7265625" customWidth="1"/>
    <col min="16" max="16" width="9.54296875" customWidth="1"/>
    <col min="17" max="17" width="9.26953125" bestFit="1" customWidth="1"/>
    <col min="23" max="25" width="9.1796875" customWidth="1"/>
    <col min="27" max="29" width="9.1796875" customWidth="1"/>
  </cols>
  <sheetData>
    <row r="1" spans="1:17" x14ac:dyDescent="0.35">
      <c r="A1" s="1" t="s">
        <v>0</v>
      </c>
    </row>
    <row r="3" spans="1:17" x14ac:dyDescent="0.35">
      <c r="A3" t="s">
        <v>1</v>
      </c>
    </row>
    <row r="5" spans="1:17" ht="16.5" x14ac:dyDescent="0.45">
      <c r="A5" t="s">
        <v>2</v>
      </c>
      <c r="K5" t="s">
        <v>3</v>
      </c>
      <c r="O5" t="s">
        <v>4</v>
      </c>
    </row>
    <row r="6" spans="1:17" x14ac:dyDescent="0.35">
      <c r="A6" s="2">
        <v>2</v>
      </c>
      <c r="B6" s="3">
        <v>1</v>
      </c>
      <c r="C6" s="4">
        <v>1</v>
      </c>
      <c r="K6" s="5">
        <v>1</v>
      </c>
      <c r="L6" s="6">
        <v>0</v>
      </c>
      <c r="M6" s="7">
        <v>0</v>
      </c>
      <c r="O6" s="5">
        <v>1</v>
      </c>
      <c r="P6" s="6">
        <v>0</v>
      </c>
      <c r="Q6" s="7">
        <v>0</v>
      </c>
    </row>
    <row r="7" spans="1:17" x14ac:dyDescent="0.35">
      <c r="A7" s="8">
        <v>1</v>
      </c>
      <c r="B7" s="1">
        <v>2</v>
      </c>
      <c r="C7" s="9">
        <v>1</v>
      </c>
      <c r="K7" s="10">
        <v>0</v>
      </c>
      <c r="L7">
        <v>1</v>
      </c>
      <c r="M7" s="11">
        <v>0</v>
      </c>
      <c r="O7" s="10">
        <v>0</v>
      </c>
      <c r="P7">
        <v>1</v>
      </c>
      <c r="Q7" s="11">
        <v>0</v>
      </c>
    </row>
    <row r="8" spans="1:17" x14ac:dyDescent="0.35">
      <c r="A8" s="12">
        <v>1</v>
      </c>
      <c r="B8" s="13">
        <v>1</v>
      </c>
      <c r="C8" s="14">
        <v>2</v>
      </c>
      <c r="K8" s="15">
        <v>0</v>
      </c>
      <c r="L8" s="16">
        <v>0</v>
      </c>
      <c r="M8" s="17">
        <v>1</v>
      </c>
      <c r="O8" s="15">
        <v>0</v>
      </c>
      <c r="P8" s="16">
        <v>0</v>
      </c>
      <c r="Q8" s="17">
        <v>1</v>
      </c>
    </row>
    <row r="10" spans="1:17" ht="16.5" x14ac:dyDescent="0.45">
      <c r="A10" t="s">
        <v>5</v>
      </c>
      <c r="E10" t="s">
        <v>6</v>
      </c>
      <c r="G10" t="s">
        <v>7</v>
      </c>
      <c r="I10" t="s">
        <v>8</v>
      </c>
      <c r="K10" t="s">
        <v>9</v>
      </c>
      <c r="O10" t="s">
        <v>10</v>
      </c>
    </row>
    <row r="11" spans="1:17" x14ac:dyDescent="0.35">
      <c r="A11" s="5">
        <f t="array" ref="A11:C13">A6:C8</f>
        <v>2</v>
      </c>
      <c r="B11" s="6">
        <v>1</v>
      </c>
      <c r="C11" s="7">
        <v>1</v>
      </c>
      <c r="E11" s="18">
        <f>A6</f>
        <v>2</v>
      </c>
      <c r="G11" s="18">
        <f>E11/E15</f>
        <v>0.81649658092772615</v>
      </c>
      <c r="I11" s="18">
        <f>SQRT((1-G11/G15)/2)</f>
        <v>0.95302061387142256</v>
      </c>
      <c r="K11" s="5">
        <f t="array" ref="K11:M13">K$6:M$8-2*MMULT(I11:I13,TRANSPOSE(I11:I13))</f>
        <v>-0.81649658092772626</v>
      </c>
      <c r="L11" s="6">
        <v>-0.40824829046386307</v>
      </c>
      <c r="M11" s="7">
        <v>-0.40824829046386307</v>
      </c>
      <c r="O11" s="5">
        <f t="array" ref="O11:Q13">MMULT(K11:M13,O6:Q8)</f>
        <v>-0.81649658092772626</v>
      </c>
      <c r="P11" s="6">
        <v>-0.40824829046386307</v>
      </c>
      <c r="Q11" s="7">
        <v>-0.40824829046386307</v>
      </c>
    </row>
    <row r="12" spans="1:17" x14ac:dyDescent="0.35">
      <c r="A12" s="10">
        <v>1</v>
      </c>
      <c r="B12">
        <v>2</v>
      </c>
      <c r="C12" s="11">
        <v>1</v>
      </c>
      <c r="E12" s="19">
        <f>A7</f>
        <v>1</v>
      </c>
      <c r="F12" s="20"/>
      <c r="G12" s="19">
        <f>E12/E15</f>
        <v>0.40824829046386307</v>
      </c>
      <c r="I12" s="19">
        <f>G12/(-2*G15*I11)</f>
        <v>0.21418649529806613</v>
      </c>
      <c r="K12" s="10">
        <v>-0.40824829046386307</v>
      </c>
      <c r="L12">
        <v>0.90824829046386302</v>
      </c>
      <c r="M12" s="11">
        <v>-9.1751709536137011E-2</v>
      </c>
      <c r="O12" s="10">
        <v>-0.40824829046386307</v>
      </c>
      <c r="P12">
        <v>0.90824829046386302</v>
      </c>
      <c r="Q12" s="11">
        <v>-9.1751709536137011E-2</v>
      </c>
    </row>
    <row r="13" spans="1:17" x14ac:dyDescent="0.35">
      <c r="A13" s="15">
        <v>1</v>
      </c>
      <c r="B13" s="16">
        <v>1</v>
      </c>
      <c r="C13" s="17">
        <v>2</v>
      </c>
      <c r="E13" s="21">
        <f>A8</f>
        <v>1</v>
      </c>
      <c r="G13" s="21">
        <f>E13/E15</f>
        <v>0.40824829046386307</v>
      </c>
      <c r="I13" s="21">
        <f>G13/(-2*G15*I11)</f>
        <v>0.21418649529806613</v>
      </c>
      <c r="K13" s="15">
        <v>-0.40824829046386307</v>
      </c>
      <c r="L13" s="16">
        <v>-9.1751709536137011E-2</v>
      </c>
      <c r="M13" s="17">
        <v>0.90824829046386302</v>
      </c>
      <c r="O13" s="15">
        <v>-0.40824829046386307</v>
      </c>
      <c r="P13" s="16">
        <v>-9.1751709536137011E-2</v>
      </c>
      <c r="Q13" s="17">
        <v>0.90824829046386302</v>
      </c>
    </row>
    <row r="15" spans="1:17" x14ac:dyDescent="0.35">
      <c r="D15" s="22" t="s">
        <v>11</v>
      </c>
      <c r="E15">
        <f>SQRT(E11^2+E12^2+E13^2)</f>
        <v>2.4494897427831779</v>
      </c>
      <c r="F15" s="22" t="s">
        <v>12</v>
      </c>
      <c r="G15">
        <f>-SIGN(G11)*SQRT(G11^2+G12^2+G13^2)</f>
        <v>-1</v>
      </c>
    </row>
    <row r="17" spans="1:25" ht="16.5" x14ac:dyDescent="0.45">
      <c r="A17" t="s">
        <v>13</v>
      </c>
      <c r="E17" t="s">
        <v>14</v>
      </c>
      <c r="G17" t="s">
        <v>15</v>
      </c>
      <c r="I17" t="s">
        <v>16</v>
      </c>
      <c r="K17" t="s">
        <v>17</v>
      </c>
      <c r="O17" t="s">
        <v>18</v>
      </c>
    </row>
    <row r="18" spans="1:25" x14ac:dyDescent="0.35">
      <c r="A18" s="5">
        <f t="array" ref="A18:C20">MMULT(K11:M13,A11:C13)</f>
        <v>-2.4494897427831788</v>
      </c>
      <c r="B18" s="6">
        <v>-2.0412414523193156</v>
      </c>
      <c r="C18" s="7">
        <v>-2.0412414523193156</v>
      </c>
      <c r="E18" s="18">
        <f>B18</f>
        <v>-2.0412414523193156</v>
      </c>
      <c r="G18" s="18">
        <f>E18/E22</f>
        <v>-0.83333333333333348</v>
      </c>
      <c r="I18" s="18">
        <v>0</v>
      </c>
      <c r="K18" s="5">
        <f t="array" ref="K18:M20">K$6:M$8-2*MMULT(I18:I20,TRANSPOSE(I18:I20))</f>
        <v>1</v>
      </c>
      <c r="L18" s="6">
        <v>0</v>
      </c>
      <c r="M18" s="7">
        <v>0</v>
      </c>
      <c r="O18" s="5">
        <f t="array" ref="O18:Q20">MMULT(K18:M20,O11:Q13)</f>
        <v>-0.81649658092772626</v>
      </c>
      <c r="P18" s="6">
        <v>-0.40824829046386307</v>
      </c>
      <c r="Q18" s="7">
        <v>-0.40824829046386307</v>
      </c>
    </row>
    <row r="19" spans="1:25" x14ac:dyDescent="0.35">
      <c r="A19" s="10">
        <v>-1.3877787807814457E-16</v>
      </c>
      <c r="B19">
        <v>1.3164965809277258</v>
      </c>
      <c r="C19" s="11">
        <v>0.31649658092772592</v>
      </c>
      <c r="E19" s="19">
        <f>B19</f>
        <v>1.3164965809277258</v>
      </c>
      <c r="F19" s="20"/>
      <c r="G19" s="19">
        <f>E19/E22</f>
        <v>0.53745747856526471</v>
      </c>
      <c r="I19" s="19">
        <f>SQRT((1-G19/G22)/2)</f>
        <v>0.99305014024809579</v>
      </c>
      <c r="K19" s="10">
        <v>0</v>
      </c>
      <c r="L19">
        <v>-0.97229716209352546</v>
      </c>
      <c r="M19" s="11">
        <v>-0.23374821621752903</v>
      </c>
      <c r="O19" s="10">
        <v>0.49236596391733101</v>
      </c>
      <c r="P19">
        <v>-0.86164043685532909</v>
      </c>
      <c r="Q19" s="11">
        <v>-0.1230914909793327</v>
      </c>
    </row>
    <row r="20" spans="1:25" x14ac:dyDescent="0.35">
      <c r="A20" s="15">
        <v>-1.1102230246251565E-16</v>
      </c>
      <c r="B20" s="16">
        <v>0.31649658092772592</v>
      </c>
      <c r="C20" s="17">
        <v>1.3164965809277258</v>
      </c>
      <c r="E20" s="21">
        <f>B20</f>
        <v>0.31649658092772592</v>
      </c>
      <c r="G20" s="21">
        <f>E20/E22</f>
        <v>0.12920918810140178</v>
      </c>
      <c r="I20" s="21">
        <f>G20/(-2*G22*I19)</f>
        <v>0.11769205135962783</v>
      </c>
      <c r="K20" s="15">
        <v>0</v>
      </c>
      <c r="L20" s="16">
        <v>-0.23374821621752903</v>
      </c>
      <c r="M20" s="17">
        <v>0.97229716209352546</v>
      </c>
      <c r="O20" s="15">
        <v>-0.30151134457776363</v>
      </c>
      <c r="P20" s="16">
        <v>-0.30151134457776363</v>
      </c>
      <c r="Q20" s="17">
        <v>0.90453403373329089</v>
      </c>
    </row>
    <row r="22" spans="1:25" x14ac:dyDescent="0.35">
      <c r="D22" s="22" t="s">
        <v>11</v>
      </c>
      <c r="E22">
        <f>SQRT(E18^2+E19^2+E20^2)</f>
        <v>2.4494897427831783</v>
      </c>
      <c r="F22" s="22" t="s">
        <v>12</v>
      </c>
      <c r="G22">
        <f>-SIGN(G19)*SQRT(G19^2+G20^2)</f>
        <v>-0.55277079839256649</v>
      </c>
    </row>
    <row r="24" spans="1:25" ht="17.5" x14ac:dyDescent="0.45">
      <c r="A24" t="s">
        <v>19</v>
      </c>
      <c r="K24" t="s">
        <v>20</v>
      </c>
      <c r="O24" t="s">
        <v>21</v>
      </c>
      <c r="S24" t="s">
        <v>22</v>
      </c>
      <c r="W24" t="s">
        <v>23</v>
      </c>
    </row>
    <row r="25" spans="1:25" x14ac:dyDescent="0.35">
      <c r="A25" s="5">
        <f t="array" ref="A25:C27">MMULT(K18:M20,A18:C20)</f>
        <v>-2.4494897427831788</v>
      </c>
      <c r="B25" s="6">
        <v>-2.0412414523193156</v>
      </c>
      <c r="C25" s="7">
        <v>-2.0412414523193156</v>
      </c>
      <c r="K25" s="5">
        <f>A25</f>
        <v>-2.4494897427831788</v>
      </c>
      <c r="L25" s="6">
        <f>B25</f>
        <v>-2.0412414523193156</v>
      </c>
      <c r="M25" s="6">
        <f>C25</f>
        <v>-2.0412414523193156</v>
      </c>
      <c r="O25" s="5">
        <f t="array" ref="O25:Q27">TRANSPOSE(O18:Q20)</f>
        <v>-0.81649658092772626</v>
      </c>
      <c r="P25" s="6">
        <v>0.49236596391733101</v>
      </c>
      <c r="Q25" s="7">
        <v>-0.30151134457776363</v>
      </c>
      <c r="S25" s="5">
        <f t="array" ref="S25:U27">MMULT(TRANSPOSE(O25:Q27),O25:Q27)</f>
        <v>1.0000000000000004</v>
      </c>
      <c r="T25" s="6">
        <v>-1.7347234759768071E-16</v>
      </c>
      <c r="U25" s="7">
        <v>5.5511151231257827E-17</v>
      </c>
      <c r="W25" s="5">
        <f t="array" ref="W25:Y27">MMULT(O25:Q27,K25:M27)</f>
        <v>2.0000000000000009</v>
      </c>
      <c r="X25" s="6">
        <v>1.0000000000000009</v>
      </c>
      <c r="Y25" s="7">
        <v>1.0000000000000011</v>
      </c>
    </row>
    <row r="26" spans="1:25" x14ac:dyDescent="0.35">
      <c r="A26" s="10">
        <v>1.6088460217771726E-16</v>
      </c>
      <c r="B26">
        <v>-1.3540064007726598</v>
      </c>
      <c r="C26" s="11">
        <v>-0.61545745489666348</v>
      </c>
      <c r="K26" s="10">
        <v>0</v>
      </c>
      <c r="L26">
        <f>B26</f>
        <v>-1.3540064007726598</v>
      </c>
      <c r="M26" s="11">
        <f>C26</f>
        <v>-0.61545745489666348</v>
      </c>
      <c r="O26" s="10">
        <v>-0.40824829046386307</v>
      </c>
      <c r="P26">
        <v>-0.86164043685532909</v>
      </c>
      <c r="Q26" s="11">
        <v>-0.30151134457776363</v>
      </c>
      <c r="S26" s="10">
        <v>-1.7347234759768071E-16</v>
      </c>
      <c r="T26">
        <v>1</v>
      </c>
      <c r="U26" s="11">
        <v>1.3877787807814457E-17</v>
      </c>
      <c r="W26" s="10">
        <v>1.0000000000000004</v>
      </c>
      <c r="X26">
        <v>2</v>
      </c>
      <c r="Y26" s="11">
        <v>1.0000000000000002</v>
      </c>
    </row>
    <row r="27" spans="1:25" x14ac:dyDescent="0.35">
      <c r="A27" s="15">
        <v>-7.5507588162172983E-17</v>
      </c>
      <c r="B27" s="16">
        <v>0</v>
      </c>
      <c r="C27" s="17">
        <v>1.2060453783110543</v>
      </c>
      <c r="K27" s="15">
        <v>0</v>
      </c>
      <c r="L27" s="16">
        <v>0</v>
      </c>
      <c r="M27" s="17">
        <f>C27</f>
        <v>1.2060453783110543</v>
      </c>
      <c r="O27" s="15">
        <v>-0.40824829046386307</v>
      </c>
      <c r="P27" s="16">
        <v>-0.1230914909793327</v>
      </c>
      <c r="Q27" s="17">
        <v>0.90453403373329089</v>
      </c>
      <c r="S27" s="15">
        <v>5.5511151231257827E-17</v>
      </c>
      <c r="T27" s="16">
        <v>1.3877787807814457E-17</v>
      </c>
      <c r="U27" s="17">
        <v>1</v>
      </c>
      <c r="W27" s="15">
        <v>1.0000000000000004</v>
      </c>
      <c r="X27" s="16">
        <v>1.0000000000000002</v>
      </c>
      <c r="Y27" s="17">
        <v>2</v>
      </c>
    </row>
    <row r="29" spans="1:25" x14ac:dyDescent="0.35">
      <c r="S29" t="s">
        <v>24</v>
      </c>
      <c r="U29">
        <f>MDETERM(O25:Q27)</f>
        <v>1.0000000000000002</v>
      </c>
    </row>
    <row r="31" spans="1:25" ht="16.5" x14ac:dyDescent="0.45">
      <c r="A31" t="s">
        <v>25</v>
      </c>
      <c r="K31" t="s">
        <v>26</v>
      </c>
      <c r="O31" t="s">
        <v>4</v>
      </c>
    </row>
    <row r="32" spans="1:25" x14ac:dyDescent="0.35">
      <c r="A32" s="2">
        <f t="array" ref="A32:C34">MMULT(K25:M27,O25:Q27)</f>
        <v>3.6666666666666687</v>
      </c>
      <c r="B32" s="3">
        <v>0.80403025220736946</v>
      </c>
      <c r="C32" s="4">
        <v>-0.49236596391733101</v>
      </c>
      <c r="K32" s="5">
        <f t="array" ref="K32:M34">O25:Q27</f>
        <v>-0.81649658092772626</v>
      </c>
      <c r="L32" s="6">
        <v>0.49236596391733101</v>
      </c>
      <c r="M32" s="7">
        <v>-0.30151134457776363</v>
      </c>
      <c r="O32" s="5">
        <v>1</v>
      </c>
      <c r="P32" s="6">
        <v>0</v>
      </c>
      <c r="Q32" s="7">
        <v>0</v>
      </c>
    </row>
    <row r="33" spans="1:17" x14ac:dyDescent="0.35">
      <c r="A33" s="8">
        <v>0.80403025220736957</v>
      </c>
      <c r="B33" s="1">
        <v>1.242424242424242</v>
      </c>
      <c r="C33" s="9">
        <v>-0.14845392380504102</v>
      </c>
      <c r="K33" s="10">
        <v>-0.40824829046386307</v>
      </c>
      <c r="L33">
        <v>-0.86164043685532909</v>
      </c>
      <c r="M33" s="11">
        <v>-0.30151134457776363</v>
      </c>
      <c r="O33" s="10">
        <v>0</v>
      </c>
      <c r="P33">
        <v>1</v>
      </c>
      <c r="Q33" s="11">
        <v>0</v>
      </c>
    </row>
    <row r="34" spans="1:17" x14ac:dyDescent="0.35">
      <c r="A34" s="12">
        <v>-0.4923659639173309</v>
      </c>
      <c r="B34" s="13">
        <v>-0.14845392380504102</v>
      </c>
      <c r="C34" s="14">
        <v>1.0909090909090908</v>
      </c>
      <c r="K34" s="15">
        <v>-0.40824829046386307</v>
      </c>
      <c r="L34" s="16">
        <v>-0.1230914909793327</v>
      </c>
      <c r="M34" s="17">
        <v>0.90453403373329089</v>
      </c>
      <c r="O34" s="15">
        <v>0</v>
      </c>
      <c r="P34" s="16">
        <v>0</v>
      </c>
      <c r="Q34" s="17">
        <v>1</v>
      </c>
    </row>
    <row r="36" spans="1:17" ht="16.5" x14ac:dyDescent="0.45">
      <c r="A36" t="s">
        <v>5</v>
      </c>
      <c r="E36" t="s">
        <v>6</v>
      </c>
      <c r="G36" t="s">
        <v>7</v>
      </c>
      <c r="I36" t="s">
        <v>8</v>
      </c>
      <c r="K36" t="s">
        <v>9</v>
      </c>
      <c r="O36" t="s">
        <v>10</v>
      </c>
    </row>
    <row r="37" spans="1:17" x14ac:dyDescent="0.35">
      <c r="A37" s="5">
        <f t="array" ref="A37:C39">A32:C34</f>
        <v>3.6666666666666687</v>
      </c>
      <c r="B37" s="6">
        <v>0.80403025220736946</v>
      </c>
      <c r="C37" s="7">
        <v>-0.49236596391733101</v>
      </c>
      <c r="E37" s="18">
        <f>A32</f>
        <v>3.6666666666666687</v>
      </c>
      <c r="G37" s="18">
        <f>E37/E41</f>
        <v>0.96849599695818633</v>
      </c>
      <c r="I37" s="18">
        <f>SQRT((1-G37/G41)/2)</f>
        <v>0.99209273683415966</v>
      </c>
      <c r="K37" s="5">
        <f t="array" ref="K37:M39">K$6:M$8-2*MMULT(I37:I39,TRANSPOSE(I37:I39))</f>
        <v>-0.96849599695818633</v>
      </c>
      <c r="L37" s="6">
        <v>-0.21237274928075944</v>
      </c>
      <c r="M37" s="7">
        <v>0.13005121775247094</v>
      </c>
      <c r="O37" s="5">
        <f t="array" ref="O37:Q39">MMULT(K37:M39,O32:Q34)</f>
        <v>-0.96849599695818633</v>
      </c>
      <c r="P37" s="6">
        <v>-0.21237274928075944</v>
      </c>
      <c r="Q37" s="7">
        <v>0.13005121775247094</v>
      </c>
    </row>
    <row r="38" spans="1:17" x14ac:dyDescent="0.35">
      <c r="A38" s="10">
        <v>0.80403025220736957</v>
      </c>
      <c r="B38">
        <v>1.242424242424242</v>
      </c>
      <c r="C38" s="11">
        <v>-0.14845392380504102</v>
      </c>
      <c r="E38" s="19">
        <f>A33</f>
        <v>0.80403025220736957</v>
      </c>
      <c r="F38" s="20"/>
      <c r="G38" s="19">
        <f>E38/E41</f>
        <v>0.21237274928075944</v>
      </c>
      <c r="I38" s="19">
        <f>G38/(-2*G41*I37)</f>
        <v>0.10703271044925518</v>
      </c>
      <c r="K38" s="10">
        <v>-0.21237274928075944</v>
      </c>
      <c r="L38">
        <v>0.97708799778777178</v>
      </c>
      <c r="M38" s="11">
        <v>1.4030678601369612E-2</v>
      </c>
      <c r="O38" s="10">
        <v>-0.21237274928075944</v>
      </c>
      <c r="P38">
        <v>0.97708799778777178</v>
      </c>
      <c r="Q38" s="11">
        <v>1.4030678601369612E-2</v>
      </c>
    </row>
    <row r="39" spans="1:17" x14ac:dyDescent="0.35">
      <c r="A39" s="15">
        <v>-0.4923659639173309</v>
      </c>
      <c r="B39" s="16">
        <v>-0.14845392380504102</v>
      </c>
      <c r="C39" s="17">
        <v>1.0909090909090908</v>
      </c>
      <c r="E39" s="21">
        <f>A34</f>
        <v>-0.4923659639173309</v>
      </c>
      <c r="G39" s="21">
        <f>E39/E41</f>
        <v>-0.13005121775247094</v>
      </c>
      <c r="I39" s="21">
        <f>G39/(-2*G41*I37)</f>
        <v>-6.5543881596933098E-2</v>
      </c>
      <c r="K39" s="15">
        <v>0.13005121775247094</v>
      </c>
      <c r="L39" s="16">
        <v>1.4030678601369612E-2</v>
      </c>
      <c r="M39" s="17">
        <v>0.99140799917041444</v>
      </c>
      <c r="O39" s="15">
        <v>0.13005121775247094</v>
      </c>
      <c r="P39" s="16">
        <v>1.4030678601369612E-2</v>
      </c>
      <c r="Q39" s="17">
        <v>0.99140799917041444</v>
      </c>
    </row>
    <row r="41" spans="1:17" x14ac:dyDescent="0.35">
      <c r="D41" s="22" t="s">
        <v>11</v>
      </c>
      <c r="E41">
        <f>SQRT(E37^2+E38^2+E39^2)</f>
        <v>3.7859388972001842</v>
      </c>
      <c r="F41" s="22" t="s">
        <v>12</v>
      </c>
      <c r="G41">
        <f>-SIGN(G37)*SQRT(G37^2+G38^2+G39^2)</f>
        <v>-1</v>
      </c>
    </row>
    <row r="43" spans="1:17" ht="16.5" x14ac:dyDescent="0.45">
      <c r="A43" t="s">
        <v>13</v>
      </c>
      <c r="E43" t="s">
        <v>14</v>
      </c>
      <c r="G43" t="s">
        <v>15</v>
      </c>
      <c r="I43" t="s">
        <v>16</v>
      </c>
      <c r="K43" t="s">
        <v>17</v>
      </c>
      <c r="O43" t="s">
        <v>18</v>
      </c>
    </row>
    <row r="44" spans="1:17" x14ac:dyDescent="0.35">
      <c r="A44" s="5">
        <f t="array" ref="A44:C46">MMULT(K37:M39,A37:C39)</f>
        <v>-3.7859388972001851</v>
      </c>
      <c r="B44" s="6">
        <v>-1.0618637464037974</v>
      </c>
      <c r="C44" s="7">
        <v>0.65025608876235508</v>
      </c>
      <c r="E44" s="18">
        <f>B44</f>
        <v>-1.0618637464037974</v>
      </c>
      <c r="G44" s="18">
        <f>E44/E48</f>
        <v>-0.7139443046999141</v>
      </c>
      <c r="I44" s="18">
        <v>0</v>
      </c>
      <c r="K44" s="5">
        <f t="array" ref="K44:M46">K$6:M$8-2*MMULT(I44:I46,TRANSPOSE(I44:I46))</f>
        <v>1</v>
      </c>
      <c r="L44" s="6">
        <v>0</v>
      </c>
      <c r="M44" s="7">
        <v>0</v>
      </c>
      <c r="O44" s="5">
        <f t="array" ref="O44:Q46">MMULT(K44:M46,O37:Q39)</f>
        <v>-0.96849599695818633</v>
      </c>
      <c r="P44" s="6">
        <v>-0.21237274928075944</v>
      </c>
      <c r="Q44" s="7">
        <v>0.13005121775247094</v>
      </c>
    </row>
    <row r="45" spans="1:17" x14ac:dyDescent="0.35">
      <c r="A45" s="10">
        <v>-6.6786853825107073E-17</v>
      </c>
      <c r="B45">
        <v>1.0411207909750895</v>
      </c>
      <c r="C45" s="11">
        <v>-2.5181238927153425E-2</v>
      </c>
      <c r="E45" s="19">
        <f>B45</f>
        <v>1.0411207909750895</v>
      </c>
      <c r="F45" s="20"/>
      <c r="G45" s="19">
        <f>E45/E48</f>
        <v>0.69999777442131217</v>
      </c>
      <c r="I45" s="19">
        <f>SQRT((1-G45/G48)/2)</f>
        <v>0.99992690505551474</v>
      </c>
      <c r="K45" s="10">
        <v>0</v>
      </c>
      <c r="L45">
        <v>-0.99970763090780079</v>
      </c>
      <c r="M45" s="11">
        <v>2.417959273256912E-2</v>
      </c>
      <c r="O45" s="10">
        <v>0.21545524353247378</v>
      </c>
      <c r="P45">
        <v>-0.97646307136251709</v>
      </c>
      <c r="Q45" s="11">
        <v>9.9452651871478545E-3</v>
      </c>
    </row>
    <row r="46" spans="1:17" x14ac:dyDescent="0.35">
      <c r="A46" s="15">
        <v>-5.5511151231257827E-17</v>
      </c>
      <c r="B46" s="16">
        <v>-2.5181238927153474E-2</v>
      </c>
      <c r="C46" s="17">
        <v>1.0154202966156587</v>
      </c>
      <c r="E46" s="21">
        <f>B46</f>
        <v>-2.5181238927153474E-2</v>
      </c>
      <c r="G46" s="21">
        <f>E46/E48</f>
        <v>-1.6930611086605891E-2</v>
      </c>
      <c r="I46" s="21">
        <f>G46/(-2*G48*I45)</f>
        <v>-1.2090680133877735E-2</v>
      </c>
      <c r="K46" s="15">
        <v>0</v>
      </c>
      <c r="L46" s="16">
        <v>2.417959273256912E-2</v>
      </c>
      <c r="M46" s="17">
        <v>0.99970763090780046</v>
      </c>
      <c r="O46" s="15">
        <v>0.12487810821089243</v>
      </c>
      <c r="P46" s="16">
        <v>3.7652166314993706E-2</v>
      </c>
      <c r="Q46" s="17">
        <v>0.99145739820804035</v>
      </c>
    </row>
    <row r="48" spans="1:17" x14ac:dyDescent="0.35">
      <c r="D48" s="22" t="s">
        <v>11</v>
      </c>
      <c r="E48">
        <f>SQRT(E44^2+E45^2+E46^2)</f>
        <v>1.4873201444615785</v>
      </c>
      <c r="F48" s="22" t="s">
        <v>12</v>
      </c>
      <c r="G48">
        <f>-SIGN(G45)*SQRT(G45^2+G46^2)</f>
        <v>-0.70020249198825057</v>
      </c>
    </row>
    <row r="50" spans="1:21" ht="17.5" x14ac:dyDescent="0.45">
      <c r="A50" t="s">
        <v>19</v>
      </c>
      <c r="K50" t="s">
        <v>20</v>
      </c>
      <c r="O50" t="s">
        <v>21</v>
      </c>
      <c r="S50" t="s">
        <v>22</v>
      </c>
    </row>
    <row r="51" spans="1:21" x14ac:dyDescent="0.35">
      <c r="A51" s="5">
        <f t="array" ref="A51:C53">MMULT(K44:M46,A44:C46)</f>
        <v>-3.7859388972001851</v>
      </c>
      <c r="B51" s="6">
        <v>-1.0618637464037974</v>
      </c>
      <c r="C51" s="7">
        <v>0.65025608876235508</v>
      </c>
      <c r="K51" s="5">
        <f>A51</f>
        <v>-3.7859388972001851</v>
      </c>
      <c r="L51" s="6">
        <f>B51</f>
        <v>-1.0618637464037974</v>
      </c>
      <c r="M51" s="7">
        <f>C51</f>
        <v>0.65025608876235508</v>
      </c>
      <c r="O51" s="5">
        <f t="array" ref="O51:Q53">TRANSPOSE(O44:Q46)</f>
        <v>-0.96849599695818633</v>
      </c>
      <c r="P51" s="6">
        <v>0.21545524353247378</v>
      </c>
      <c r="Q51" s="7">
        <v>0.12487810821089243</v>
      </c>
      <c r="S51" s="5">
        <f t="array" ref="S51:U53">MMULT(TRANSPOSE(O51:Q53),O51:Q53)</f>
        <v>1.0000000000000002</v>
      </c>
      <c r="T51" s="6">
        <v>-2.7321894746634712E-17</v>
      </c>
      <c r="U51" s="7">
        <v>0</v>
      </c>
    </row>
    <row r="52" spans="1:21" x14ac:dyDescent="0.35">
      <c r="A52" s="10">
        <v>6.542509038439552E-17</v>
      </c>
      <c r="B52">
        <v>-1.0414252715363224</v>
      </c>
      <c r="C52" s="11">
        <v>4.9726325935739002E-2</v>
      </c>
      <c r="K52" s="10">
        <v>0</v>
      </c>
      <c r="L52">
        <f>B52</f>
        <v>-1.0414252715363224</v>
      </c>
      <c r="M52" s="11">
        <f>C52</f>
        <v>4.9726325935739002E-2</v>
      </c>
      <c r="O52" s="10">
        <v>-0.21237274928075944</v>
      </c>
      <c r="P52">
        <v>-0.97646307136251709</v>
      </c>
      <c r="Q52" s="11">
        <v>3.7652166314993706E-2</v>
      </c>
      <c r="S52" s="10">
        <v>-2.7321894746634712E-17</v>
      </c>
      <c r="T52">
        <v>1.0000000000000004</v>
      </c>
      <c r="U52" s="11">
        <v>-6.9388939039072284E-18</v>
      </c>
    </row>
    <row r="53" spans="1:21" x14ac:dyDescent="0.35">
      <c r="A53" s="15">
        <v>-5.7109800411746114E-17</v>
      </c>
      <c r="B53" s="16">
        <v>6.9388939039072284E-18</v>
      </c>
      <c r="C53" s="17">
        <v>1.0145145470035761</v>
      </c>
      <c r="K53" s="15">
        <v>0</v>
      </c>
      <c r="L53" s="16">
        <v>0</v>
      </c>
      <c r="M53" s="17">
        <f>C53</f>
        <v>1.0145145470035761</v>
      </c>
      <c r="O53" s="15">
        <v>0.13005121775247094</v>
      </c>
      <c r="P53" s="16">
        <v>9.9452651871478545E-3</v>
      </c>
      <c r="Q53" s="17">
        <v>0.99145739820804035</v>
      </c>
      <c r="S53" s="15">
        <v>0</v>
      </c>
      <c r="T53" s="16">
        <v>-6.9388939039072284E-18</v>
      </c>
      <c r="U53" s="17">
        <v>1</v>
      </c>
    </row>
    <row r="55" spans="1:21" x14ac:dyDescent="0.35">
      <c r="S55" t="s">
        <v>24</v>
      </c>
      <c r="U55">
        <f>MDETERM(O51:Q53)</f>
        <v>1.0000000000000002</v>
      </c>
    </row>
    <row r="57" spans="1:21" ht="16.5" x14ac:dyDescent="0.45">
      <c r="A57" t="s">
        <v>25</v>
      </c>
      <c r="K57" t="s">
        <v>26</v>
      </c>
      <c r="O57" t="s">
        <v>4</v>
      </c>
    </row>
    <row r="58" spans="1:21" x14ac:dyDescent="0.35">
      <c r="A58" s="2">
        <f t="array" ref="A58:C60">MMULT(K51:M53,O51:Q53)</f>
        <v>3.9767441860465143</v>
      </c>
      <c r="B58" s="3">
        <v>0.22763731732892911</v>
      </c>
      <c r="C58" s="4">
        <v>0.13193885226541158</v>
      </c>
      <c r="K58" s="5">
        <f t="array" ref="K58:M60">MMULT(K32:M34,O51:Q53)</f>
        <v>0.64699663922063089</v>
      </c>
      <c r="L58" s="6">
        <v>-0.65969426132705811</v>
      </c>
      <c r="M58" s="7">
        <v>-0.38235955645093622</v>
      </c>
      <c r="O58" s="5">
        <v>1</v>
      </c>
      <c r="P58" s="6">
        <v>0</v>
      </c>
      <c r="Q58" s="7">
        <v>0</v>
      </c>
    </row>
    <row r="59" spans="1:21" x14ac:dyDescent="0.35">
      <c r="A59" s="8">
        <v>0.22763731732892936</v>
      </c>
      <c r="B59" s="1">
        <v>1.017407860737114</v>
      </c>
      <c r="C59" s="9">
        <v>1.0089616206169695E-2</v>
      </c>
      <c r="K59" s="10">
        <v>0.53916386601719213</v>
      </c>
      <c r="L59">
        <v>0.75040222225952857</v>
      </c>
      <c r="M59" s="11">
        <v>-0.38235955645093633</v>
      </c>
      <c r="O59" s="10">
        <v>0</v>
      </c>
      <c r="P59">
        <v>1</v>
      </c>
      <c r="Q59" s="11">
        <v>0</v>
      </c>
    </row>
    <row r="60" spans="1:21" x14ac:dyDescent="0.35">
      <c r="A60" s="12">
        <v>0.13193885226541149</v>
      </c>
      <c r="B60" s="13">
        <v>1.0089616206169742E-2</v>
      </c>
      <c r="C60" s="14">
        <v>1.0058479532163742</v>
      </c>
      <c r="K60" s="15">
        <v>0.53916386601719213</v>
      </c>
      <c r="L60" s="16">
        <v>4.1230891332941187E-2</v>
      </c>
      <c r="M60" s="17">
        <v>0.84119102419205982</v>
      </c>
      <c r="O60" s="15">
        <v>0</v>
      </c>
      <c r="P60" s="16">
        <v>0</v>
      </c>
      <c r="Q60" s="17">
        <v>1</v>
      </c>
    </row>
    <row r="62" spans="1:21" ht="16.5" x14ac:dyDescent="0.45">
      <c r="A62" t="s">
        <v>5</v>
      </c>
      <c r="E62" t="s">
        <v>6</v>
      </c>
      <c r="G62" t="s">
        <v>7</v>
      </c>
      <c r="I62" t="s">
        <v>8</v>
      </c>
      <c r="K62" t="s">
        <v>9</v>
      </c>
      <c r="O62" t="s">
        <v>10</v>
      </c>
    </row>
    <row r="63" spans="1:21" x14ac:dyDescent="0.35">
      <c r="A63" s="5">
        <f t="array" ref="A63:C65">A58:C60</f>
        <v>3.9767441860465143</v>
      </c>
      <c r="B63" s="6">
        <v>0.22763731732892911</v>
      </c>
      <c r="C63" s="7">
        <v>0.13193885226541158</v>
      </c>
      <c r="E63" s="18">
        <f>A58</f>
        <v>3.9767441860465143</v>
      </c>
      <c r="G63" s="18">
        <f>E63/E67</f>
        <v>0.99781845191295693</v>
      </c>
      <c r="I63" s="18">
        <f>SQRT((1-G63/G67)/2)</f>
        <v>0.99945446417357031</v>
      </c>
      <c r="K63" s="5">
        <f t="array" ref="K63:M65">K$6:M$8-2*MMULT(I63:I65,TRANSPOSE(I63:I65))</f>
        <v>-0.99781845191295715</v>
      </c>
      <c r="L63" s="6">
        <v>-5.7117255963246426E-2</v>
      </c>
      <c r="M63" s="7">
        <v>-3.3105227582045267E-2</v>
      </c>
      <c r="O63" s="5">
        <f t="array" ref="O63:Q65">MMULT(K63:M65,O58:Q60)</f>
        <v>-0.99781845191295715</v>
      </c>
      <c r="P63" s="6">
        <v>-5.7117255963246426E-2</v>
      </c>
      <c r="Q63" s="7">
        <v>-3.3105227582045267E-2</v>
      </c>
    </row>
    <row r="64" spans="1:21" x14ac:dyDescent="0.35">
      <c r="A64" s="10">
        <v>0.22763731732892936</v>
      </c>
      <c r="B64">
        <v>1.017407860737114</v>
      </c>
      <c r="C64" s="11">
        <v>1.0089616206169695E-2</v>
      </c>
      <c r="E64" s="19">
        <f>A59</f>
        <v>0.22763731732892936</v>
      </c>
      <c r="F64" s="20"/>
      <c r="G64" s="19">
        <f>E64/E67</f>
        <v>5.7117255963246426E-2</v>
      </c>
      <c r="I64" s="19">
        <f>G64/(-2*G67*I63)</f>
        <v>2.8574216240294444E-2</v>
      </c>
      <c r="K64" s="10">
        <v>-5.7117255963246426E-2</v>
      </c>
      <c r="L64">
        <v>0.99836702833250579</v>
      </c>
      <c r="M64" s="11">
        <v>-9.4647226614342464E-4</v>
      </c>
      <c r="O64" s="10">
        <v>-5.7117255963246426E-2</v>
      </c>
      <c r="P64">
        <v>0.99836702833250579</v>
      </c>
      <c r="Q64" s="11">
        <v>-9.4647226614342464E-4</v>
      </c>
    </row>
    <row r="65" spans="1:21" x14ac:dyDescent="0.35">
      <c r="A65" s="15">
        <v>0.13193885226541149</v>
      </c>
      <c r="B65" s="16">
        <v>1.0089616206169742E-2</v>
      </c>
      <c r="C65" s="17">
        <v>1.0058479532163742</v>
      </c>
      <c r="E65" s="21">
        <f>A60</f>
        <v>0.13193885226541149</v>
      </c>
      <c r="G65" s="21">
        <f>E65/E67</f>
        <v>3.3105227582045267E-2</v>
      </c>
      <c r="I65" s="21">
        <f>G65/(-2*G67*I63)</f>
        <v>1.6561648763768012E-2</v>
      </c>
      <c r="K65" s="15">
        <v>-3.3105227582045267E-2</v>
      </c>
      <c r="L65" s="16">
        <v>-9.4647226614342464E-4</v>
      </c>
      <c r="M65" s="17">
        <v>0.99945142358045114</v>
      </c>
      <c r="O65" s="15">
        <v>-3.3105227582045267E-2</v>
      </c>
      <c r="P65" s="16">
        <v>-9.4647226614342464E-4</v>
      </c>
      <c r="Q65" s="17">
        <v>0.99945142358045114</v>
      </c>
    </row>
    <row r="67" spans="1:21" x14ac:dyDescent="0.35">
      <c r="D67" s="22" t="s">
        <v>11</v>
      </c>
      <c r="E67">
        <f>SQRT(E63^2+E64^2+E65^2)</f>
        <v>3.9854386120266083</v>
      </c>
      <c r="F67" s="22" t="s">
        <v>12</v>
      </c>
      <c r="G67">
        <f>-SIGN(G63)*SQRT(G63^2+G64^2+G65^2)</f>
        <v>-1</v>
      </c>
    </row>
    <row r="69" spans="1:21" ht="16.5" x14ac:dyDescent="0.45">
      <c r="A69" t="s">
        <v>13</v>
      </c>
      <c r="E69" t="s">
        <v>14</v>
      </c>
      <c r="G69" t="s">
        <v>15</v>
      </c>
      <c r="I69" t="s">
        <v>16</v>
      </c>
      <c r="K69" t="s">
        <v>17</v>
      </c>
      <c r="O69" t="s">
        <v>18</v>
      </c>
    </row>
    <row r="70" spans="1:21" x14ac:dyDescent="0.35">
      <c r="A70" s="5">
        <f t="array" ref="A70:C72">MMULT(K63:M65,A63:C65)</f>
        <v>-3.9854386120266092</v>
      </c>
      <c r="B70" s="6">
        <v>-0.28558627981623202</v>
      </c>
      <c r="C70" s="7">
        <v>-0.16552613791022655</v>
      </c>
      <c r="E70" s="18">
        <f>B70</f>
        <v>-0.28558627981623202</v>
      </c>
      <c r="G70" s="18">
        <f>E70/E74</f>
        <v>-0.27391430629890828</v>
      </c>
      <c r="I70" s="18">
        <v>0</v>
      </c>
      <c r="K70" s="5">
        <f t="array" ref="K70:M72">K$6:M$8-2*MMULT(I70:I72,TRANSPOSE(I70:I72))</f>
        <v>1</v>
      </c>
      <c r="L70" s="6">
        <v>0</v>
      </c>
      <c r="M70" s="7">
        <v>0</v>
      </c>
      <c r="O70" s="5">
        <f t="array" ref="O70:Q72">MMULT(K70:M72,O63:Q65)</f>
        <v>-0.99781845191295715</v>
      </c>
      <c r="P70" s="6">
        <v>-5.7117255963246426E-2</v>
      </c>
      <c r="Q70" s="7">
        <v>-3.3105227582045267E-2</v>
      </c>
    </row>
    <row r="71" spans="1:21" x14ac:dyDescent="0.35">
      <c r="A71" s="10">
        <v>1.4446993948369347E-17</v>
      </c>
      <c r="B71">
        <v>1.002734894063666</v>
      </c>
      <c r="C71" s="11">
        <v>1.5851477607522347E-3</v>
      </c>
      <c r="E71" s="19">
        <f>B71</f>
        <v>1.002734894063666</v>
      </c>
      <c r="F71" s="20"/>
      <c r="G71" s="19">
        <f>E71/E74</f>
        <v>0.96175290033505023</v>
      </c>
      <c r="I71" s="19">
        <f>SQRT((1-G71/G74)/2)</f>
        <v>0.99999968762482427</v>
      </c>
      <c r="K71" s="10">
        <v>0</v>
      </c>
      <c r="L71">
        <v>-0.99999875049949227</v>
      </c>
      <c r="M71" s="11">
        <v>-1.5808223983164963E-3</v>
      </c>
      <c r="O71" s="10">
        <v>5.7169518080469162E-2</v>
      </c>
      <c r="P71">
        <v>-0.99836428466783933</v>
      </c>
      <c r="Q71" s="11">
        <v>-6.3348411289943765E-4</v>
      </c>
    </row>
    <row r="72" spans="1:21" x14ac:dyDescent="0.35">
      <c r="A72" s="15">
        <v>0</v>
      </c>
      <c r="B72" s="16">
        <v>1.5851477607522948E-3</v>
      </c>
      <c r="C72" s="17">
        <v>1.0009187534745128</v>
      </c>
      <c r="E72" s="21">
        <f>B72</f>
        <v>1.5851477607522948E-3</v>
      </c>
      <c r="G72" s="21">
        <f>E72/E74</f>
        <v>1.5203624261891243E-3</v>
      </c>
      <c r="I72" s="21">
        <f>G72/(-2*G74*I71)</f>
        <v>7.9041144606316251E-4</v>
      </c>
      <c r="K72" s="15">
        <v>0</v>
      </c>
      <c r="L72" s="16">
        <v>-1.5808223983164963E-3</v>
      </c>
      <c r="M72" s="17">
        <v>0.99999875049949183</v>
      </c>
      <c r="O72" s="15">
        <v>-3.30148939794895E-2</v>
      </c>
      <c r="P72" s="16">
        <v>-2.5247120436545523E-3</v>
      </c>
      <c r="Q72" s="17">
        <v>0.99945167096994714</v>
      </c>
    </row>
    <row r="74" spans="1:21" x14ac:dyDescent="0.35">
      <c r="D74" s="22" t="s">
        <v>11</v>
      </c>
      <c r="E74">
        <f>SQRT(E70^2+E71^2+E72^2)</f>
        <v>1.0426117703563345</v>
      </c>
      <c r="F74" s="22" t="s">
        <v>12</v>
      </c>
      <c r="G74">
        <f>-SIGN(G71)*SQRT(G71^2+G72^2)</f>
        <v>-0.96175410204728939</v>
      </c>
    </row>
    <row r="76" spans="1:21" ht="17.5" x14ac:dyDescent="0.45">
      <c r="A76" t="s">
        <v>19</v>
      </c>
      <c r="K76" t="s">
        <v>20</v>
      </c>
      <c r="O76" t="s">
        <v>21</v>
      </c>
      <c r="S76" t="s">
        <v>22</v>
      </c>
    </row>
    <row r="77" spans="1:21" x14ac:dyDescent="0.35">
      <c r="A77" s="5">
        <f t="array" ref="A77:C79">MMULT(K70:M72,A70:C72)</f>
        <v>-3.9854386120266092</v>
      </c>
      <c r="B77" s="6">
        <v>-0.28558627981623202</v>
      </c>
      <c r="C77" s="7">
        <v>-0.16552613791022655</v>
      </c>
      <c r="K77" s="5">
        <f>A77</f>
        <v>-3.9854386120266092</v>
      </c>
      <c r="L77" s="6">
        <f>B77</f>
        <v>-0.28558627981623202</v>
      </c>
      <c r="M77" s="7">
        <f>C77</f>
        <v>-0.16552613791022655</v>
      </c>
      <c r="O77" s="5">
        <f t="array" ref="O77:Q79">TRANSPOSE(O70:Q72)</f>
        <v>-0.99781845191295715</v>
      </c>
      <c r="P77" s="6">
        <v>5.7169518080469162E-2</v>
      </c>
      <c r="Q77" s="7">
        <v>-3.30148939794895E-2</v>
      </c>
      <c r="S77" s="5">
        <f t="array" ref="S77:U79">MMULT(TRANSPOSE(O77:Q79),O77:Q79)</f>
        <v>1.0000000000000004</v>
      </c>
      <c r="T77" s="6">
        <v>-7.1083004933580884E-18</v>
      </c>
      <c r="U77" s="7">
        <v>6.9388939039072284E-18</v>
      </c>
    </row>
    <row r="78" spans="1:21" x14ac:dyDescent="0.35">
      <c r="A78" s="10">
        <v>-1.4446975896843072E-17</v>
      </c>
      <c r="B78">
        <v>-1.0027361469829916</v>
      </c>
      <c r="C78" s="11">
        <v>-3.1674205644968401E-3</v>
      </c>
      <c r="K78" s="10">
        <v>0</v>
      </c>
      <c r="L78">
        <f>B78</f>
        <v>-1.0027361469829916</v>
      </c>
      <c r="M78" s="11">
        <f>C78</f>
        <v>-3.1674205644968401E-3</v>
      </c>
      <c r="O78" s="10">
        <v>-5.7117255963246426E-2</v>
      </c>
      <c r="P78">
        <v>-0.99836428466783933</v>
      </c>
      <c r="Q78" s="11">
        <v>-2.5247120436545523E-3</v>
      </c>
      <c r="S78" s="10">
        <v>-7.1083004933580884E-18</v>
      </c>
      <c r="T78">
        <v>1.0000000000000009</v>
      </c>
      <c r="U78" s="11">
        <v>8.6736173798840355E-19</v>
      </c>
    </row>
    <row r="79" spans="1:21" x14ac:dyDescent="0.35">
      <c r="A79" s="15">
        <v>-2.2838131621925137E-20</v>
      </c>
      <c r="B79" s="16">
        <v>-2.1684043449710089E-19</v>
      </c>
      <c r="C79" s="17">
        <v>1.0009149969889366</v>
      </c>
      <c r="K79" s="15">
        <v>0</v>
      </c>
      <c r="L79" s="16">
        <v>0</v>
      </c>
      <c r="M79" s="17">
        <f>C79</f>
        <v>1.0009149969889366</v>
      </c>
      <c r="O79" s="15">
        <v>-3.3105227582045267E-2</v>
      </c>
      <c r="P79" s="16">
        <v>-6.3348411289943765E-4</v>
      </c>
      <c r="Q79" s="17">
        <v>0.99945167096994714</v>
      </c>
      <c r="S79" s="15">
        <v>6.9388939039072284E-18</v>
      </c>
      <c r="T79" s="16">
        <v>8.6736173798840355E-19</v>
      </c>
      <c r="U79" s="17">
        <v>0.99999999999999978</v>
      </c>
    </row>
    <row r="81" spans="1:21" x14ac:dyDescent="0.35">
      <c r="S81" t="s">
        <v>24</v>
      </c>
      <c r="U81">
        <f>MDETERM(O77:Q79)</f>
        <v>1.0000000000000004</v>
      </c>
    </row>
    <row r="83" spans="1:21" ht="16.5" x14ac:dyDescent="0.45">
      <c r="A83" t="s">
        <v>25</v>
      </c>
      <c r="K83" t="s">
        <v>26</v>
      </c>
      <c r="O83" t="s">
        <v>4</v>
      </c>
    </row>
    <row r="84" spans="1:21" x14ac:dyDescent="0.35">
      <c r="A84" s="2">
        <f t="array" ref="A84:C86">MMULT(K77:M79,O77:Q79)</f>
        <v>3.9985358711566659</v>
      </c>
      <c r="B84" s="3">
        <v>5.7378395349462485E-2</v>
      </c>
      <c r="C84" s="4">
        <v>-3.3135518765601002E-2</v>
      </c>
      <c r="K84" s="5">
        <f t="array" ref="K84:M86">MMULT(K58:M60,O77:Q79)</f>
        <v>-0.5952471588238355</v>
      </c>
      <c r="L84" s="6">
        <v>0.69584589407762065</v>
      </c>
      <c r="M84" s="7">
        <v>-0.40184488500846899</v>
      </c>
      <c r="O84" s="5">
        <v>1</v>
      </c>
      <c r="P84" s="6">
        <v>0</v>
      </c>
      <c r="Q84" s="7">
        <v>0</v>
      </c>
    </row>
    <row r="85" spans="1:21" x14ac:dyDescent="0.35">
      <c r="A85" s="8">
        <v>5.7378395349462742E-2</v>
      </c>
      <c r="B85" s="1">
        <v>1.0010979626038663</v>
      </c>
      <c r="C85" s="9">
        <v>-6.3406374895521971E-4</v>
      </c>
      <c r="K85" s="10">
        <v>-0.56819046978638799</v>
      </c>
      <c r="L85">
        <v>-0.71810882074825866</v>
      </c>
      <c r="M85" s="11">
        <v>-0.40184488500846921</v>
      </c>
      <c r="O85" s="10">
        <v>0</v>
      </c>
      <c r="P85">
        <v>1</v>
      </c>
      <c r="Q85" s="11">
        <v>0</v>
      </c>
    </row>
    <row r="86" spans="1:21" x14ac:dyDescent="0.35">
      <c r="A86" s="12">
        <v>-3.3135518765600898E-2</v>
      </c>
      <c r="B86" s="13">
        <v>-6.3406374895527977E-4</v>
      </c>
      <c r="C86" s="14">
        <v>1.0003661662394723</v>
      </c>
      <c r="K86" s="15">
        <v>-0.56819046978638799</v>
      </c>
      <c r="L86" s="16">
        <v>-1.0872592094963001E-2</v>
      </c>
      <c r="M86" s="17">
        <v>0.82282524073162722</v>
      </c>
      <c r="O86" s="15">
        <v>0</v>
      </c>
      <c r="P86" s="16">
        <v>0</v>
      </c>
      <c r="Q86" s="17">
        <v>1</v>
      </c>
    </row>
    <row r="88" spans="1:21" ht="16.5" x14ac:dyDescent="0.45">
      <c r="A88" t="s">
        <v>5</v>
      </c>
      <c r="E88" t="s">
        <v>6</v>
      </c>
      <c r="G88" t="s">
        <v>7</v>
      </c>
      <c r="I88" t="s">
        <v>8</v>
      </c>
      <c r="K88" t="s">
        <v>9</v>
      </c>
      <c r="O88" t="s">
        <v>10</v>
      </c>
    </row>
    <row r="89" spans="1:21" x14ac:dyDescent="0.35">
      <c r="A89" s="5">
        <f t="array" ref="A89:C91">A84:C86</f>
        <v>3.9985358711566659</v>
      </c>
      <c r="B89" s="6">
        <v>5.7378395349462485E-2</v>
      </c>
      <c r="C89" s="7">
        <v>-3.3135518765601002E-2</v>
      </c>
      <c r="E89" s="18">
        <f>A84</f>
        <v>3.9985358711566659</v>
      </c>
      <c r="G89" s="18">
        <f>E89/E93</f>
        <v>0.99986273268855819</v>
      </c>
      <c r="I89" s="18">
        <f>SQRT((1-G89/G93)/2)</f>
        <v>0.99996568258329699</v>
      </c>
      <c r="K89" s="5">
        <f t="array" ref="K89:M91">K$6:M$8-2*MMULT(I89:I91,TRANSPOSE(I89:I91))</f>
        <v>-0.99986273268855808</v>
      </c>
      <c r="L89" s="6">
        <v>-1.4347881579664951E-2</v>
      </c>
      <c r="M89" s="7">
        <v>8.285775446211726E-3</v>
      </c>
      <c r="O89" s="5">
        <f t="array" ref="O89:Q91">MMULT(K89:M91,O84:Q86)</f>
        <v>-0.99986273268855808</v>
      </c>
      <c r="P89" s="6">
        <v>-1.4347881579664951E-2</v>
      </c>
      <c r="Q89" s="7">
        <v>8.285775446211726E-3</v>
      </c>
    </row>
    <row r="90" spans="1:21" x14ac:dyDescent="0.35">
      <c r="A90" s="10">
        <v>5.7378395349462742E-2</v>
      </c>
      <c r="B90">
        <v>1.0010979626038663</v>
      </c>
      <c r="C90" s="11">
        <v>-6.3406374895521971E-4</v>
      </c>
      <c r="E90" s="19">
        <f>A85</f>
        <v>5.7378395349462742E-2</v>
      </c>
      <c r="F90" s="20"/>
      <c r="G90" s="19">
        <f>E90/E93</f>
        <v>1.4347881579664951E-2</v>
      </c>
      <c r="I90" s="19">
        <f>G90/(-2*G93*I89)</f>
        <v>7.1741869893968959E-3</v>
      </c>
      <c r="K90" s="10">
        <v>-1.4347881579664951E-2</v>
      </c>
      <c r="L90">
        <v>0.99989706208208229</v>
      </c>
      <c r="M90" s="11">
        <v>5.9445742427590533E-5</v>
      </c>
      <c r="O90" s="10">
        <v>-1.4347881579664951E-2</v>
      </c>
      <c r="P90">
        <v>0.99989706208208229</v>
      </c>
      <c r="Q90" s="11">
        <v>5.9445742427590533E-5</v>
      </c>
    </row>
    <row r="91" spans="1:21" x14ac:dyDescent="0.35">
      <c r="A91" s="15">
        <v>-3.3135518765600898E-2</v>
      </c>
      <c r="B91" s="16">
        <v>-6.3406374895527977E-4</v>
      </c>
      <c r="C91" s="17">
        <v>1.0003661662394723</v>
      </c>
      <c r="E91" s="21">
        <f>A86</f>
        <v>-3.3135518765600898E-2</v>
      </c>
      <c r="G91" s="21">
        <f>E91/E93</f>
        <v>-8.285775446211726E-3</v>
      </c>
      <c r="I91" s="21">
        <f>G91/(-2*G93*I89)</f>
        <v>-4.1430299011893951E-3</v>
      </c>
      <c r="K91" s="15">
        <v>8.285775446211726E-3</v>
      </c>
      <c r="L91" s="16">
        <v>5.9445742427590533E-5</v>
      </c>
      <c r="M91" s="17">
        <v>0.99996567060647568</v>
      </c>
      <c r="O91" s="15">
        <v>8.285775446211726E-3</v>
      </c>
      <c r="P91" s="16">
        <v>5.9445742427590533E-5</v>
      </c>
      <c r="Q91" s="17">
        <v>0.99996567060647568</v>
      </c>
    </row>
    <row r="93" spans="1:21" x14ac:dyDescent="0.35">
      <c r="D93" s="22" t="s">
        <v>11</v>
      </c>
      <c r="E93">
        <f>SQRT(E89^2+E90^2+E91^2)</f>
        <v>3.9990848147774183</v>
      </c>
      <c r="F93" s="22" t="s">
        <v>12</v>
      </c>
      <c r="G93">
        <f>-SIGN(G89)*SQRT(G89^2+G90^2+G91^2)</f>
        <v>-1</v>
      </c>
    </row>
    <row r="95" spans="1:21" ht="16.5" x14ac:dyDescent="0.45">
      <c r="A95" t="s">
        <v>13</v>
      </c>
      <c r="E95" t="s">
        <v>14</v>
      </c>
      <c r="G95" t="s">
        <v>15</v>
      </c>
      <c r="I95" t="s">
        <v>16</v>
      </c>
      <c r="K95" t="s">
        <v>17</v>
      </c>
      <c r="O95" t="s">
        <v>18</v>
      </c>
    </row>
    <row r="96" spans="1:21" x14ac:dyDescent="0.35">
      <c r="A96" s="5">
        <f t="array" ref="A96:C98">MMULT(K89:M91,A89:C91)</f>
        <v>-3.9990848147774192</v>
      </c>
      <c r="B96" s="6">
        <v>-7.1739407898324573E-2</v>
      </c>
      <c r="C96" s="7">
        <v>4.1428877231058758E-2</v>
      </c>
      <c r="E96" s="18">
        <f>B96</f>
        <v>-7.1739407898324573E-2</v>
      </c>
      <c r="G96" s="18">
        <f>E96/E100</f>
        <v>-7.1543297021230301E-2</v>
      </c>
      <c r="I96" s="18">
        <v>0</v>
      </c>
      <c r="K96" s="5">
        <f t="array" ref="K96:M98">K$6:M$8-2*MMULT(I96:I98,TRANSPOSE(I96:I98))</f>
        <v>1</v>
      </c>
      <c r="L96" s="6">
        <v>0</v>
      </c>
      <c r="M96" s="7">
        <v>0</v>
      </c>
      <c r="O96" s="5">
        <f t="array" ref="O96:Q98">MMULT(K96:M98,O89:Q91)</f>
        <v>-0.99986273268855808</v>
      </c>
      <c r="P96" s="6">
        <v>-1.4347881579664951E-2</v>
      </c>
      <c r="Q96" s="7">
        <v>8.285775446211726E-3</v>
      </c>
    </row>
    <row r="97" spans="1:21" x14ac:dyDescent="0.35">
      <c r="A97" s="10">
        <v>-4.3300324263639833E-18</v>
      </c>
      <c r="B97">
        <v>1.0001716155498686</v>
      </c>
      <c r="C97" s="11">
        <v>-9.9106470971918348E-5</v>
      </c>
      <c r="E97" s="19">
        <f>B97</f>
        <v>1.0001716155498686</v>
      </c>
      <c r="F97" s="20"/>
      <c r="G97" s="19">
        <f>E97/E100</f>
        <v>0.99743749021322969</v>
      </c>
      <c r="I97" s="19">
        <f>SQRT((1-G97/G100)/2)</f>
        <v>0.99999999877265966</v>
      </c>
      <c r="K97" s="10">
        <v>0</v>
      </c>
      <c r="L97">
        <v>-0.99999999509063864</v>
      </c>
      <c r="M97" s="11">
        <v>9.9089465192377335E-5</v>
      </c>
      <c r="O97" s="10">
        <v>1.4348702542283685E-2</v>
      </c>
      <c r="P97">
        <v>-0.9998970512827795</v>
      </c>
      <c r="Q97" s="11">
        <v>3.964032137538272E-5</v>
      </c>
    </row>
    <row r="98" spans="1:21" x14ac:dyDescent="0.35">
      <c r="A98" s="15">
        <v>6.9388939039072284E-18</v>
      </c>
      <c r="B98" s="16">
        <v>-9.9106470971981964E-5</v>
      </c>
      <c r="C98" s="17">
        <v>1.0000572331155073</v>
      </c>
      <c r="E98" s="21">
        <f>B98</f>
        <v>-9.9106470971981964E-5</v>
      </c>
      <c r="G98" s="21">
        <f>E98/E100</f>
        <v>-9.883554795327543E-5</v>
      </c>
      <c r="I98" s="21">
        <f>G98/(-2*G100*I97)</f>
        <v>-4.9544732656996919E-5</v>
      </c>
      <c r="K98" s="15">
        <v>0</v>
      </c>
      <c r="L98" s="16">
        <v>9.9089465192377335E-5</v>
      </c>
      <c r="M98" s="17">
        <v>0.99999999509063897</v>
      </c>
      <c r="O98" s="15">
        <v>8.2843536816214897E-3</v>
      </c>
      <c r="P98" s="16">
        <v>1.5852500726489275E-4</v>
      </c>
      <c r="Q98" s="17">
        <v>0.99996567158772998</v>
      </c>
    </row>
    <row r="100" spans="1:21" x14ac:dyDescent="0.35">
      <c r="D100" s="22" t="s">
        <v>11</v>
      </c>
      <c r="E100">
        <f>SQRT(E96^2+E97^2+E98^2)</f>
        <v>1.0027411495592113</v>
      </c>
      <c r="F100" s="22" t="s">
        <v>12</v>
      </c>
      <c r="G100">
        <f>-SIGN(G97)*SQRT(G97^2+G98^2)</f>
        <v>-0.99743749511001056</v>
      </c>
    </row>
    <row r="102" spans="1:21" ht="17.5" x14ac:dyDescent="0.45">
      <c r="A102" t="s">
        <v>19</v>
      </c>
      <c r="K102" t="s">
        <v>20</v>
      </c>
      <c r="O102" t="s">
        <v>21</v>
      </c>
      <c r="S102" t="s">
        <v>22</v>
      </c>
    </row>
    <row r="103" spans="1:21" x14ac:dyDescent="0.35">
      <c r="A103" s="5">
        <f t="array" ref="A103:C105">MMULT(K96:M98,A96:C98)</f>
        <v>-3.9990848147774192</v>
      </c>
      <c r="B103" s="6">
        <v>-7.1739407898324573E-2</v>
      </c>
      <c r="C103" s="7">
        <v>4.1428877231058758E-2</v>
      </c>
      <c r="K103" s="5">
        <f>A103</f>
        <v>-3.9990848147774192</v>
      </c>
      <c r="L103" s="6">
        <f>B103</f>
        <v>-7.1739407898324573E-2</v>
      </c>
      <c r="M103" s="7">
        <f>C103</f>
        <v>4.1428877231058758E-2</v>
      </c>
      <c r="O103" s="5">
        <f t="array" ref="O103:Q105">TRANSPOSE(O96:Q98)</f>
        <v>-0.99986273268855808</v>
      </c>
      <c r="P103" s="6">
        <v>1.4348702542283685E-2</v>
      </c>
      <c r="Q103" s="7">
        <v>8.2843536816214897E-3</v>
      </c>
      <c r="S103" s="5">
        <f t="array" ref="S103:U105">MMULT(TRANSPOSE(O103:Q105),O103:Q105)</f>
        <v>1</v>
      </c>
      <c r="T103" s="6">
        <v>-2.6040969172149396E-19</v>
      </c>
      <c r="U103" s="7">
        <v>0</v>
      </c>
    </row>
    <row r="104" spans="1:21" x14ac:dyDescent="0.35">
      <c r="A104" s="10">
        <v>4.3307199763922541E-18</v>
      </c>
      <c r="B104">
        <v>-1.0001716204600719</v>
      </c>
      <c r="C104" s="11">
        <v>1.9820160687655312E-4</v>
      </c>
      <c r="K104" s="10">
        <v>0</v>
      </c>
      <c r="L104">
        <f>B104</f>
        <v>-1.0001716204600719</v>
      </c>
      <c r="M104" s="11">
        <f>C104</f>
        <v>1.9820160687655312E-4</v>
      </c>
      <c r="O104" s="10">
        <v>-1.4347881579664951E-2</v>
      </c>
      <c r="P104">
        <v>-0.9998970512827795</v>
      </c>
      <c r="Q104" s="11">
        <v>1.5852500726489275E-4</v>
      </c>
      <c r="S104" s="10">
        <v>-2.6040969172149396E-19</v>
      </c>
      <c r="T104">
        <v>0.99999999999999933</v>
      </c>
      <c r="U104" s="11">
        <v>4.7433845046240819E-20</v>
      </c>
    </row>
    <row r="105" spans="1:21" x14ac:dyDescent="0.35">
      <c r="A105" s="15">
        <v>6.9384648092442987E-18</v>
      </c>
      <c r="B105" s="16">
        <v>-1.3552527156068805E-20</v>
      </c>
      <c r="C105" s="17">
        <v>1.0000572183854581</v>
      </c>
      <c r="K105" s="15">
        <v>0</v>
      </c>
      <c r="L105" s="16">
        <v>0</v>
      </c>
      <c r="M105" s="17">
        <f>C105</f>
        <v>1.0000572183854581</v>
      </c>
      <c r="O105" s="15">
        <v>8.285775446211726E-3</v>
      </c>
      <c r="P105" s="16">
        <v>3.964032137538272E-5</v>
      </c>
      <c r="Q105" s="17">
        <v>0.99996567158772998</v>
      </c>
      <c r="S105" s="15">
        <v>0</v>
      </c>
      <c r="T105" s="16">
        <v>4.7433845046240819E-20</v>
      </c>
      <c r="U105" s="17">
        <v>1</v>
      </c>
    </row>
    <row r="107" spans="1:21" x14ac:dyDescent="0.35">
      <c r="S107" t="s">
        <v>24</v>
      </c>
      <c r="U107">
        <f>MDETERM(O103:Q105)</f>
        <v>0.99999999999999978</v>
      </c>
    </row>
    <row r="109" spans="1:21" ht="16.5" x14ac:dyDescent="0.45">
      <c r="A109" t="s">
        <v>25</v>
      </c>
      <c r="K109" t="s">
        <v>26</v>
      </c>
      <c r="O109" t="s">
        <v>4</v>
      </c>
    </row>
    <row r="110" spans="1:21" x14ac:dyDescent="0.35">
      <c r="A110" s="2">
        <f t="array" ref="A110:C112">MMULT(K103:M105,O103:Q105)</f>
        <v>3.9999084500595119</v>
      </c>
      <c r="B110" s="3">
        <v>1.4351986223710112E-2</v>
      </c>
      <c r="C110" s="4">
        <v>8.2862495449051166E-3</v>
      </c>
      <c r="K110" s="5">
        <f t="array" ref="K110:M112">MMULT(K84:M86,O103:Q105)</f>
        <v>0.58185193987938966</v>
      </c>
      <c r="L110" s="6">
        <v>-0.70433121131692966</v>
      </c>
      <c r="M110" s="7">
        <v>-0.40665201932785089</v>
      </c>
      <c r="O110" s="5">
        <v>1</v>
      </c>
      <c r="P110" s="6">
        <v>0</v>
      </c>
      <c r="Q110" s="7">
        <v>0</v>
      </c>
    </row>
    <row r="111" spans="1:21" x14ac:dyDescent="0.35">
      <c r="A111" s="8">
        <v>1.4351986223710369E-2</v>
      </c>
      <c r="B111" s="1">
        <v>1.0000686619315207</v>
      </c>
      <c r="C111" s="9">
        <v>3.96425895305072E-5</v>
      </c>
      <c r="K111" s="10">
        <v>0.57508621964823337</v>
      </c>
      <c r="L111">
        <v>0.70986616706762784</v>
      </c>
      <c r="M111" s="11">
        <v>-0.40665201932785122</v>
      </c>
      <c r="O111" s="10">
        <v>0</v>
      </c>
      <c r="P111">
        <v>1</v>
      </c>
      <c r="Q111" s="11">
        <v>0</v>
      </c>
    </row>
    <row r="112" spans="1:21" x14ac:dyDescent="0.35">
      <c r="A112" s="12">
        <v>8.2862495449050264E-3</v>
      </c>
      <c r="B112" s="13">
        <v>3.9642589530570863E-5</v>
      </c>
      <c r="C112" s="14">
        <v>1.0000228880089719</v>
      </c>
      <c r="K112" s="15">
        <v>0.57508621964823337</v>
      </c>
      <c r="L112" s="16">
        <v>2.7512937942070345E-3</v>
      </c>
      <c r="M112" s="17">
        <v>0.81808818005955919</v>
      </c>
      <c r="O112" s="15">
        <v>0</v>
      </c>
      <c r="P112" s="16">
        <v>0</v>
      </c>
      <c r="Q112" s="17">
        <v>1</v>
      </c>
    </row>
    <row r="114" spans="1:19" ht="16.5" x14ac:dyDescent="0.45">
      <c r="A114" t="s">
        <v>5</v>
      </c>
      <c r="E114" t="s">
        <v>6</v>
      </c>
      <c r="G114" t="s">
        <v>7</v>
      </c>
      <c r="I114" t="s">
        <v>8</v>
      </c>
      <c r="K114" t="s">
        <v>9</v>
      </c>
      <c r="O114" t="s">
        <v>10</v>
      </c>
    </row>
    <row r="115" spans="1:19" x14ac:dyDescent="0.35">
      <c r="A115" s="5">
        <f t="array" ref="A115:C117">A110:C112</f>
        <v>3.9999084500595119</v>
      </c>
      <c r="B115" s="6">
        <v>1.4351986223710112E-2</v>
      </c>
      <c r="C115" s="7">
        <v>8.2862495449051166E-3</v>
      </c>
      <c r="E115" s="18">
        <f>A110</f>
        <v>3.9999084500595119</v>
      </c>
      <c r="G115" s="18">
        <f>E115/E119</f>
        <v>0.99999141717261675</v>
      </c>
      <c r="I115" s="18">
        <f>SQRT((1-G115/G119)/2)</f>
        <v>0.9999978542908522</v>
      </c>
      <c r="K115" s="5">
        <f t="array" ref="K115:M117">K$6:M$8-2*MMULT(I115:I117,TRANSPOSE(I115:I117))</f>
        <v>-0.99999141717261697</v>
      </c>
      <c r="L115" s="6">
        <v>-3.5880478821650212E-3</v>
      </c>
      <c r="M115" s="7">
        <v>-2.0715920198954162E-3</v>
      </c>
      <c r="O115" s="5">
        <f t="array" ref="O115:Q117">MMULT(K115:M117,O110:Q112)</f>
        <v>-0.99999141717261697</v>
      </c>
      <c r="P115" s="6">
        <v>-3.5880478821650212E-3</v>
      </c>
      <c r="Q115" s="7">
        <v>-2.0715920198954162E-3</v>
      </c>
    </row>
    <row r="116" spans="1:19" x14ac:dyDescent="0.35">
      <c r="A116" s="10">
        <v>1.4351986223710369E-2</v>
      </c>
      <c r="B116">
        <v>1.0000686619315207</v>
      </c>
      <c r="C116" s="11">
        <v>3.96425895305072E-5</v>
      </c>
      <c r="E116" s="19">
        <f>A111</f>
        <v>1.4351986223710369E-2</v>
      </c>
      <c r="F116" s="20"/>
      <c r="G116" s="19">
        <f>E116/E119</f>
        <v>3.5880478821650212E-3</v>
      </c>
      <c r="I116" s="19">
        <f>G116/(-2*G119*I115)</f>
        <v>1.7940277905443521E-3</v>
      </c>
      <c r="K116" s="10">
        <v>-3.5880478821650212E-3</v>
      </c>
      <c r="L116">
        <v>0.99999356292857355</v>
      </c>
      <c r="M116" s="11">
        <v>-3.7165016288938276E-6</v>
      </c>
      <c r="O116" s="10">
        <v>-3.5880478821650212E-3</v>
      </c>
      <c r="P116">
        <v>0.99999356292857355</v>
      </c>
      <c r="Q116" s="11">
        <v>-3.7165016288938276E-6</v>
      </c>
    </row>
    <row r="117" spans="1:19" x14ac:dyDescent="0.35">
      <c r="A117" s="15">
        <v>8.2862495449050264E-3</v>
      </c>
      <c r="B117" s="16">
        <v>3.9642589530570863E-5</v>
      </c>
      <c r="C117" s="17">
        <v>1.0000228880089719</v>
      </c>
      <c r="E117" s="21">
        <f>A112</f>
        <v>8.2862495449050264E-3</v>
      </c>
      <c r="G117" s="21">
        <f>E117/E119</f>
        <v>2.0715920198954162E-3</v>
      </c>
      <c r="I117" s="21">
        <f>G117/(-2*G119*I115)</f>
        <v>1.0357982324694507E-3</v>
      </c>
      <c r="K117" s="15">
        <v>-2.0715920198954162E-3</v>
      </c>
      <c r="L117" s="16">
        <v>-3.7165016288938276E-6</v>
      </c>
      <c r="M117" s="17">
        <v>0.99999785424404319</v>
      </c>
      <c r="O117" s="15">
        <v>-2.0715920198954162E-3</v>
      </c>
      <c r="P117" s="16">
        <v>-3.7165016288938276E-6</v>
      </c>
      <c r="Q117" s="17">
        <v>0.99999785424404319</v>
      </c>
    </row>
    <row r="119" spans="1:19" x14ac:dyDescent="0.35">
      <c r="D119" s="22" t="s">
        <v>11</v>
      </c>
      <c r="E119">
        <f>SQRT(E115^2+E116^2+E117^2)</f>
        <v>3.9999427808779431</v>
      </c>
      <c r="F119" s="22" t="s">
        <v>12</v>
      </c>
      <c r="G119">
        <f>-SIGN(G115)*SQRT(G115^2+G116^2+G117^2)</f>
        <v>-1</v>
      </c>
    </row>
    <row r="121" spans="1:19" ht="16.5" x14ac:dyDescent="0.45">
      <c r="A121" t="s">
        <v>13</v>
      </c>
      <c r="E121" t="s">
        <v>14</v>
      </c>
      <c r="G121" t="s">
        <v>15</v>
      </c>
      <c r="I121" t="s">
        <v>16</v>
      </c>
      <c r="K121" t="s">
        <v>17</v>
      </c>
      <c r="O121" t="s">
        <v>18</v>
      </c>
    </row>
    <row r="122" spans="1:19" x14ac:dyDescent="0.35">
      <c r="A122" s="5">
        <f t="array" ref="A122:C124">MMULT(K115:M117,A115:C117)</f>
        <v>-3.999942780877944</v>
      </c>
      <c r="B122" s="6">
        <v>-1.7940239410824871E-2</v>
      </c>
      <c r="C122" s="7">
        <v>-1.0357960099477183E-2</v>
      </c>
      <c r="E122" s="18">
        <f>B122</f>
        <v>-1.7940239410824871E-2</v>
      </c>
      <c r="G122" s="18">
        <f>E122/E126</f>
        <v>-1.793716067479733E-2</v>
      </c>
      <c r="I122" s="18">
        <v>0</v>
      </c>
      <c r="K122" s="5">
        <f t="array" ref="K122:M124">K$6:M$8-2*MMULT(I122:I124,TRANSPOSE(I122:I124))</f>
        <v>1</v>
      </c>
      <c r="L122" s="6">
        <v>0</v>
      </c>
      <c r="M122" s="7">
        <v>0</v>
      </c>
      <c r="O122" s="5">
        <f t="array" ref="O122:Q124">MMULT(K122:M124,O115:Q117)</f>
        <v>-0.99999141717261697</v>
      </c>
      <c r="P122" s="6">
        <v>-3.5880478821650212E-3</v>
      </c>
      <c r="Q122" s="7">
        <v>-2.0715920198954162E-3</v>
      </c>
    </row>
    <row r="123" spans="1:19" x14ac:dyDescent="0.35">
      <c r="A123" s="10">
        <v>5.3801150529429005E-19</v>
      </c>
      <c r="B123">
        <v>1.0000107286570059</v>
      </c>
      <c r="C123" s="11">
        <v>6.1942875254227318E-6</v>
      </c>
      <c r="E123" s="19">
        <f>B123</f>
        <v>1.0000107286570059</v>
      </c>
      <c r="F123" s="20"/>
      <c r="G123" s="19">
        <f>E123/E126</f>
        <v>0.99983911617248211</v>
      </c>
      <c r="I123" s="19">
        <f>SQRT((1-G123/G126)/2)</f>
        <v>0.99999999999520395</v>
      </c>
      <c r="K123" s="10">
        <v>0</v>
      </c>
      <c r="L123">
        <v>-0.99999999998081579</v>
      </c>
      <c r="M123" s="11">
        <v>-6.1942210696951396E-6</v>
      </c>
      <c r="O123" s="10">
        <v>3.5880607139951249E-3</v>
      </c>
      <c r="P123">
        <v>-0.99999356288636865</v>
      </c>
      <c r="Q123" s="11">
        <v>-2.4777061495858522E-6</v>
      </c>
    </row>
    <row r="124" spans="1:19" x14ac:dyDescent="0.35">
      <c r="A124" s="15">
        <v>-1.7347234759768071E-18</v>
      </c>
      <c r="B124" s="16">
        <v>6.1942875254872469E-6</v>
      </c>
      <c r="C124" s="17">
        <v>1.000003576328139</v>
      </c>
      <c r="E124" s="21">
        <f>B124</f>
        <v>6.1942875254872469E-6</v>
      </c>
      <c r="G124" s="21">
        <f>E124/E126</f>
        <v>6.1932245198197669E-6</v>
      </c>
      <c r="I124" s="21">
        <f>G124/(-2*G126*I123)</f>
        <v>3.0971105348624238E-6</v>
      </c>
      <c r="K124" s="15">
        <v>0</v>
      </c>
      <c r="L124" s="16">
        <v>-6.1942210696951396E-6</v>
      </c>
      <c r="M124" s="17">
        <v>0.99999999998081579</v>
      </c>
      <c r="O124" s="15">
        <v>-2.0715697946938837E-3</v>
      </c>
      <c r="P124" s="16">
        <v>-9.9106828258742122E-6</v>
      </c>
      <c r="Q124" s="17">
        <v>0.99999785424787979</v>
      </c>
    </row>
    <row r="126" spans="1:19" x14ac:dyDescent="0.35">
      <c r="D126" s="22" t="s">
        <v>11</v>
      </c>
      <c r="E126">
        <f>SQRT(E122^2+E123^2+E124^2)</f>
        <v>1.0001716400986398</v>
      </c>
      <c r="F126" s="22" t="s">
        <v>12</v>
      </c>
      <c r="G126">
        <f>-SIGN(G123)*SQRT(G123^2+G124^2)</f>
        <v>-0.99983911619166321</v>
      </c>
    </row>
    <row r="128" spans="1:19" ht="17.5" x14ac:dyDescent="0.45">
      <c r="A128" t="s">
        <v>19</v>
      </c>
      <c r="K128" t="s">
        <v>20</v>
      </c>
      <c r="O128" t="s">
        <v>21</v>
      </c>
      <c r="S128" t="s">
        <v>22</v>
      </c>
    </row>
    <row r="129" spans="1:21" x14ac:dyDescent="0.35">
      <c r="A129" s="5">
        <f t="array" ref="A129:C131">MMULT(K122:M124,A122:C124)</f>
        <v>-3.999942780877944</v>
      </c>
      <c r="B129" s="6">
        <v>-1.7940239410824871E-2</v>
      </c>
      <c r="C129" s="7">
        <v>-1.0357960099477183E-2</v>
      </c>
      <c r="K129" s="5">
        <f>A129</f>
        <v>-3.999942780877944</v>
      </c>
      <c r="L129" s="6">
        <f>B129</f>
        <v>-1.7940239410824871E-2</v>
      </c>
      <c r="M129" s="7">
        <f>C129</f>
        <v>-1.0357960099477183E-2</v>
      </c>
      <c r="O129" s="5">
        <f t="array" ref="O129:Q131">TRANSPOSE(O122:Q124)</f>
        <v>-0.99999141717261697</v>
      </c>
      <c r="P129" s="6">
        <v>3.5880607139951249E-3</v>
      </c>
      <c r="Q129" s="7">
        <v>-2.0715697946938837E-3</v>
      </c>
      <c r="S129" s="5">
        <f t="array" ref="S129:U131">MMULT(TRANSPOSE(O129:Q131),O129:Q131)</f>
        <v>1.0000000000000004</v>
      </c>
      <c r="T129" s="6">
        <v>-6.9746463043429953E-19</v>
      </c>
      <c r="U129" s="7">
        <v>8.6736173798840355E-19</v>
      </c>
    </row>
    <row r="130" spans="1:21" x14ac:dyDescent="0.35">
      <c r="A130" s="10">
        <v>-5.3800076002326374E-19</v>
      </c>
      <c r="B130">
        <v>-1.0000107286761903</v>
      </c>
      <c r="C130" s="11">
        <v>-1.238853074756615E-5</v>
      </c>
      <c r="K130" s="10">
        <v>0</v>
      </c>
      <c r="L130">
        <f>B130</f>
        <v>-1.0000107286761903</v>
      </c>
      <c r="M130" s="11">
        <f>C130</f>
        <v>-1.238853074756615E-5</v>
      </c>
      <c r="O130" s="10">
        <v>-3.5880478821650212E-3</v>
      </c>
      <c r="P130">
        <v>-0.99999356288636865</v>
      </c>
      <c r="Q130" s="11">
        <v>-9.9106828258742122E-6</v>
      </c>
      <c r="S130" s="10">
        <v>-6.9746463043429953E-19</v>
      </c>
      <c r="T130">
        <v>1</v>
      </c>
      <c r="U130" s="11">
        <v>-1.6940658945086007E-21</v>
      </c>
    </row>
    <row r="131" spans="1:21" x14ac:dyDescent="0.35">
      <c r="A131" s="15">
        <v>-1.7347268085057297E-18</v>
      </c>
      <c r="B131" s="16">
        <v>-8.4703294725430034E-22</v>
      </c>
      <c r="C131" s="17">
        <v>1.0000035762705859</v>
      </c>
      <c r="K131" s="15">
        <v>0</v>
      </c>
      <c r="L131" s="16">
        <v>0</v>
      </c>
      <c r="M131" s="17">
        <f>C131</f>
        <v>1.0000035762705859</v>
      </c>
      <c r="O131" s="15">
        <v>-2.0715920198954162E-3</v>
      </c>
      <c r="P131" s="16">
        <v>-2.4777061495858522E-6</v>
      </c>
      <c r="Q131" s="17">
        <v>0.99999785424787979</v>
      </c>
      <c r="S131" s="15">
        <v>8.6736173798840355E-19</v>
      </c>
      <c r="T131" s="16">
        <v>-1.6940658945086007E-21</v>
      </c>
      <c r="U131" s="17">
        <v>0.99999999999999967</v>
      </c>
    </row>
    <row r="133" spans="1:21" x14ac:dyDescent="0.35">
      <c r="S133" t="s">
        <v>24</v>
      </c>
      <c r="U133">
        <f>MDETERM(O129:Q131)</f>
        <v>0.99999999999999989</v>
      </c>
    </row>
    <row r="135" spans="1:21" ht="16.5" x14ac:dyDescent="0.45">
      <c r="A135" t="s">
        <v>25</v>
      </c>
      <c r="K135" t="s">
        <v>26</v>
      </c>
      <c r="O135" t="s">
        <v>4</v>
      </c>
    </row>
    <row r="136" spans="1:21" x14ac:dyDescent="0.35">
      <c r="A136" s="2">
        <f t="array" ref="A136:C138">MMULT(K129:M131,O129:Q131)</f>
        <v>3.9999942779650217</v>
      </c>
      <c r="B136" s="3">
        <v>3.5881120411500851E-3</v>
      </c>
      <c r="C136" s="4">
        <v>-2.0715994284691112E-3</v>
      </c>
      <c r="K136" s="5">
        <f t="array" ref="K136:M138">MMULT(K110:M112,O129:Q131)</f>
        <v>-0.57847735475540474</v>
      </c>
      <c r="L136" s="6">
        <v>0.70641540510794043</v>
      </c>
      <c r="M136" s="7">
        <v>-0.40784951325381669</v>
      </c>
      <c r="O136" s="5">
        <v>1</v>
      </c>
      <c r="P136" s="6">
        <v>0</v>
      </c>
      <c r="Q136" s="7">
        <v>0</v>
      </c>
    </row>
    <row r="137" spans="1:21" x14ac:dyDescent="0.35">
      <c r="A137" s="8">
        <v>3.5881120411503393E-3</v>
      </c>
      <c r="B137" s="1">
        <v>1.0000042915241925</v>
      </c>
      <c r="C137" s="9">
        <v>-2.4777150104689556E-6</v>
      </c>
      <c r="K137" s="10">
        <v>-0.57678590050173351</v>
      </c>
      <c r="L137">
        <v>-0.70779714574235852</v>
      </c>
      <c r="M137" s="11">
        <v>-0.40784951325381719</v>
      </c>
      <c r="O137" s="10">
        <v>0</v>
      </c>
      <c r="P137">
        <v>1</v>
      </c>
      <c r="Q137" s="11">
        <v>0</v>
      </c>
    </row>
    <row r="138" spans="1:21" x14ac:dyDescent="0.35">
      <c r="A138" s="12">
        <v>-2.0715994284690228E-3</v>
      </c>
      <c r="B138" s="13">
        <v>-2.4777150105334754E-6</v>
      </c>
      <c r="C138" s="14">
        <v>1.0000014305107918</v>
      </c>
      <c r="K138" s="15">
        <v>-0.57678590050173351</v>
      </c>
      <c r="L138" s="16">
        <v>-6.8985879405108726E-4</v>
      </c>
      <c r="M138" s="17">
        <v>0.8168950661359442</v>
      </c>
      <c r="O138" s="15">
        <v>0</v>
      </c>
      <c r="P138" s="16">
        <v>0</v>
      </c>
      <c r="Q138" s="17">
        <v>1</v>
      </c>
    </row>
    <row r="140" spans="1:21" ht="16.5" x14ac:dyDescent="0.45">
      <c r="A140" t="s">
        <v>5</v>
      </c>
      <c r="E140" t="s">
        <v>6</v>
      </c>
      <c r="G140" t="s">
        <v>7</v>
      </c>
      <c r="I140" t="s">
        <v>8</v>
      </c>
      <c r="K140" t="s">
        <v>9</v>
      </c>
      <c r="O140" t="s">
        <v>10</v>
      </c>
    </row>
    <row r="141" spans="1:21" x14ac:dyDescent="0.35">
      <c r="A141" s="5">
        <f t="array" ref="A141:C143">A136:C138</f>
        <v>3.9999942779650217</v>
      </c>
      <c r="B141" s="6">
        <v>3.5881120411500851E-3</v>
      </c>
      <c r="C141" s="7">
        <v>-2.0715994284691112E-3</v>
      </c>
      <c r="E141" s="18">
        <f>A136</f>
        <v>3.9999942779650217</v>
      </c>
      <c r="G141" s="18">
        <f>E141/E145</f>
        <v>0.99999946355914027</v>
      </c>
      <c r="I141" s="18">
        <f>SQRT((1-G141/G145)/2)</f>
        <v>0.99999986588977607</v>
      </c>
      <c r="K141" s="5">
        <f t="array" ref="K141:M143">K$6:M$8-2*MMULT(I141:I143,TRANSPOSE(I141:I143))</f>
        <v>-0.99999946355914027</v>
      </c>
      <c r="L141" s="6">
        <v>-8.9702881229266793E-4</v>
      </c>
      <c r="M141" s="7">
        <v>5.1790032015554786E-4</v>
      </c>
      <c r="O141" s="5">
        <f t="array" ref="O141:Q143">MMULT(K141:M143,O136:Q138)</f>
        <v>-0.99999946355914027</v>
      </c>
      <c r="P141" s="6">
        <v>-8.9702881229266793E-4</v>
      </c>
      <c r="Q141" s="7">
        <v>5.1790032015554786E-4</v>
      </c>
    </row>
    <row r="142" spans="1:21" x14ac:dyDescent="0.35">
      <c r="A142" s="10">
        <v>3.5881120411503393E-3</v>
      </c>
      <c r="B142">
        <v>1.0000042915241925</v>
      </c>
      <c r="C142" s="11">
        <v>-2.4777150104689556E-6</v>
      </c>
      <c r="E142" s="19">
        <f>A137</f>
        <v>3.5881120411503393E-3</v>
      </c>
      <c r="F142" s="20"/>
      <c r="G142" s="19">
        <f>E142/E145</f>
        <v>8.9702881229266793E-4</v>
      </c>
      <c r="I142" s="19">
        <f>G142/(-2*G145*I141)</f>
        <v>4.4851446629670948E-4</v>
      </c>
      <c r="K142" s="10">
        <v>-8.9702881229266793E-4</v>
      </c>
      <c r="L142">
        <v>0.99999959766954705</v>
      </c>
      <c r="M142" s="11">
        <v>2.322858168413634E-7</v>
      </c>
      <c r="O142" s="10">
        <v>-8.9702881229266793E-4</v>
      </c>
      <c r="P142">
        <v>0.99999959766954705</v>
      </c>
      <c r="Q142" s="11">
        <v>2.322858168413634E-7</v>
      </c>
    </row>
    <row r="143" spans="1:21" x14ac:dyDescent="0.35">
      <c r="A143" s="15">
        <v>-2.0715994284690228E-3</v>
      </c>
      <c r="B143" s="16">
        <v>-2.4777150105334754E-6</v>
      </c>
      <c r="C143" s="17">
        <v>1.0000014305107918</v>
      </c>
      <c r="E143" s="21">
        <f>A138</f>
        <v>-2.0715994284690228E-3</v>
      </c>
      <c r="G143" s="21">
        <f>E143/E145</f>
        <v>-5.1790032015554786E-4</v>
      </c>
      <c r="I143" s="21">
        <f>G143/(-2*G145*I141)</f>
        <v>-2.5895019480564252E-4</v>
      </c>
      <c r="K143" s="15">
        <v>5.1790032015554786E-4</v>
      </c>
      <c r="L143" s="16">
        <v>2.322858168413634E-7</v>
      </c>
      <c r="M143" s="17">
        <v>0.99999986588959322</v>
      </c>
      <c r="O143" s="15">
        <v>5.1790032015554786E-4</v>
      </c>
      <c r="P143" s="16">
        <v>2.322858168413634E-7</v>
      </c>
      <c r="Q143" s="17">
        <v>0.99999986588959322</v>
      </c>
    </row>
    <row r="145" spans="1:21" x14ac:dyDescent="0.35">
      <c r="D145" s="22" t="s">
        <v>11</v>
      </c>
      <c r="E145">
        <f>SQRT(E141^2+E142^2+E143^2)</f>
        <v>3.9999964237265422</v>
      </c>
      <c r="F145" s="22" t="s">
        <v>12</v>
      </c>
      <c r="G145">
        <f>-SIGN(G141)*SQRT(G141^2+G142^2+G143^2)</f>
        <v>-1</v>
      </c>
    </row>
    <row r="147" spans="1:21" ht="16.5" x14ac:dyDescent="0.45">
      <c r="A147" t="s">
        <v>13</v>
      </c>
      <c r="E147" t="s">
        <v>14</v>
      </c>
      <c r="G147" t="s">
        <v>15</v>
      </c>
      <c r="I147" t="s">
        <v>16</v>
      </c>
      <c r="K147" t="s">
        <v>17</v>
      </c>
      <c r="O147" t="s">
        <v>18</v>
      </c>
    </row>
    <row r="148" spans="1:21" x14ac:dyDescent="0.35">
      <c r="A148" s="5">
        <f t="array" ref="A148:C150">MMULT(K141:M143,A141:C143)</f>
        <v>-3.9999964237265422</v>
      </c>
      <c r="B148" s="6">
        <v>-4.4851440614630915E-3</v>
      </c>
      <c r="C148" s="7">
        <v>2.5895016007778313E-3</v>
      </c>
      <c r="E148" s="18">
        <f>B148</f>
        <v>-4.4851440614630915E-3</v>
      </c>
      <c r="G148" s="18">
        <f>E148/E152</f>
        <v>-4.4850959419768747E-3</v>
      </c>
      <c r="I148" s="18">
        <v>0</v>
      </c>
      <c r="K148" s="5">
        <f t="array" ref="K148:M150">K$6:M$8-2*MMULT(I148:I150,TRANSPOSE(I148:I150))</f>
        <v>1</v>
      </c>
      <c r="L148" s="6">
        <v>0</v>
      </c>
      <c r="M148" s="7">
        <v>0</v>
      </c>
      <c r="O148" s="5">
        <f t="array" ref="O148:Q150">MMULT(K148:M150,O141:Q143)</f>
        <v>-0.99999946355914027</v>
      </c>
      <c r="P148" s="6">
        <v>-8.9702881229266793E-4</v>
      </c>
      <c r="Q148" s="7">
        <v>5.1790032015554786E-4</v>
      </c>
    </row>
    <row r="149" spans="1:21" x14ac:dyDescent="0.35">
      <c r="A149" s="10">
        <v>-4.2163112221598868E-19</v>
      </c>
      <c r="B149">
        <v>1.0000006705515547</v>
      </c>
      <c r="C149" s="11">
        <v>-3.8714348961420557E-7</v>
      </c>
      <c r="E149" s="19">
        <f>B149</f>
        <v>1.0000006705515547</v>
      </c>
      <c r="F149" s="20"/>
      <c r="G149" s="19">
        <f>E149/E152</f>
        <v>0.99998994190653812</v>
      </c>
      <c r="I149" s="19">
        <f>SQRT((1-G149/G152)/2)</f>
        <v>0.99999999999998124</v>
      </c>
      <c r="K149" s="10">
        <v>0</v>
      </c>
      <c r="L149">
        <v>-0.99999999999992495</v>
      </c>
      <c r="M149" s="11">
        <v>3.8714323007941223E-7</v>
      </c>
      <c r="O149" s="10">
        <v>8.9702901279420345E-4</v>
      </c>
      <c r="P149">
        <v>-0.99999959766938207</v>
      </c>
      <c r="Q149" s="11">
        <v>1.5485736131813018E-7</v>
      </c>
    </row>
    <row r="150" spans="1:21" x14ac:dyDescent="0.35">
      <c r="A150" s="15">
        <v>-4.3368086899420177E-19</v>
      </c>
      <c r="B150" s="16">
        <v>-3.8714348967893604E-7</v>
      </c>
      <c r="C150" s="17">
        <v>1.0000002235176104</v>
      </c>
      <c r="E150" s="21">
        <f>B150</f>
        <v>-3.8714348967893604E-7</v>
      </c>
      <c r="G150" s="21">
        <f>E150/E152</f>
        <v>-3.8713933615664994E-7</v>
      </c>
      <c r="I150" s="21">
        <f>G150/(-2*G152*I149)</f>
        <v>-1.9357161503970974E-7</v>
      </c>
      <c r="K150" s="15">
        <v>0</v>
      </c>
      <c r="L150" s="16">
        <v>3.8714323007941223E-7</v>
      </c>
      <c r="M150" s="17">
        <v>0.99999999999992506</v>
      </c>
      <c r="O150" s="15">
        <v>5.178999728768772E-4</v>
      </c>
      <c r="P150" s="16">
        <v>6.1942889116124705E-7</v>
      </c>
      <c r="Q150" s="17">
        <v>0.99999986588960821</v>
      </c>
    </row>
    <row r="152" spans="1:21" x14ac:dyDescent="0.35">
      <c r="D152" s="22" t="s">
        <v>11</v>
      </c>
      <c r="E152">
        <f>SQRT(E148^2+E149^2+E150^2)</f>
        <v>1.0000107287529274</v>
      </c>
      <c r="F152" s="22" t="s">
        <v>12</v>
      </c>
      <c r="G152">
        <f>-SIGN(G149)*SQRT(G149^2+G150^2)</f>
        <v>-0.99998994190661306</v>
      </c>
    </row>
    <row r="154" spans="1:21" ht="17.5" x14ac:dyDescent="0.45">
      <c r="A154" t="s">
        <v>19</v>
      </c>
      <c r="K154" t="s">
        <v>20</v>
      </c>
      <c r="O154" t="s">
        <v>21</v>
      </c>
      <c r="S154" t="s">
        <v>22</v>
      </c>
    </row>
    <row r="155" spans="1:21" x14ac:dyDescent="0.35">
      <c r="A155" s="5">
        <f t="array" ref="A155:C157">MMULT(K148:M150,A148:C150)</f>
        <v>-3.9999964237265422</v>
      </c>
      <c r="B155" s="6">
        <v>-4.4851440614630915E-3</v>
      </c>
      <c r="C155" s="7">
        <v>2.5895016007778313E-3</v>
      </c>
      <c r="K155" s="5">
        <f>A155</f>
        <v>-3.9999964237265422</v>
      </c>
      <c r="L155" s="6">
        <f>B155</f>
        <v>-4.4851440614630915E-3</v>
      </c>
      <c r="M155" s="7">
        <f>C155</f>
        <v>2.5895016007778313E-3</v>
      </c>
      <c r="O155" s="5">
        <f t="array" ref="O155:Q157">TRANSPOSE(O148:Q150)</f>
        <v>-0.99999946355914027</v>
      </c>
      <c r="P155" s="6">
        <v>8.9702901279420345E-4</v>
      </c>
      <c r="Q155" s="7">
        <v>5.178999728768772E-4</v>
      </c>
      <c r="S155" s="5">
        <f t="array" ref="S155:U157">MMULT(TRANSPOSE(O155:Q157),O155:Q157)</f>
        <v>1</v>
      </c>
      <c r="T155" s="6">
        <v>-4.0582928417923506E-20</v>
      </c>
      <c r="U155" s="7">
        <v>0</v>
      </c>
    </row>
    <row r="156" spans="1:21" x14ac:dyDescent="0.35">
      <c r="A156" s="10">
        <v>4.2163095431934462E-19</v>
      </c>
      <c r="B156">
        <v>-1.0000006705516296</v>
      </c>
      <c r="C156" s="11">
        <v>7.7428680622691837E-7</v>
      </c>
      <c r="K156" s="10">
        <v>0</v>
      </c>
      <c r="L156">
        <f>B156</f>
        <v>-1.0000006705516296</v>
      </c>
      <c r="M156" s="11">
        <f>C156</f>
        <v>7.7428680622691837E-7</v>
      </c>
      <c r="O156" s="10">
        <v>-8.9702881229266793E-4</v>
      </c>
      <c r="P156">
        <v>-0.99999959766938207</v>
      </c>
      <c r="Q156" s="11">
        <v>6.1942889116124705E-7</v>
      </c>
      <c r="S156" s="10">
        <v>-4.0582928417923506E-20</v>
      </c>
      <c r="T156">
        <v>0.99999999999999978</v>
      </c>
      <c r="U156" s="11">
        <v>2.1175823681357508E-22</v>
      </c>
    </row>
    <row r="157" spans="1:21" x14ac:dyDescent="0.35">
      <c r="A157" s="15">
        <v>-4.3368103222580382E-19</v>
      </c>
      <c r="B157" s="16">
        <v>0</v>
      </c>
      <c r="C157" s="17">
        <v>1.0000002235173857</v>
      </c>
      <c r="K157" s="15">
        <v>0</v>
      </c>
      <c r="L157" s="16">
        <v>0</v>
      </c>
      <c r="M157" s="17">
        <f>C157</f>
        <v>1.0000002235173857</v>
      </c>
      <c r="O157" s="15">
        <v>5.1790032015554786E-4</v>
      </c>
      <c r="P157" s="16">
        <v>1.5485736131813018E-7</v>
      </c>
      <c r="Q157" s="17">
        <v>0.99999986588960821</v>
      </c>
      <c r="S157" s="15">
        <v>0</v>
      </c>
      <c r="T157" s="16">
        <v>2.1175823681357508E-22</v>
      </c>
      <c r="U157" s="17">
        <v>1</v>
      </c>
    </row>
    <row r="159" spans="1:21" x14ac:dyDescent="0.35">
      <c r="S159" t="s">
        <v>24</v>
      </c>
      <c r="U159">
        <f>MDETERM(O155:Q157)</f>
        <v>1</v>
      </c>
    </row>
    <row r="161" spans="1:17" ht="16.5" x14ac:dyDescent="0.45">
      <c r="A161" t="s">
        <v>25</v>
      </c>
      <c r="K161" t="s">
        <v>26</v>
      </c>
      <c r="O161" t="s">
        <v>4</v>
      </c>
    </row>
    <row r="162" spans="1:17" x14ac:dyDescent="0.35">
      <c r="A162" s="2">
        <f t="array" ref="A162:C164">MMULT(K155:M157,O155:Q157)</f>
        <v>3.9999996423721802</v>
      </c>
      <c r="B162" s="3">
        <v>8.9702981479992993E-4</v>
      </c>
      <c r="C162" s="4">
        <v>5.1790043591536192E-4</v>
      </c>
      <c r="K162" s="5">
        <f t="array" ref="K162:M164">MMULT(K136:M138,O155:Q157)</f>
        <v>0.57763214407119667</v>
      </c>
      <c r="L162" s="6">
        <v>-0.70693409502435345</v>
      </c>
      <c r="M162" s="7">
        <v>-0.40814861438918532</v>
      </c>
      <c r="O162" s="5">
        <v>1</v>
      </c>
      <c r="P162" s="6">
        <v>0</v>
      </c>
      <c r="Q162" s="7">
        <v>0</v>
      </c>
    </row>
    <row r="163" spans="1:17" x14ac:dyDescent="0.35">
      <c r="A163" s="8">
        <v>8.9702981480018461E-4</v>
      </c>
      <c r="B163" s="1">
        <v>1.0000002682208617</v>
      </c>
      <c r="C163" s="9">
        <v>1.5485739586671209E-7</v>
      </c>
      <c r="K163" s="10">
        <v>0.57720928012970907</v>
      </c>
      <c r="L163">
        <v>0.70727940412847534</v>
      </c>
      <c r="M163" s="11">
        <v>-0.40814861438918598</v>
      </c>
      <c r="O163" s="10">
        <v>0</v>
      </c>
      <c r="P163">
        <v>1</v>
      </c>
      <c r="Q163" s="11">
        <v>0</v>
      </c>
    </row>
    <row r="164" spans="1:17" x14ac:dyDescent="0.35">
      <c r="A164" s="12">
        <v>5.1790043591527345E-4</v>
      </c>
      <c r="B164" s="13">
        <v>1.5485739593144274E-7</v>
      </c>
      <c r="C164" s="14">
        <v>1.0000000894069641</v>
      </c>
      <c r="K164" s="15">
        <v>0.57720928012970907</v>
      </c>
      <c r="L164" s="16">
        <v>1.7259133179350225E-4</v>
      </c>
      <c r="M164" s="17">
        <v>0.81659623875228282</v>
      </c>
      <c r="O164" s="15">
        <v>0</v>
      </c>
      <c r="P164" s="16">
        <v>0</v>
      </c>
      <c r="Q164" s="17">
        <v>1</v>
      </c>
    </row>
    <row r="166" spans="1:17" ht="16.5" x14ac:dyDescent="0.45">
      <c r="A166" t="s">
        <v>5</v>
      </c>
      <c r="E166" t="s">
        <v>6</v>
      </c>
      <c r="G166" t="s">
        <v>7</v>
      </c>
      <c r="I166" t="s">
        <v>8</v>
      </c>
      <c r="K166" t="s">
        <v>9</v>
      </c>
      <c r="O166" t="s">
        <v>10</v>
      </c>
    </row>
    <row r="167" spans="1:17" x14ac:dyDescent="0.35">
      <c r="A167" s="5">
        <f t="array" ref="A167:C169">A162:C164</f>
        <v>3.9999996423721802</v>
      </c>
      <c r="B167" s="6">
        <v>8.9702981479992993E-4</v>
      </c>
      <c r="C167" s="7">
        <v>5.1790043591536192E-4</v>
      </c>
      <c r="E167" s="18">
        <f>A162</f>
        <v>3.9999996423721802</v>
      </c>
      <c r="G167" s="18">
        <f>E167/E171</f>
        <v>0.99999996647239098</v>
      </c>
      <c r="I167" s="18">
        <f>SQRT((1-G167/G171)/2)</f>
        <v>0.99999999161809772</v>
      </c>
      <c r="K167" s="5">
        <f t="array" ref="K167:M169">K$6:M$8-2*MMULT(I167:I169,TRANSPOSE(I167:I169))</f>
        <v>-0.99999996647239109</v>
      </c>
      <c r="L167" s="6">
        <v>-2.2425746623140711E-4</v>
      </c>
      <c r="M167" s="7">
        <v>-1.2947511621380341E-4</v>
      </c>
      <c r="O167" s="5">
        <f t="array" ref="O167:Q169">MMULT(K167:M169,O162:Q164)</f>
        <v>-0.99999996647239109</v>
      </c>
      <c r="P167" s="6">
        <v>-2.2425746623140711E-4</v>
      </c>
      <c r="Q167" s="7">
        <v>-1.2947511621380341E-4</v>
      </c>
    </row>
    <row r="168" spans="1:17" x14ac:dyDescent="0.35">
      <c r="A168" s="10">
        <v>8.9702981480018461E-4</v>
      </c>
      <c r="B168">
        <v>1.0000002682208617</v>
      </c>
      <c r="C168" s="11">
        <v>1.5485739586671209E-7</v>
      </c>
      <c r="E168" s="19">
        <f>A163</f>
        <v>8.9702981480018461E-4</v>
      </c>
      <c r="F168" s="20"/>
      <c r="G168" s="19">
        <f>E168/E171</f>
        <v>2.2425746623140711E-4</v>
      </c>
      <c r="I168" s="19">
        <f>G168/(-2*G171*I167)</f>
        <v>1.1212873405555565E-4</v>
      </c>
      <c r="K168" s="10">
        <v>-2.2425746623140711E-4</v>
      </c>
      <c r="L168">
        <v>0.99999997485429404</v>
      </c>
      <c r="M168" s="11">
        <v>-1.4517880994437182E-8</v>
      </c>
      <c r="O168" s="10">
        <v>-2.2425746623140711E-4</v>
      </c>
      <c r="P168">
        <v>0.99999997485429404</v>
      </c>
      <c r="Q168" s="11">
        <v>-1.4517880994437182E-8</v>
      </c>
    </row>
    <row r="169" spans="1:17" x14ac:dyDescent="0.35">
      <c r="A169" s="15">
        <v>5.1790043591527345E-4</v>
      </c>
      <c r="B169" s="16">
        <v>1.5485739593144274E-7</v>
      </c>
      <c r="C169" s="17">
        <v>1.0000000894069641</v>
      </c>
      <c r="E169" s="21">
        <f>A164</f>
        <v>5.1790043591527345E-4</v>
      </c>
      <c r="G169" s="21">
        <f>E169/E171</f>
        <v>1.2947511621380341E-4</v>
      </c>
      <c r="I169" s="21">
        <f>G169/(-2*G171*I167)</f>
        <v>6.4737558649525593E-5</v>
      </c>
      <c r="K169" s="15">
        <v>-1.2947511621380341E-4</v>
      </c>
      <c r="L169" s="16">
        <v>-1.4517880994437182E-8</v>
      </c>
      <c r="M169" s="17">
        <v>0.99999999161809705</v>
      </c>
      <c r="O169" s="15">
        <v>-1.2947511621380341E-4</v>
      </c>
      <c r="P169" s="16">
        <v>-1.4517880994437182E-8</v>
      </c>
      <c r="Q169" s="17">
        <v>0.99999999161809705</v>
      </c>
    </row>
    <row r="171" spans="1:17" x14ac:dyDescent="0.35">
      <c r="D171" s="22" t="s">
        <v>11</v>
      </c>
      <c r="E171">
        <f>SQRT(E167^2+E168^2+E169^2)</f>
        <v>3.9999997764826087</v>
      </c>
      <c r="F171" s="22" t="s">
        <v>12</v>
      </c>
      <c r="G171">
        <f>-SIGN(G167)*SQRT(G167^2+G168^2+G169^2)</f>
        <v>-1</v>
      </c>
    </row>
    <row r="173" spans="1:17" ht="16.5" x14ac:dyDescent="0.45">
      <c r="A173" t="s">
        <v>13</v>
      </c>
      <c r="E173" t="s">
        <v>14</v>
      </c>
      <c r="G173" t="s">
        <v>15</v>
      </c>
      <c r="I173" t="s">
        <v>16</v>
      </c>
      <c r="K173" t="s">
        <v>17</v>
      </c>
      <c r="O173" t="s">
        <v>18</v>
      </c>
    </row>
    <row r="174" spans="1:17" x14ac:dyDescent="0.35">
      <c r="A174" s="5">
        <f t="array" ref="A174:C176">MMULT(K167:M169,A167:C169)</f>
        <v>-3.9999997764826092</v>
      </c>
      <c r="B174" s="6">
        <v>-1.1212873311567824E-3</v>
      </c>
      <c r="C174" s="7">
        <v>-6.4737558106910641E-4</v>
      </c>
      <c r="E174" s="18">
        <f>B174</f>
        <v>-1.1212873311567824E-3</v>
      </c>
      <c r="G174" s="18">
        <f>E174/E178</f>
        <v>-1.1212865792759035E-3</v>
      </c>
      <c r="I174" s="18">
        <v>0</v>
      </c>
      <c r="K174" s="5">
        <f t="array" ref="K174:M176">K$6:M$8-2*MMULT(I174:I176,TRANSPOSE(I174:I176))</f>
        <v>1</v>
      </c>
      <c r="L174" s="6">
        <v>0</v>
      </c>
      <c r="M174" s="7">
        <v>0</v>
      </c>
      <c r="O174" s="5">
        <f t="array" ref="O174:Q176">MMULT(K174:M176,O167:Q169)</f>
        <v>-0.99999996647239109</v>
      </c>
      <c r="P174" s="6">
        <v>-2.2425746623140711E-4</v>
      </c>
      <c r="Q174" s="7">
        <v>-1.2947511621380341E-4</v>
      </c>
    </row>
    <row r="175" spans="1:17" x14ac:dyDescent="0.35">
      <c r="A175" s="10">
        <v>5.3671187530499853E-20</v>
      </c>
      <c r="B175">
        <v>1.0000000419095134</v>
      </c>
      <c r="C175" s="11">
        <v>2.4196470161756384E-8</v>
      </c>
      <c r="E175" s="19">
        <f>B175</f>
        <v>1.0000000419095134</v>
      </c>
      <c r="F175" s="20"/>
      <c r="G175" s="19">
        <f>E175/E178</f>
        <v>0.99999937135800565</v>
      </c>
      <c r="I175" s="19">
        <f>SQRT((1-G175/G178)/2)</f>
        <v>0.99999999999999989</v>
      </c>
      <c r="K175" s="10">
        <v>0</v>
      </c>
      <c r="L175">
        <v>-0.99999999999999956</v>
      </c>
      <c r="M175" s="11">
        <v>-2.4196469212477627E-8</v>
      </c>
      <c r="O175" s="10">
        <v>2.2425746936424767E-4</v>
      </c>
      <c r="P175">
        <v>-0.99999997485429326</v>
      </c>
      <c r="Q175" s="11">
        <v>-9.6785880152279943E-9</v>
      </c>
    </row>
    <row r="176" spans="1:17" x14ac:dyDescent="0.35">
      <c r="A176" s="15">
        <v>0</v>
      </c>
      <c r="B176" s="16">
        <v>2.4196470226539886E-8</v>
      </c>
      <c r="C176" s="17">
        <v>1.0000000139698391</v>
      </c>
      <c r="E176" s="21">
        <f>B176</f>
        <v>2.4196470226539886E-8</v>
      </c>
      <c r="G176" s="21">
        <f>E176/E178</f>
        <v>2.4196454001560972E-8</v>
      </c>
      <c r="I176" s="21">
        <f>G176/(-2*G178*I175)</f>
        <v>1.2098234606238815E-8</v>
      </c>
      <c r="K176" s="15">
        <v>0</v>
      </c>
      <c r="L176" s="16">
        <v>-2.4196469212477627E-8</v>
      </c>
      <c r="M176" s="17">
        <v>0.99999999999999967</v>
      </c>
      <c r="O176" s="15">
        <v>-1.2947511078756447E-4</v>
      </c>
      <c r="P176" s="16">
        <v>-3.8714349598477502E-8</v>
      </c>
      <c r="Q176" s="17">
        <v>0.99999999161809705</v>
      </c>
    </row>
    <row r="178" spans="1:21" x14ac:dyDescent="0.35">
      <c r="D178" s="22" t="s">
        <v>11</v>
      </c>
      <c r="E178">
        <f>SQRT(E174^2+E175^2+E176^2)</f>
        <v>1.0000006705519293</v>
      </c>
      <c r="F178" s="22" t="s">
        <v>12</v>
      </c>
      <c r="G178">
        <f>-SIGN(G175)*SQRT(G175^2+G176^2)</f>
        <v>-0.99999937135800598</v>
      </c>
    </row>
    <row r="180" spans="1:21" ht="17.5" x14ac:dyDescent="0.45">
      <c r="A180" t="s">
        <v>19</v>
      </c>
      <c r="K180" t="s">
        <v>20</v>
      </c>
      <c r="O180" t="s">
        <v>21</v>
      </c>
      <c r="S180" t="s">
        <v>22</v>
      </c>
    </row>
    <row r="181" spans="1:21" x14ac:dyDescent="0.35">
      <c r="A181" s="5">
        <f t="array" ref="A181:C183">MMULT(K174:M176,A174:C176)</f>
        <v>-3.9999997764826092</v>
      </c>
      <c r="B181" s="6">
        <v>-1.1212873311567824E-3</v>
      </c>
      <c r="C181" s="7">
        <v>-6.4737558106910641E-4</v>
      </c>
      <c r="K181" s="5">
        <f>A181</f>
        <v>-3.9999997764826092</v>
      </c>
      <c r="L181" s="6">
        <f>B181</f>
        <v>-1.1212873311567824E-3</v>
      </c>
      <c r="M181" s="7">
        <f>C181</f>
        <v>-6.4737558106910641E-4</v>
      </c>
      <c r="O181" s="5">
        <f t="array" ref="O181:Q183">TRANSPOSE(O174:Q176)</f>
        <v>-0.99999996647239109</v>
      </c>
      <c r="P181" s="6">
        <v>2.2425746936424767E-4</v>
      </c>
      <c r="Q181" s="7">
        <v>-1.2947511078756447E-4</v>
      </c>
      <c r="S181" s="5">
        <f t="array" ref="S181:U183">MMULT(TRANSPOSE(O181:Q183),O181:Q183)</f>
        <v>1.0000000000000002</v>
      </c>
      <c r="T181" s="6">
        <v>1.4322519821101477E-20</v>
      </c>
      <c r="U181" s="7">
        <v>-2.7105054312137611E-20</v>
      </c>
    </row>
    <row r="182" spans="1:21" x14ac:dyDescent="0.35">
      <c r="A182" s="10">
        <v>-5.3671187530499829E-20</v>
      </c>
      <c r="B182">
        <v>-1.0000000419095136</v>
      </c>
      <c r="C182" s="11">
        <v>-4.8392939712254778E-8</v>
      </c>
      <c r="K182" s="10">
        <v>0</v>
      </c>
      <c r="L182">
        <f>B182</f>
        <v>-1.0000000419095136</v>
      </c>
      <c r="M182" s="11">
        <f>C182</f>
        <v>-4.8392939712254778E-8</v>
      </c>
      <c r="O182" s="10">
        <v>-2.2425746623140711E-4</v>
      </c>
      <c r="P182">
        <v>-0.99999997485429326</v>
      </c>
      <c r="Q182" s="11">
        <v>-3.8714349598477502E-8</v>
      </c>
      <c r="S182" s="10">
        <v>1.4322519821101477E-20</v>
      </c>
      <c r="T182">
        <v>0.99999999999999989</v>
      </c>
      <c r="U182" s="11">
        <v>-3.3087224502121107E-24</v>
      </c>
    </row>
    <row r="183" spans="1:21" x14ac:dyDescent="0.35">
      <c r="A183" s="15">
        <v>-1.2986532366788528E-27</v>
      </c>
      <c r="B183" s="16">
        <v>0</v>
      </c>
      <c r="C183" s="17">
        <v>1.000000013969838</v>
      </c>
      <c r="K183" s="15">
        <v>0</v>
      </c>
      <c r="L183" s="16">
        <v>0</v>
      </c>
      <c r="M183" s="17">
        <f>C183</f>
        <v>1.000000013969838</v>
      </c>
      <c r="O183" s="15">
        <v>-1.2947511621380341E-4</v>
      </c>
      <c r="P183" s="16">
        <v>-9.6785880152279943E-9</v>
      </c>
      <c r="Q183" s="17">
        <v>0.99999999161809705</v>
      </c>
      <c r="S183" s="15">
        <v>-2.7105054312137611E-20</v>
      </c>
      <c r="T183" s="16">
        <v>-3.3087224502121107E-24</v>
      </c>
      <c r="U183" s="17">
        <v>1</v>
      </c>
    </row>
    <row r="185" spans="1:21" x14ac:dyDescent="0.35">
      <c r="S185" t="s">
        <v>24</v>
      </c>
      <c r="U185">
        <f>MDETERM(O181:Q183)</f>
        <v>1.0000000000000002</v>
      </c>
    </row>
    <row r="187" spans="1:21" ht="16.5" x14ac:dyDescent="0.45">
      <c r="A187" t="s">
        <v>25</v>
      </c>
      <c r="K187" t="s">
        <v>26</v>
      </c>
      <c r="O187" t="s">
        <v>4</v>
      </c>
    </row>
    <row r="188" spans="1:21" x14ac:dyDescent="0.35">
      <c r="A188" s="2">
        <f t="array" ref="A188:C190">MMULT(K181:M183,O181:Q183)</f>
        <v>3.9999999776482653</v>
      </c>
      <c r="B188" s="3">
        <v>2.2425748189535528E-4</v>
      </c>
      <c r="C188" s="4">
        <v>-1.2947511802263842E-4</v>
      </c>
      <c r="K188" s="5">
        <f t="array" ref="K188:M190">MMULT(K162:M164,O181:Q183)</f>
        <v>-0.57742074436634883</v>
      </c>
      <c r="L188" s="6">
        <v>0.70706361952115127</v>
      </c>
      <c r="M188" s="7">
        <v>-0.40822337258547758</v>
      </c>
      <c r="O188" s="5">
        <v>1</v>
      </c>
      <c r="P188" s="6">
        <v>0</v>
      </c>
      <c r="Q188" s="7">
        <v>0</v>
      </c>
    </row>
    <row r="189" spans="1:21" x14ac:dyDescent="0.35">
      <c r="A189" s="8">
        <v>2.2425748189560995E-4</v>
      </c>
      <c r="B189" s="1">
        <v>1.0000000167638063</v>
      </c>
      <c r="C189" s="9">
        <v>-9.6785880856527901E-9</v>
      </c>
      <c r="K189" s="10">
        <v>-0.57731502837506909</v>
      </c>
      <c r="L189">
        <v>-0.70714993890067712</v>
      </c>
      <c r="M189" s="11">
        <v>-0.40822337258547842</v>
      </c>
      <c r="O189" s="10">
        <v>0</v>
      </c>
      <c r="P189">
        <v>1</v>
      </c>
      <c r="Q189" s="11">
        <v>0</v>
      </c>
    </row>
    <row r="190" spans="1:21" x14ac:dyDescent="0.35">
      <c r="A190" s="12">
        <v>-1.2947511802254981E-4</v>
      </c>
      <c r="B190" s="13">
        <v>-9.6785881504363001E-9</v>
      </c>
      <c r="C190" s="14">
        <v>1.0000000055879348</v>
      </c>
      <c r="K190" s="15">
        <v>-0.57731502837506898</v>
      </c>
      <c r="L190" s="16">
        <v>-4.3155738496693237E-5</v>
      </c>
      <c r="M190" s="17">
        <v>0.81652149766547821</v>
      </c>
      <c r="O190" s="15">
        <v>0</v>
      </c>
      <c r="P190" s="16">
        <v>0</v>
      </c>
      <c r="Q190" s="17">
        <v>1</v>
      </c>
    </row>
    <row r="192" spans="1:21" ht="16.5" x14ac:dyDescent="0.45">
      <c r="A192" t="s">
        <v>5</v>
      </c>
      <c r="E192" t="s">
        <v>6</v>
      </c>
      <c r="G192" t="s">
        <v>7</v>
      </c>
      <c r="I192" t="s">
        <v>8</v>
      </c>
      <c r="K192" t="s">
        <v>9</v>
      </c>
      <c r="O192" t="s">
        <v>10</v>
      </c>
    </row>
    <row r="193" spans="1:21" x14ac:dyDescent="0.35">
      <c r="A193" s="5">
        <f t="array" ref="A193:C195">A188:C190</f>
        <v>3.9999999776482653</v>
      </c>
      <c r="B193" s="6">
        <v>2.2425748189535528E-4</v>
      </c>
      <c r="C193" s="7">
        <v>-1.2947511802263842E-4</v>
      </c>
      <c r="E193" s="18">
        <f>A188</f>
        <v>3.9999999776482653</v>
      </c>
      <c r="G193" s="18">
        <f>E193/E197</f>
        <v>0.99999999790452421</v>
      </c>
      <c r="I193" s="18">
        <f>SQRT((1-G193/G197)/2)</f>
        <v>0.99999999947613105</v>
      </c>
      <c r="K193" s="5">
        <f t="array" ref="K193:M195">K$6:M$8-2*MMULT(I193:I195,TRANSPOSE(I193:I195))</f>
        <v>-0.99999999790452421</v>
      </c>
      <c r="L193" s="6">
        <v>-5.6064370669704942E-5</v>
      </c>
      <c r="M193" s="7">
        <v>3.2368779618684049E-5</v>
      </c>
      <c r="O193" s="5">
        <f t="array" ref="O193:Q195">MMULT(K193:M195,O188:Q190)</f>
        <v>-0.99999999790452421</v>
      </c>
      <c r="P193" s="6">
        <v>-5.6064370669704942E-5</v>
      </c>
      <c r="Q193" s="7">
        <v>3.2368779618684049E-5</v>
      </c>
    </row>
    <row r="194" spans="1:21" x14ac:dyDescent="0.35">
      <c r="A194" s="10">
        <v>2.2425748189560995E-4</v>
      </c>
      <c r="B194">
        <v>1.0000000167638063</v>
      </c>
      <c r="C194" s="11">
        <v>-9.6785880856527901E-9</v>
      </c>
      <c r="E194" s="19">
        <f>A189</f>
        <v>2.2425748189560995E-4</v>
      </c>
      <c r="F194" s="20"/>
      <c r="G194" s="19">
        <f>E194/E197</f>
        <v>5.6064370669704942E-5</v>
      </c>
      <c r="I194" s="19">
        <f>G194/(-2*G197*I193)</f>
        <v>2.8032185349537661E-5</v>
      </c>
      <c r="K194" s="10">
        <v>-5.6064370669704942E-5</v>
      </c>
      <c r="L194">
        <v>0.99999999842839316</v>
      </c>
      <c r="M194" s="11">
        <v>9.0736763028462988E-10</v>
      </c>
      <c r="O194" s="10">
        <v>-5.6064370669704942E-5</v>
      </c>
      <c r="P194">
        <v>0.99999999842839316</v>
      </c>
      <c r="Q194" s="11">
        <v>9.0736763028462988E-10</v>
      </c>
    </row>
    <row r="195" spans="1:21" x14ac:dyDescent="0.35">
      <c r="A195" s="15">
        <v>-1.2947511802254981E-4</v>
      </c>
      <c r="B195" s="16">
        <v>-9.6785881504363001E-9</v>
      </c>
      <c r="C195" s="17">
        <v>1.0000000055879348</v>
      </c>
      <c r="E195" s="21">
        <f>A190</f>
        <v>-1.2947511802254981E-4</v>
      </c>
      <c r="G195" s="21">
        <f>E195/E197</f>
        <v>-3.2368779618684049E-5</v>
      </c>
      <c r="I195" s="21">
        <f>G195/(-2*G197*I193)</f>
        <v>-1.6184389817820523E-5</v>
      </c>
      <c r="K195" s="15">
        <v>3.2368779618684049E-5</v>
      </c>
      <c r="L195" s="16">
        <v>9.0736763028462988E-10</v>
      </c>
      <c r="M195" s="17">
        <v>0.99999999947613105</v>
      </c>
      <c r="O195" s="15">
        <v>3.2368779618684049E-5</v>
      </c>
      <c r="P195" s="16">
        <v>9.0736763028462988E-10</v>
      </c>
      <c r="Q195" s="17">
        <v>0.99999999947613105</v>
      </c>
    </row>
    <row r="197" spans="1:21" x14ac:dyDescent="0.35">
      <c r="D197" s="22" t="s">
        <v>11</v>
      </c>
      <c r="E197">
        <f>SQRT(E193^2+E194^2+E195^2)</f>
        <v>3.9999999860301685</v>
      </c>
      <c r="F197" s="22" t="s">
        <v>12</v>
      </c>
      <c r="G197">
        <f>-SIGN(G193)*SQRT(G193^2+G194^2+G195^2)</f>
        <v>-1</v>
      </c>
    </row>
    <row r="199" spans="1:21" ht="16.5" x14ac:dyDescent="0.45">
      <c r="A199" t="s">
        <v>13</v>
      </c>
      <c r="E199" t="s">
        <v>14</v>
      </c>
      <c r="G199" t="s">
        <v>15</v>
      </c>
      <c r="I199" t="s">
        <v>16</v>
      </c>
      <c r="K199" t="s">
        <v>17</v>
      </c>
      <c r="O199" t="s">
        <v>18</v>
      </c>
    </row>
    <row r="200" spans="1:21" x14ac:dyDescent="0.35">
      <c r="A200" s="5">
        <f t="array" ref="A200:C202">MMULT(K193:M195,A193:C195)</f>
        <v>-3.9999999860301685</v>
      </c>
      <c r="B200" s="6">
        <v>-2.803218533482704E-4</v>
      </c>
      <c r="C200" s="7">
        <v>1.6184389809350907E-4</v>
      </c>
      <c r="E200" s="18">
        <f>B200</f>
        <v>-2.803218533482704E-4</v>
      </c>
      <c r="G200" s="18">
        <f>E200/E204</f>
        <v>-2.8032184160011798E-4</v>
      </c>
      <c r="I200" s="18">
        <v>0</v>
      </c>
      <c r="K200" s="5">
        <f t="array" ref="K200:M202">K$6:M$8-2*MMULT(I200:I202,TRANSPOSE(I200:I202))</f>
        <v>1</v>
      </c>
      <c r="L200" s="6">
        <v>0</v>
      </c>
      <c r="M200" s="7">
        <v>0</v>
      </c>
      <c r="O200" s="5">
        <f t="array" ref="O200:Q202">MMULT(K200:M202,O193:Q195)</f>
        <v>-0.99999999790452421</v>
      </c>
      <c r="P200" s="6">
        <v>-5.6064370669704942E-5</v>
      </c>
      <c r="Q200" s="7">
        <v>3.2368779618684049E-5</v>
      </c>
    </row>
    <row r="201" spans="1:21" x14ac:dyDescent="0.35">
      <c r="A201" s="10">
        <v>1.4304371501686129E-20</v>
      </c>
      <c r="B201">
        <v>1.000000002619345</v>
      </c>
      <c r="C201" s="11">
        <v>-1.5122794257619193E-9</v>
      </c>
      <c r="E201" s="19">
        <f>B201</f>
        <v>1.000000002619345</v>
      </c>
      <c r="F201" s="20"/>
      <c r="G201" s="19">
        <f>E201/E204</f>
        <v>0.99999996070983166</v>
      </c>
      <c r="I201" s="19">
        <f>SQRT((1-G201/G204)/2)</f>
        <v>1</v>
      </c>
      <c r="K201" s="10">
        <v>0</v>
      </c>
      <c r="L201">
        <v>-1</v>
      </c>
      <c r="M201" s="11">
        <v>1.5122794865974586E-9</v>
      </c>
      <c r="O201" s="10">
        <v>5.6064370718655586E-5</v>
      </c>
      <c r="P201">
        <v>-0.99999999842839316</v>
      </c>
      <c r="Q201" s="11">
        <v>6.0491185552059255E-10</v>
      </c>
    </row>
    <row r="202" spans="1:21" x14ac:dyDescent="0.35">
      <c r="A202" s="15">
        <v>-2.7105054312137611E-20</v>
      </c>
      <c r="B202" s="16">
        <v>-1.5122794905586402E-9</v>
      </c>
      <c r="C202" s="17">
        <v>1.0000000008731142</v>
      </c>
      <c r="E202" s="21">
        <f>B202</f>
        <v>-1.5122794905586402E-9</v>
      </c>
      <c r="G202" s="21">
        <f>E202/E204</f>
        <v>-1.512279427179743E-9</v>
      </c>
      <c r="I202" s="21">
        <f>G202/(-2*G204*I201)</f>
        <v>-7.561397432987293E-10</v>
      </c>
      <c r="K202" s="15">
        <v>0</v>
      </c>
      <c r="L202" s="16">
        <v>1.5122794865974586E-9</v>
      </c>
      <c r="M202" s="17">
        <v>1</v>
      </c>
      <c r="O202" s="15">
        <v>3.2368779533899053E-5</v>
      </c>
      <c r="P202" s="16">
        <v>2.41964711450538E-9</v>
      </c>
      <c r="Q202" s="17">
        <v>0.99999999947613105</v>
      </c>
    </row>
    <row r="204" spans="1:21" x14ac:dyDescent="0.35">
      <c r="D204" s="22" t="s">
        <v>11</v>
      </c>
      <c r="E204">
        <f>SQRT(E200^2+E201^2+E202^2)</f>
        <v>1.000000041909515</v>
      </c>
      <c r="F204" s="22" t="s">
        <v>12</v>
      </c>
      <c r="G204">
        <f>-SIGN(G201)*SQRT(G201^2+G202^2)</f>
        <v>-0.99999996070983166</v>
      </c>
    </row>
    <row r="206" spans="1:21" ht="17.5" x14ac:dyDescent="0.45">
      <c r="A206" t="s">
        <v>19</v>
      </c>
      <c r="K206" t="s">
        <v>20</v>
      </c>
      <c r="O206" t="s">
        <v>21</v>
      </c>
      <c r="S206" t="s">
        <v>22</v>
      </c>
    </row>
    <row r="207" spans="1:21" x14ac:dyDescent="0.35">
      <c r="A207" s="5">
        <f t="array" ref="A207:C209">MMULT(K200:M202,A200:C202)</f>
        <v>-3.9999999860301685</v>
      </c>
      <c r="B207" s="6">
        <v>-2.803218533482704E-4</v>
      </c>
      <c r="C207" s="7">
        <v>1.6184389809350907E-4</v>
      </c>
      <c r="K207" s="5">
        <f>A207</f>
        <v>-3.9999999860301685</v>
      </c>
      <c r="L207" s="5">
        <f>B207</f>
        <v>-2.803218533482704E-4</v>
      </c>
      <c r="M207" s="5">
        <f>C207</f>
        <v>1.6184389809350907E-4</v>
      </c>
      <c r="O207" s="5">
        <f t="array" ref="O207:Q209">TRANSPOSE(O200:Q202)</f>
        <v>-0.99999999790452421</v>
      </c>
      <c r="P207" s="6">
        <v>5.6064370718655586E-5</v>
      </c>
      <c r="Q207" s="7">
        <v>3.2368779533899053E-5</v>
      </c>
      <c r="S207" s="5">
        <f t="array" ref="S207:U209">MMULT(TRANSPOSE(O207:Q209),O207:Q209)</f>
        <v>1</v>
      </c>
      <c r="T207" s="6">
        <v>9.8585608982080603E-22</v>
      </c>
      <c r="U207" s="7">
        <v>0</v>
      </c>
    </row>
    <row r="208" spans="1:21" x14ac:dyDescent="0.35">
      <c r="A208" s="10">
        <v>-1.4304371542676547E-20</v>
      </c>
      <c r="B208">
        <v>-1.000000002619345</v>
      </c>
      <c r="C208" s="11">
        <v>3.0245589136797705E-9</v>
      </c>
      <c r="K208" s="10">
        <v>0</v>
      </c>
      <c r="L208">
        <f>B208</f>
        <v>-1.000000002619345</v>
      </c>
      <c r="M208" s="11">
        <f>C208</f>
        <v>3.0245589136797705E-9</v>
      </c>
      <c r="O208" s="10">
        <v>-5.6064370669704942E-5</v>
      </c>
      <c r="P208">
        <v>-0.99999999842839316</v>
      </c>
      <c r="Q208" s="11">
        <v>2.41964711450538E-9</v>
      </c>
      <c r="S208" s="10">
        <v>9.8585608982080603E-22</v>
      </c>
      <c r="T208">
        <v>1</v>
      </c>
      <c r="U208" s="11">
        <v>4.1359030627651384E-25</v>
      </c>
    </row>
    <row r="209" spans="1:21" x14ac:dyDescent="0.35">
      <c r="A209" s="15">
        <v>-2.7105054290505403E-20</v>
      </c>
      <c r="B209" s="16">
        <v>0</v>
      </c>
      <c r="C209" s="17">
        <v>1.0000000008731142</v>
      </c>
      <c r="K209" s="15">
        <v>0</v>
      </c>
      <c r="L209" s="16">
        <v>0</v>
      </c>
      <c r="M209" s="17">
        <f>C209</f>
        <v>1.0000000008731142</v>
      </c>
      <c r="O209" s="15">
        <v>3.2368779618684049E-5</v>
      </c>
      <c r="P209" s="16">
        <v>6.0491185552059255E-10</v>
      </c>
      <c r="Q209" s="17">
        <v>0.99999999947613105</v>
      </c>
      <c r="S209" s="15">
        <v>0</v>
      </c>
      <c r="T209" s="16">
        <v>4.1359030627651384E-25</v>
      </c>
      <c r="U209" s="17">
        <v>1</v>
      </c>
    </row>
    <row r="211" spans="1:21" x14ac:dyDescent="0.35">
      <c r="S211" t="s">
        <v>24</v>
      </c>
      <c r="U211">
        <f>MDETERM(O207:Q209)</f>
        <v>1</v>
      </c>
    </row>
    <row r="213" spans="1:21" ht="16.5" x14ac:dyDescent="0.45">
      <c r="A213" t="s">
        <v>25</v>
      </c>
      <c r="K213" t="s">
        <v>26</v>
      </c>
      <c r="O213" t="s">
        <v>4</v>
      </c>
    </row>
    <row r="214" spans="1:21" x14ac:dyDescent="0.35">
      <c r="A214" s="2">
        <f t="array" ref="A214:C216">MMULT(K207:M209,O207:Q209)</f>
        <v>3.9999999986030232</v>
      </c>
      <c r="B214" s="3">
        <v>5.6064370914203422E-5</v>
      </c>
      <c r="C214" s="4">
        <v>3.2368779647034282E-5</v>
      </c>
      <c r="K214" s="5">
        <f t="array" ref="K214:M216">MMULT(K188:M190,O207:Q209)</f>
        <v>0.57736788838714326</v>
      </c>
      <c r="L214" s="6">
        <v>-0.7070959913875372</v>
      </c>
      <c r="M214" s="7">
        <v>-0.40824206106555028</v>
      </c>
      <c r="O214" s="5">
        <v>1</v>
      </c>
      <c r="P214" s="6">
        <v>0</v>
      </c>
      <c r="Q214" s="7">
        <v>0</v>
      </c>
    </row>
    <row r="215" spans="1:21" x14ac:dyDescent="0.35">
      <c r="A215" s="8">
        <v>5.6064370914458148E-5</v>
      </c>
      <c r="B215" s="1">
        <v>1.0000000010477381</v>
      </c>
      <c r="C215" s="9">
        <v>6.0491179125202765E-10</v>
      </c>
      <c r="K215" s="10">
        <v>0.57734145938923065</v>
      </c>
      <c r="L215">
        <v>0.70711757073860404</v>
      </c>
      <c r="M215" s="11">
        <v>-0.40824206106555128</v>
      </c>
      <c r="O215" s="10">
        <v>0</v>
      </c>
      <c r="P215">
        <v>1</v>
      </c>
      <c r="Q215" s="11">
        <v>0</v>
      </c>
    </row>
    <row r="216" spans="1:21" x14ac:dyDescent="0.35">
      <c r="A216" s="12">
        <v>3.2368779646945689E-5</v>
      </c>
      <c r="B216" s="13">
        <v>6.0491185604874975E-10</v>
      </c>
      <c r="C216" s="14">
        <v>1.0000000003492453</v>
      </c>
      <c r="K216" s="15">
        <v>0.57734145938923043</v>
      </c>
      <c r="L216" s="16">
        <v>1.0789428580132571E-5</v>
      </c>
      <c r="M216" s="17">
        <v>0.81650281025474847</v>
      </c>
      <c r="O216" s="15">
        <v>0</v>
      </c>
      <c r="P216" s="16">
        <v>0</v>
      </c>
      <c r="Q216" s="17">
        <v>1</v>
      </c>
    </row>
    <row r="218" spans="1:21" ht="16.5" x14ac:dyDescent="0.45">
      <c r="A218" t="s">
        <v>5</v>
      </c>
      <c r="E218" t="s">
        <v>6</v>
      </c>
      <c r="G218" t="s">
        <v>7</v>
      </c>
      <c r="I218" t="s">
        <v>8</v>
      </c>
      <c r="K218" t="s">
        <v>9</v>
      </c>
      <c r="O218" t="s">
        <v>10</v>
      </c>
    </row>
    <row r="219" spans="1:21" x14ac:dyDescent="0.35">
      <c r="A219" s="5">
        <f t="array" ref="A219:C221">A214:C216</f>
        <v>3.9999999986030232</v>
      </c>
      <c r="B219" s="6">
        <v>5.6064370914203422E-5</v>
      </c>
      <c r="C219" s="7">
        <v>3.2368779647034282E-5</v>
      </c>
      <c r="E219" s="18">
        <f>A214</f>
        <v>3.9999999986030232</v>
      </c>
      <c r="G219" s="18">
        <f>E219/E223</f>
        <v>0.99999999986903276</v>
      </c>
      <c r="I219" s="18">
        <f>SQRT((1-G219/G223)/2)</f>
        <v>0.99999999996725819</v>
      </c>
      <c r="K219" s="5">
        <f t="array" ref="K219:M221">K$6:M$8-2*MMULT(I219:I221,TRANSPOSE(I219:I221))</f>
        <v>-0.99999999986903276</v>
      </c>
      <c r="L219" s="6">
        <v>-1.4016092731673927E-5</v>
      </c>
      <c r="M219" s="7">
        <v>-8.0921949135027622E-6</v>
      </c>
      <c r="O219" s="5">
        <f t="array" ref="O219:Q221">MMULT(K219:M221,O214:Q216)</f>
        <v>-0.99999999986903276</v>
      </c>
      <c r="P219" s="6">
        <v>-1.4016092731673927E-5</v>
      </c>
      <c r="Q219" s="7">
        <v>-8.0921949135027622E-6</v>
      </c>
    </row>
    <row r="220" spans="1:21" x14ac:dyDescent="0.35">
      <c r="A220" s="10">
        <v>5.6064370914458148E-5</v>
      </c>
      <c r="B220">
        <v>1.0000000010477381</v>
      </c>
      <c r="C220" s="11">
        <v>6.0491179125202765E-10</v>
      </c>
      <c r="E220" s="19">
        <f>A215</f>
        <v>5.6064370914458148E-5</v>
      </c>
      <c r="F220" s="20"/>
      <c r="G220" s="19">
        <f>E220/E223</f>
        <v>1.4016092731673927E-5</v>
      </c>
      <c r="I220" s="19">
        <f>G220/(-2*G223*I219)</f>
        <v>7.0080463660664196E-6</v>
      </c>
      <c r="K220" s="10">
        <v>-1.4016092731673927E-5</v>
      </c>
      <c r="L220">
        <v>0.99999999990177457</v>
      </c>
      <c r="M220" s="11">
        <v>-5.6710477158931007E-11</v>
      </c>
      <c r="O220" s="10">
        <v>-1.4016092731673927E-5</v>
      </c>
      <c r="P220">
        <v>0.99999999990177457</v>
      </c>
      <c r="Q220" s="11">
        <v>-5.6710477158931007E-11</v>
      </c>
    </row>
    <row r="221" spans="1:21" x14ac:dyDescent="0.35">
      <c r="A221" s="15">
        <v>3.2368779646945689E-5</v>
      </c>
      <c r="B221" s="16">
        <v>6.0491185604874975E-10</v>
      </c>
      <c r="C221" s="17">
        <v>1.0000000003492453</v>
      </c>
      <c r="E221" s="21">
        <f>A216</f>
        <v>3.2368779646945689E-5</v>
      </c>
      <c r="G221" s="21">
        <f>E221/E223</f>
        <v>8.0921949135027622E-6</v>
      </c>
      <c r="I221" s="21">
        <f>G221/(-2*G223*I219)</f>
        <v>4.0460974568838579E-6</v>
      </c>
      <c r="K221" s="15">
        <v>-8.0921949135027622E-6</v>
      </c>
      <c r="L221" s="16">
        <v>-5.6710477158931007E-11</v>
      </c>
      <c r="M221" s="17">
        <v>0.99999999996725819</v>
      </c>
      <c r="O221" s="15">
        <v>-8.0921949135027622E-6</v>
      </c>
      <c r="P221" s="16">
        <v>-5.6710477158931007E-11</v>
      </c>
      <c r="Q221" s="17">
        <v>0.99999999996725819</v>
      </c>
    </row>
    <row r="223" spans="1:21" x14ac:dyDescent="0.35">
      <c r="D223" s="22" t="s">
        <v>11</v>
      </c>
      <c r="E223">
        <f>SQRT(E219^2+E220^2+E221^2)</f>
        <v>3.9999999991268922</v>
      </c>
      <c r="F223" s="22" t="s">
        <v>12</v>
      </c>
      <c r="G223">
        <f>-SIGN(G219)*SQRT(G219^2+G220^2+G221^2)</f>
        <v>-1</v>
      </c>
    </row>
    <row r="225" spans="1:25" ht="16.5" x14ac:dyDescent="0.45">
      <c r="A225" t="s">
        <v>13</v>
      </c>
      <c r="E225" t="s">
        <v>14</v>
      </c>
      <c r="G225" t="s">
        <v>15</v>
      </c>
      <c r="I225" t="s">
        <v>16</v>
      </c>
      <c r="K225" t="s">
        <v>17</v>
      </c>
      <c r="O225" t="s">
        <v>18</v>
      </c>
    </row>
    <row r="226" spans="1:25" x14ac:dyDescent="0.35">
      <c r="A226" s="5">
        <f t="array" ref="A226:C228">MMULT(K219:M221,A219:C221)</f>
        <v>-3.9999999991268922</v>
      </c>
      <c r="B226" s="6">
        <v>-7.0080463658115015E-5</v>
      </c>
      <c r="C226" s="7">
        <v>-4.0460974567602456E-5</v>
      </c>
      <c r="E226" s="18">
        <f>B226</f>
        <v>-7.0080463658115015E-5</v>
      </c>
      <c r="G226" s="18">
        <f>E226/E230</f>
        <v>-7.00804634745501E-5</v>
      </c>
      <c r="I226" s="18">
        <v>0</v>
      </c>
      <c r="K226" s="5">
        <f t="array" ref="K226:M228">K$6:M$8-2*MMULT(I226:I228,TRANSPOSE(I226:I228))</f>
        <v>1</v>
      </c>
      <c r="L226" s="6">
        <v>0</v>
      </c>
      <c r="M226" s="7">
        <v>0</v>
      </c>
      <c r="O226" s="5">
        <f t="array" ref="O226:Q228">MMULT(K226:M228,O219:Q221)</f>
        <v>-0.99999999986903276</v>
      </c>
      <c r="P226" s="6">
        <v>-1.4016092731673927E-5</v>
      </c>
      <c r="Q226" s="7">
        <v>-8.0921949135027622E-6</v>
      </c>
    </row>
    <row r="227" spans="1:25" x14ac:dyDescent="0.35">
      <c r="A227" s="10">
        <v>2.0687746722384266E-22</v>
      </c>
      <c r="B227">
        <v>1.0000000001637093</v>
      </c>
      <c r="C227" s="11">
        <v>9.4517496869920921E-11</v>
      </c>
      <c r="E227" s="19">
        <f>B227</f>
        <v>1.0000000001637093</v>
      </c>
      <c r="F227" s="20"/>
      <c r="G227" s="19">
        <f>E227/E230</f>
        <v>0.99999999754436431</v>
      </c>
      <c r="I227" s="19">
        <f>SQRT((1-G227/G230)/2)</f>
        <v>1</v>
      </c>
      <c r="K227" s="10">
        <v>0</v>
      </c>
      <c r="L227">
        <v>-1</v>
      </c>
      <c r="M227" s="11">
        <v>-9.4517561654472624E-11</v>
      </c>
      <c r="O227" s="10">
        <v>1.4016092732438781E-5</v>
      </c>
      <c r="P227">
        <v>-0.99999999990177457</v>
      </c>
      <c r="Q227" s="11">
        <v>-3.780708449244694E-11</v>
      </c>
    </row>
    <row r="228" spans="1:25" x14ac:dyDescent="0.35">
      <c r="A228" s="15">
        <v>0</v>
      </c>
      <c r="B228" s="16">
        <v>9.4517561669946019E-11</v>
      </c>
      <c r="C228" s="17">
        <v>1.000000000054569</v>
      </c>
      <c r="E228" s="21">
        <f>B228</f>
        <v>9.4517561669946019E-11</v>
      </c>
      <c r="G228" s="21">
        <f>E228/E230</f>
        <v>9.4517561422371922E-11</v>
      </c>
      <c r="I228" s="21">
        <f>G228/(-2*G230*I227)</f>
        <v>4.7258780827236312E-11</v>
      </c>
      <c r="K228" s="15">
        <v>0</v>
      </c>
      <c r="L228" s="16">
        <v>-9.4517561654472624E-11</v>
      </c>
      <c r="M228" s="17">
        <v>1</v>
      </c>
      <c r="O228" s="15">
        <v>-8.0921949121779959E-6</v>
      </c>
      <c r="P228" s="16">
        <v>-1.5122803880411961E-10</v>
      </c>
      <c r="Q228" s="17">
        <v>0.99999999996725819</v>
      </c>
    </row>
    <row r="230" spans="1:25" x14ac:dyDescent="0.35">
      <c r="D230" s="22" t="s">
        <v>11</v>
      </c>
      <c r="E230">
        <f>SQRT(E226^2+E227^2+E228^2)</f>
        <v>1.000000002619345</v>
      </c>
      <c r="F230" s="22" t="s">
        <v>12</v>
      </c>
      <c r="G230">
        <f>-SIGN(G227)*SQRT(G227^2+G228^2)</f>
        <v>-0.99999999754436431</v>
      </c>
    </row>
    <row r="232" spans="1:25" ht="17.5" x14ac:dyDescent="0.45">
      <c r="A232" t="s">
        <v>19</v>
      </c>
      <c r="K232" t="s">
        <v>20</v>
      </c>
      <c r="O232" t="s">
        <v>21</v>
      </c>
      <c r="S232" t="s">
        <v>22</v>
      </c>
    </row>
    <row r="233" spans="1:25" x14ac:dyDescent="0.35">
      <c r="A233" s="5">
        <f t="array" ref="A233:C235">MMULT(K226:M228,A226:C228)</f>
        <v>-3.9999999991268922</v>
      </c>
      <c r="B233" s="6">
        <v>-7.0080463658115015E-5</v>
      </c>
      <c r="C233" s="7">
        <v>-4.0460974567602456E-5</v>
      </c>
      <c r="K233" s="5">
        <f>A233</f>
        <v>-3.9999999991268922</v>
      </c>
      <c r="L233" s="6">
        <f>B233</f>
        <v>-7.0080463658115015E-5</v>
      </c>
      <c r="M233" s="7">
        <f>C233</f>
        <v>-4.0460974567602456E-5</v>
      </c>
      <c r="O233" s="5">
        <f t="array" ref="O233:Q235">TRANSPOSE(O226:Q228)</f>
        <v>-0.99999999986903276</v>
      </c>
      <c r="P233" s="6">
        <v>1.4016092732438781E-5</v>
      </c>
      <c r="Q233" s="7">
        <v>-8.0921949121779959E-6</v>
      </c>
      <c r="S233" s="5">
        <f t="array" ref="S233:U235">MMULT(TRANSPOSE(O233:Q235),O233:Q235)</f>
        <v>1</v>
      </c>
      <c r="T233" s="6">
        <v>7.72539473030805E-22</v>
      </c>
      <c r="U233" s="7">
        <v>0</v>
      </c>
    </row>
    <row r="234" spans="1:25" x14ac:dyDescent="0.35">
      <c r="A234" s="10">
        <v>-2.0687746722384266E-22</v>
      </c>
      <c r="B234">
        <v>-1.0000000001637093</v>
      </c>
      <c r="C234" s="11">
        <v>-1.8903505852955129E-10</v>
      </c>
      <c r="K234" s="10">
        <v>0</v>
      </c>
      <c r="L234">
        <f>B234</f>
        <v>-1.0000000001637093</v>
      </c>
      <c r="M234" s="11">
        <f>C234</f>
        <v>-1.8903505852955129E-10</v>
      </c>
      <c r="O234" s="10">
        <v>-1.4016092731673927E-5</v>
      </c>
      <c r="P234">
        <v>-0.99999999990177457</v>
      </c>
      <c r="Q234" s="11">
        <v>-1.5122803880411961E-10</v>
      </c>
      <c r="S234" s="10">
        <v>7.72539473030805E-22</v>
      </c>
      <c r="T234">
        <v>1</v>
      </c>
      <c r="U234" s="11">
        <v>3.2311742677852644E-26</v>
      </c>
    </row>
    <row r="235" spans="1:25" x14ac:dyDescent="0.35">
      <c r="A235" s="15">
        <v>-1.9553553763250689E-32</v>
      </c>
      <c r="B235" s="16">
        <v>0</v>
      </c>
      <c r="C235" s="17">
        <v>1.000000000054569</v>
      </c>
      <c r="K235" s="15">
        <v>0</v>
      </c>
      <c r="L235" s="16">
        <v>0</v>
      </c>
      <c r="M235" s="17">
        <f>C235</f>
        <v>1.000000000054569</v>
      </c>
      <c r="O235" s="15">
        <v>-8.0921949135027622E-6</v>
      </c>
      <c r="P235" s="16">
        <v>-3.780708449244694E-11</v>
      </c>
      <c r="Q235" s="17">
        <v>0.99999999996725819</v>
      </c>
      <c r="S235" s="15">
        <v>0</v>
      </c>
      <c r="T235" s="16">
        <v>3.2311742677852644E-26</v>
      </c>
      <c r="U235" s="17">
        <v>1</v>
      </c>
    </row>
    <row r="237" spans="1:25" x14ac:dyDescent="0.35">
      <c r="S237" t="s">
        <v>24</v>
      </c>
      <c r="U237">
        <f>MDETERM(O233:Q235)</f>
        <v>1</v>
      </c>
    </row>
    <row r="239" spans="1:25" ht="16.5" x14ac:dyDescent="0.45">
      <c r="A239" t="s">
        <v>25</v>
      </c>
      <c r="K239" t="s">
        <v>26</v>
      </c>
      <c r="O239" t="s">
        <v>4</v>
      </c>
      <c r="W239" t="s">
        <v>27</v>
      </c>
    </row>
    <row r="240" spans="1:25" x14ac:dyDescent="0.35">
      <c r="A240" s="2">
        <f t="array" ref="A240:C242">MMULT(K233:M235,O233:Q235)</f>
        <v>3.9999999999126956</v>
      </c>
      <c r="B240" s="3">
        <v>1.4016092735243481E-5</v>
      </c>
      <c r="C240" s="4">
        <v>-8.0921949140329354E-6</v>
      </c>
      <c r="K240" s="5">
        <f t="array" ref="K240:M242">MMULT(K214:M216,O233:Q235)</f>
        <v>-0.57735467401421148</v>
      </c>
      <c r="L240" s="6">
        <v>0.70710408377538125</v>
      </c>
      <c r="M240" s="7">
        <v>-0.40824673311873982</v>
      </c>
      <c r="O240" s="5">
        <v>1</v>
      </c>
      <c r="P240" s="6">
        <v>0</v>
      </c>
      <c r="Q240" s="7">
        <v>0</v>
      </c>
      <c r="W240" s="23" t="e">
        <f t="array" aca="1" ref="W240:Y243" ca="1">eVECTORS(A6:C8)</f>
        <v>#NAME?</v>
      </c>
      <c r="X240" s="24" t="e">
        <f ca="1"/>
        <v>#NAME?</v>
      </c>
      <c r="Y240" s="25" t="e">
        <f ca="1"/>
        <v>#NAME?</v>
      </c>
    </row>
    <row r="241" spans="1:25" x14ac:dyDescent="0.35">
      <c r="A241" s="8">
        <v>1.4016092735498201E-5</v>
      </c>
      <c r="B241" s="1">
        <v>1.0000000000654838</v>
      </c>
      <c r="C241" s="9">
        <v>-3.7807019694484882E-11</v>
      </c>
      <c r="K241" s="10">
        <v>-0.57734806676473149</v>
      </c>
      <c r="L241">
        <v>-0.70710947858227968</v>
      </c>
      <c r="M241" s="11">
        <v>-0.40824673311874093</v>
      </c>
      <c r="O241" s="10">
        <v>0</v>
      </c>
      <c r="P241">
        <v>1</v>
      </c>
      <c r="Q241" s="11">
        <v>0</v>
      </c>
      <c r="W241" s="10" t="e">
        <f ca="1"/>
        <v>#NAME?</v>
      </c>
      <c r="X241" t="e">
        <f ca="1"/>
        <v>#NAME?</v>
      </c>
      <c r="Y241" s="11" t="e">
        <f ca="1"/>
        <v>#NAME?</v>
      </c>
    </row>
    <row r="242" spans="1:25" x14ac:dyDescent="0.35">
      <c r="A242" s="12">
        <v>-8.0921949139443459E-6</v>
      </c>
      <c r="B242" s="13">
        <v>-3.7807084494510038E-11</v>
      </c>
      <c r="C242" s="14">
        <v>1.0000000000218272</v>
      </c>
      <c r="K242" s="15">
        <v>-0.57734806676473116</v>
      </c>
      <c r="L242" s="16">
        <v>-2.6973880155825186E-6</v>
      </c>
      <c r="M242" s="17">
        <v>0.8164981382683929</v>
      </c>
      <c r="O242" s="15">
        <v>0</v>
      </c>
      <c r="P242" s="16">
        <v>0</v>
      </c>
      <c r="Q242" s="17">
        <v>1</v>
      </c>
      <c r="W242" s="10" t="e">
        <f ca="1"/>
        <v>#NAME?</v>
      </c>
      <c r="X242" t="e">
        <f ca="1"/>
        <v>#NAME?</v>
      </c>
      <c r="Y242" s="11" t="e">
        <f ca="1"/>
        <v>#NAME?</v>
      </c>
    </row>
    <row r="243" spans="1:25" x14ac:dyDescent="0.35">
      <c r="W243" s="15" t="e">
        <f ca="1"/>
        <v>#NAME?</v>
      </c>
      <c r="X243" s="16" t="e">
        <f ca="1"/>
        <v>#NAME?</v>
      </c>
      <c r="Y243" s="17" t="e">
        <f ca="1"/>
        <v>#NAME?</v>
      </c>
    </row>
    <row r="244" spans="1:25" x14ac:dyDescent="0.35">
      <c r="A244" t="s">
        <v>28</v>
      </c>
    </row>
    <row r="245" spans="1:25" ht="16.5" x14ac:dyDescent="0.35">
      <c r="W245" t="s">
        <v>29</v>
      </c>
    </row>
    <row r="246" spans="1:25" x14ac:dyDescent="0.35">
      <c r="A246" t="s">
        <v>30</v>
      </c>
      <c r="W246" s="5">
        <f t="array" ref="W246:Y248">MMULT(TRANSPOSE(K240:M242),K240:M242)</f>
        <v>1.0000000000000018</v>
      </c>
      <c r="X246" s="6">
        <v>-3.3009445701739481E-16</v>
      </c>
      <c r="Y246" s="7">
        <v>3.3306690738754696E-16</v>
      </c>
    </row>
    <row r="247" spans="1:25" x14ac:dyDescent="0.35">
      <c r="W247" s="10">
        <v>-3.3009445701739481E-16</v>
      </c>
      <c r="X247">
        <v>1.0000000000000009</v>
      </c>
      <c r="Y247" s="11">
        <v>-3.7388457808278444E-17</v>
      </c>
    </row>
    <row r="248" spans="1:25" x14ac:dyDescent="0.35">
      <c r="W248" s="15">
        <v>3.3306690738754696E-16</v>
      </c>
      <c r="X248" s="16">
        <v>-3.7388457808278444E-17</v>
      </c>
      <c r="Y248" s="17">
        <v>0.99999999999999967</v>
      </c>
    </row>
    <row r="250" spans="1:25" x14ac:dyDescent="0.35">
      <c r="W250" t="s">
        <v>31</v>
      </c>
    </row>
    <row r="251" spans="1:25" x14ac:dyDescent="0.35">
      <c r="W251" s="5">
        <f t="array" ref="W251:Y253">MMULT(A6:C8,K240:M242)</f>
        <v>-2.3094054815578855</v>
      </c>
      <c r="X251" s="6">
        <v>0.70709599158046721</v>
      </c>
      <c r="Y251" s="7">
        <v>-0.40824206108782768</v>
      </c>
    </row>
    <row r="252" spans="1:25" x14ac:dyDescent="0.35">
      <c r="W252" s="10">
        <v>-2.3093988743084055</v>
      </c>
      <c r="X252">
        <v>-0.70711757077719373</v>
      </c>
      <c r="Y252" s="11">
        <v>-0.40824206108782879</v>
      </c>
    </row>
    <row r="253" spans="1:25" x14ac:dyDescent="0.35">
      <c r="W253" s="15">
        <v>-2.3093988743084051</v>
      </c>
      <c r="X253" s="16">
        <v>-1.0789582929593899E-5</v>
      </c>
      <c r="Y253" s="17">
        <v>0.81650281029930505</v>
      </c>
    </row>
    <row r="255" spans="1:25" x14ac:dyDescent="0.35">
      <c r="W255" t="s">
        <v>32</v>
      </c>
    </row>
    <row r="256" spans="1:25" x14ac:dyDescent="0.35">
      <c r="W256" s="5" t="e">
        <f t="array" ref="W256:W258" ca="1">W240*K240:K242</f>
        <v>#NAME?</v>
      </c>
      <c r="X256" s="6" t="e">
        <f t="array" ref="X256:X258" ca="1">X240*L240:L242</f>
        <v>#NAME?</v>
      </c>
      <c r="Y256" s="7" t="e">
        <f t="array" ref="Y256:Y258" ca="1">Y240*M240:M242</f>
        <v>#NAME?</v>
      </c>
    </row>
    <row r="257" spans="23:25" x14ac:dyDescent="0.35">
      <c r="W257" s="10" t="e">
        <f ca="1"/>
        <v>#NAME?</v>
      </c>
      <c r="X257" t="e">
        <f ca="1"/>
        <v>#NAME?</v>
      </c>
      <c r="Y257" s="11" t="e">
        <f ca="1"/>
        <v>#NAME?</v>
      </c>
    </row>
    <row r="258" spans="23:25" x14ac:dyDescent="0.35">
      <c r="W258" s="15" t="e">
        <f ca="1"/>
        <v>#NAME?</v>
      </c>
      <c r="X258" s="16" t="e">
        <f ca="1"/>
        <v>#NAME?</v>
      </c>
      <c r="Y258" s="17" t="e">
        <f ca="1"/>
        <v>#NAME?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DCB6-C5D3-46F1-AEA9-3A624414BAC7}">
  <sheetPr codeName="Sheet37"/>
  <dimension ref="A1:P29"/>
  <sheetViews>
    <sheetView workbookViewId="0"/>
  </sheetViews>
  <sheetFormatPr defaultRowHeight="14.5" x14ac:dyDescent="0.35"/>
  <cols>
    <col min="11" max="14" width="9.1796875" customWidth="1"/>
  </cols>
  <sheetData>
    <row r="1" spans="1:14" x14ac:dyDescent="0.35">
      <c r="A1" s="1" t="s">
        <v>0</v>
      </c>
    </row>
    <row r="2" spans="1:14" x14ac:dyDescent="0.35">
      <c r="A2" s="1"/>
    </row>
    <row r="3" spans="1:14" x14ac:dyDescent="0.35">
      <c r="A3" t="s">
        <v>2</v>
      </c>
      <c r="F3" t="s">
        <v>20</v>
      </c>
      <c r="K3" t="s">
        <v>36</v>
      </c>
    </row>
    <row r="4" spans="1:14" x14ac:dyDescent="0.35">
      <c r="A4" s="5">
        <v>4</v>
      </c>
      <c r="B4" s="6">
        <v>1</v>
      </c>
      <c r="C4" s="6">
        <v>3</v>
      </c>
      <c r="D4" s="7">
        <v>2</v>
      </c>
      <c r="F4" s="5" t="e">
        <f t="array" aca="1" ref="F4:I7" ca="1">QRFactorR(A4:D9)</f>
        <v>#NAME?</v>
      </c>
      <c r="G4" s="6" t="e">
        <f ca="1"/>
        <v>#NAME?</v>
      </c>
      <c r="H4" s="6" t="e">
        <f ca="1"/>
        <v>#NAME?</v>
      </c>
      <c r="I4" s="7" t="e">
        <f ca="1"/>
        <v>#NAME?</v>
      </c>
      <c r="K4" s="5" t="e">
        <f t="array" aca="1" ref="K4:N13" ca="1">QRFactor(A4:D9)</f>
        <v>#NAME?</v>
      </c>
      <c r="L4" s="6" t="e">
        <f ca="1"/>
        <v>#NAME?</v>
      </c>
      <c r="M4" s="6" t="e">
        <f ca="1"/>
        <v>#NAME?</v>
      </c>
      <c r="N4" s="7" t="e">
        <f ca="1"/>
        <v>#NAME?</v>
      </c>
    </row>
    <row r="5" spans="1:14" x14ac:dyDescent="0.35">
      <c r="A5" s="10">
        <v>5</v>
      </c>
      <c r="B5">
        <v>4</v>
      </c>
      <c r="C5">
        <v>-1</v>
      </c>
      <c r="D5" s="11">
        <v>5</v>
      </c>
      <c r="F5" s="10" t="e">
        <f ca="1"/>
        <v>#NAME?</v>
      </c>
      <c r="G5" t="e">
        <f ca="1"/>
        <v>#NAME?</v>
      </c>
      <c r="H5" t="e">
        <f ca="1"/>
        <v>#NAME?</v>
      </c>
      <c r="I5" s="11" t="e">
        <f ca="1"/>
        <v>#NAME?</v>
      </c>
      <c r="K5" s="10" t="e">
        <f ca="1"/>
        <v>#NAME?</v>
      </c>
      <c r="L5" t="e">
        <f ca="1"/>
        <v>#NAME?</v>
      </c>
      <c r="M5" t="e">
        <f ca="1"/>
        <v>#NAME?</v>
      </c>
      <c r="N5" s="11" t="e">
        <f ca="1"/>
        <v>#NAME?</v>
      </c>
    </row>
    <row r="6" spans="1:14" x14ac:dyDescent="0.35">
      <c r="A6" s="10">
        <v>7</v>
      </c>
      <c r="B6">
        <v>3</v>
      </c>
      <c r="C6">
        <v>0</v>
      </c>
      <c r="D6" s="11">
        <v>7</v>
      </c>
      <c r="F6" s="10" t="e">
        <f ca="1"/>
        <v>#NAME?</v>
      </c>
      <c r="G6" t="e">
        <f ca="1"/>
        <v>#NAME?</v>
      </c>
      <c r="H6" t="e">
        <f ca="1"/>
        <v>#NAME?</v>
      </c>
      <c r="I6" s="11" t="e">
        <f ca="1"/>
        <v>#NAME?</v>
      </c>
      <c r="K6" s="10" t="e">
        <f ca="1"/>
        <v>#NAME?</v>
      </c>
      <c r="L6" t="e">
        <f ca="1"/>
        <v>#NAME?</v>
      </c>
      <c r="M6" t="e">
        <f ca="1"/>
        <v>#NAME?</v>
      </c>
      <c r="N6" s="11" t="e">
        <f ca="1"/>
        <v>#NAME?</v>
      </c>
    </row>
    <row r="7" spans="1:14" x14ac:dyDescent="0.35">
      <c r="A7" s="10">
        <v>1</v>
      </c>
      <c r="B7">
        <v>2</v>
      </c>
      <c r="C7">
        <v>5</v>
      </c>
      <c r="D7" s="11">
        <v>8</v>
      </c>
      <c r="F7" s="15" t="e">
        <f ca="1"/>
        <v>#NAME?</v>
      </c>
      <c r="G7" s="16" t="e">
        <f ca="1"/>
        <v>#NAME?</v>
      </c>
      <c r="H7" s="16" t="e">
        <f ca="1"/>
        <v>#NAME?</v>
      </c>
      <c r="I7" s="17" t="e">
        <f ca="1"/>
        <v>#NAME?</v>
      </c>
      <c r="K7" s="10" t="e">
        <f ca="1"/>
        <v>#NAME?</v>
      </c>
      <c r="L7" t="e">
        <f ca="1"/>
        <v>#NAME?</v>
      </c>
      <c r="M7" t="e">
        <f ca="1"/>
        <v>#NAME?</v>
      </c>
      <c r="N7" s="11" t="e">
        <f ca="1"/>
        <v>#NAME?</v>
      </c>
    </row>
    <row r="8" spans="1:14" x14ac:dyDescent="0.35">
      <c r="A8" s="10">
        <v>-3</v>
      </c>
      <c r="B8">
        <v>-5</v>
      </c>
      <c r="C8">
        <v>2</v>
      </c>
      <c r="D8" s="11">
        <v>8</v>
      </c>
      <c r="K8" s="10" t="e">
        <f ca="1"/>
        <v>#NAME?</v>
      </c>
      <c r="L8" t="e">
        <f ca="1"/>
        <v>#NAME?</v>
      </c>
      <c r="M8" t="e">
        <f ca="1"/>
        <v>#NAME?</v>
      </c>
      <c r="N8" s="11" t="e">
        <f ca="1"/>
        <v>#NAME?</v>
      </c>
    </row>
    <row r="9" spans="1:14" x14ac:dyDescent="0.35">
      <c r="A9" s="15">
        <v>5</v>
      </c>
      <c r="B9" s="16">
        <v>7</v>
      </c>
      <c r="C9" s="16">
        <v>4</v>
      </c>
      <c r="D9" s="17">
        <v>9</v>
      </c>
      <c r="F9" t="s">
        <v>37</v>
      </c>
      <c r="K9" s="10" t="e">
        <f ca="1"/>
        <v>#NAME?</v>
      </c>
      <c r="L9" t="e">
        <f ca="1"/>
        <v>#NAME?</v>
      </c>
      <c r="M9" t="e">
        <f ca="1"/>
        <v>#NAME?</v>
      </c>
      <c r="N9" s="11" t="e">
        <f ca="1"/>
        <v>#NAME?</v>
      </c>
    </row>
    <row r="10" spans="1:14" x14ac:dyDescent="0.35">
      <c r="F10" s="5" t="e">
        <f t="array" aca="1" ref="F10:I15" ca="1">MMULT(A4:D9,MINVERSE(F4:I7))</f>
        <v>#NAME?</v>
      </c>
      <c r="G10" s="6" t="e">
        <f ca="1"/>
        <v>#NAME?</v>
      </c>
      <c r="H10" s="6" t="e">
        <f ca="1"/>
        <v>#NAME?</v>
      </c>
      <c r="I10" s="7" t="e">
        <f ca="1"/>
        <v>#NAME?</v>
      </c>
      <c r="K10" s="5" t="e">
        <f ca="1"/>
        <v>#NAME?</v>
      </c>
      <c r="L10" s="6" t="e">
        <f ca="1"/>
        <v>#NAME?</v>
      </c>
      <c r="M10" s="6" t="e">
        <f ca="1"/>
        <v>#NAME?</v>
      </c>
      <c r="N10" s="7" t="e">
        <f ca="1"/>
        <v>#NAME?</v>
      </c>
    </row>
    <row r="11" spans="1:14" x14ac:dyDescent="0.35">
      <c r="F11" s="10" t="e">
        <f ca="1"/>
        <v>#NAME?</v>
      </c>
      <c r="G11" t="e">
        <f ca="1"/>
        <v>#NAME?</v>
      </c>
      <c r="H11" t="e">
        <f ca="1"/>
        <v>#NAME?</v>
      </c>
      <c r="I11" s="11" t="e">
        <f ca="1"/>
        <v>#NAME?</v>
      </c>
      <c r="K11" s="10" t="e">
        <f ca="1"/>
        <v>#NAME?</v>
      </c>
      <c r="L11" t="e">
        <f ca="1"/>
        <v>#NAME?</v>
      </c>
      <c r="M11" t="e">
        <f ca="1"/>
        <v>#NAME?</v>
      </c>
      <c r="N11" s="11" t="e">
        <f ca="1"/>
        <v>#NAME?</v>
      </c>
    </row>
    <row r="12" spans="1:14" x14ac:dyDescent="0.35">
      <c r="F12" s="10" t="e">
        <f ca="1"/>
        <v>#NAME?</v>
      </c>
      <c r="G12" t="e">
        <f ca="1"/>
        <v>#NAME?</v>
      </c>
      <c r="H12" t="e">
        <f ca="1"/>
        <v>#NAME?</v>
      </c>
      <c r="I12" s="11" t="e">
        <f ca="1"/>
        <v>#NAME?</v>
      </c>
      <c r="K12" s="10" t="e">
        <f ca="1"/>
        <v>#NAME?</v>
      </c>
      <c r="L12" t="e">
        <f ca="1"/>
        <v>#NAME?</v>
      </c>
      <c r="M12" t="e">
        <f ca="1"/>
        <v>#NAME?</v>
      </c>
      <c r="N12" s="11" t="e">
        <f ca="1"/>
        <v>#NAME?</v>
      </c>
    </row>
    <row r="13" spans="1:14" x14ac:dyDescent="0.35">
      <c r="F13" s="10" t="e">
        <f ca="1"/>
        <v>#NAME?</v>
      </c>
      <c r="G13" t="e">
        <f ca="1"/>
        <v>#NAME?</v>
      </c>
      <c r="H13" t="e">
        <f ca="1"/>
        <v>#NAME?</v>
      </c>
      <c r="I13" s="11" t="e">
        <f ca="1"/>
        <v>#NAME?</v>
      </c>
      <c r="K13" s="15" t="e">
        <f ca="1"/>
        <v>#NAME?</v>
      </c>
      <c r="L13" s="16" t="e">
        <f ca="1"/>
        <v>#NAME?</v>
      </c>
      <c r="M13" s="16" t="e">
        <f ca="1"/>
        <v>#NAME?</v>
      </c>
      <c r="N13" s="17" t="e">
        <f ca="1"/>
        <v>#NAME?</v>
      </c>
    </row>
    <row r="14" spans="1:14" x14ac:dyDescent="0.35">
      <c r="F14" s="10" t="e">
        <f ca="1"/>
        <v>#NAME?</v>
      </c>
      <c r="G14" t="e">
        <f ca="1"/>
        <v>#NAME?</v>
      </c>
      <c r="H14" t="e">
        <f ca="1"/>
        <v>#NAME?</v>
      </c>
      <c r="I14" s="11" t="e">
        <f ca="1"/>
        <v>#NAME?</v>
      </c>
    </row>
    <row r="15" spans="1:14" x14ac:dyDescent="0.35">
      <c r="F15" s="15" t="e">
        <f ca="1"/>
        <v>#NAME?</v>
      </c>
      <c r="G15" s="16" t="e">
        <f ca="1"/>
        <v>#NAME?</v>
      </c>
      <c r="H15" s="16" t="e">
        <f ca="1"/>
        <v>#NAME?</v>
      </c>
      <c r="I15" s="17" t="e">
        <f ca="1"/>
        <v>#NAME?</v>
      </c>
    </row>
    <row r="17" spans="6:16" ht="16.5" x14ac:dyDescent="0.35">
      <c r="F17" t="s">
        <v>36</v>
      </c>
      <c r="K17" t="s">
        <v>29</v>
      </c>
    </row>
    <row r="18" spans="6:16" x14ac:dyDescent="0.35">
      <c r="F18" s="5" t="e">
        <f t="array" aca="1" ref="F18:I23" ca="1">MMULT(F10:I15,F4:I7)</f>
        <v>#NAME?</v>
      </c>
      <c r="G18" s="6" t="e">
        <f ca="1"/>
        <v>#NAME?</v>
      </c>
      <c r="H18" s="6" t="e">
        <f ca="1"/>
        <v>#NAME?</v>
      </c>
      <c r="I18" s="7" t="e">
        <f ca="1"/>
        <v>#NAME?</v>
      </c>
      <c r="K18" s="5" t="e">
        <f t="array" aca="1" ref="K18:N21" ca="1">MMULT(TRANSPOSE(F10:I15),F10:I15)</f>
        <v>#NAME?</v>
      </c>
      <c r="L18" s="6" t="e">
        <f ca="1"/>
        <v>#NAME?</v>
      </c>
      <c r="M18" s="6" t="e">
        <f ca="1"/>
        <v>#NAME?</v>
      </c>
      <c r="N18" s="7" t="e">
        <f ca="1"/>
        <v>#NAME?</v>
      </c>
    </row>
    <row r="19" spans="6:16" x14ac:dyDescent="0.35">
      <c r="F19" s="10" t="e">
        <f ca="1"/>
        <v>#NAME?</v>
      </c>
      <c r="G19" t="e">
        <f ca="1"/>
        <v>#NAME?</v>
      </c>
      <c r="H19" t="e">
        <f ca="1"/>
        <v>#NAME?</v>
      </c>
      <c r="I19" s="11" t="e">
        <f ca="1"/>
        <v>#NAME?</v>
      </c>
      <c r="K19" s="10" t="e">
        <f ca="1"/>
        <v>#NAME?</v>
      </c>
      <c r="L19" t="e">
        <f ca="1"/>
        <v>#NAME?</v>
      </c>
      <c r="M19" t="e">
        <f ca="1"/>
        <v>#NAME?</v>
      </c>
      <c r="N19" s="11" t="e">
        <f ca="1"/>
        <v>#NAME?</v>
      </c>
    </row>
    <row r="20" spans="6:16" x14ac:dyDescent="0.35">
      <c r="F20" s="10" t="e">
        <f ca="1"/>
        <v>#NAME?</v>
      </c>
      <c r="G20" t="e">
        <f ca="1"/>
        <v>#NAME?</v>
      </c>
      <c r="H20" t="e">
        <f ca="1"/>
        <v>#NAME?</v>
      </c>
      <c r="I20" s="11" t="e">
        <f ca="1"/>
        <v>#NAME?</v>
      </c>
      <c r="K20" s="10" t="e">
        <f ca="1"/>
        <v>#NAME?</v>
      </c>
      <c r="L20" t="e">
        <f ca="1"/>
        <v>#NAME?</v>
      </c>
      <c r="M20" t="e">
        <f ca="1"/>
        <v>#NAME?</v>
      </c>
      <c r="N20" s="11" t="e">
        <f ca="1"/>
        <v>#NAME?</v>
      </c>
    </row>
    <row r="21" spans="6:16" x14ac:dyDescent="0.35">
      <c r="F21" s="10" t="e">
        <f ca="1"/>
        <v>#NAME?</v>
      </c>
      <c r="G21" t="e">
        <f ca="1"/>
        <v>#NAME?</v>
      </c>
      <c r="H21" t="e">
        <f ca="1"/>
        <v>#NAME?</v>
      </c>
      <c r="I21" s="11" t="e">
        <f ca="1"/>
        <v>#NAME?</v>
      </c>
      <c r="K21" s="15" t="e">
        <f ca="1"/>
        <v>#NAME?</v>
      </c>
      <c r="L21" s="16" t="e">
        <f ca="1"/>
        <v>#NAME?</v>
      </c>
      <c r="M21" s="16" t="e">
        <f ca="1"/>
        <v>#NAME?</v>
      </c>
      <c r="N21" s="17" t="e">
        <f ca="1"/>
        <v>#NAME?</v>
      </c>
    </row>
    <row r="22" spans="6:16" x14ac:dyDescent="0.35">
      <c r="F22" s="10" t="e">
        <f ca="1"/>
        <v>#NAME?</v>
      </c>
      <c r="G22" t="e">
        <f ca="1"/>
        <v>#NAME?</v>
      </c>
      <c r="H22" t="e">
        <f ca="1"/>
        <v>#NAME?</v>
      </c>
      <c r="I22" s="11" t="e">
        <f ca="1"/>
        <v>#NAME?</v>
      </c>
    </row>
    <row r="23" spans="6:16" ht="16.5" x14ac:dyDescent="0.35">
      <c r="F23" s="15" t="e">
        <f ca="1"/>
        <v>#NAME?</v>
      </c>
      <c r="G23" s="16" t="e">
        <f ca="1"/>
        <v>#NAME?</v>
      </c>
      <c r="H23" s="16" t="e">
        <f ca="1"/>
        <v>#NAME?</v>
      </c>
      <c r="I23" s="17" t="e">
        <f ca="1"/>
        <v>#NAME?</v>
      </c>
      <c r="K23" t="s">
        <v>38</v>
      </c>
    </row>
    <row r="24" spans="6:16" x14ac:dyDescent="0.35">
      <c r="K24" s="5" t="e">
        <f t="array" aca="1" ref="K24:P29" ca="1">MMULT(F10:I15,TRANSPOSE(F10:I15))</f>
        <v>#NAME?</v>
      </c>
      <c r="L24" s="6" t="e">
        <f ca="1"/>
        <v>#NAME?</v>
      </c>
      <c r="M24" s="6" t="e">
        <f ca="1"/>
        <v>#NAME?</v>
      </c>
      <c r="N24" s="6" t="e">
        <f ca="1"/>
        <v>#NAME?</v>
      </c>
      <c r="O24" s="6" t="e">
        <f ca="1"/>
        <v>#NAME?</v>
      </c>
      <c r="P24" s="7" t="e">
        <f ca="1"/>
        <v>#NAME?</v>
      </c>
    </row>
    <row r="25" spans="6:16" x14ac:dyDescent="0.35">
      <c r="K25" s="10" t="e">
        <f ca="1"/>
        <v>#NAME?</v>
      </c>
      <c r="L25" t="e">
        <f ca="1"/>
        <v>#NAME?</v>
      </c>
      <c r="M25" t="e">
        <f ca="1"/>
        <v>#NAME?</v>
      </c>
      <c r="N25" t="e">
        <f ca="1"/>
        <v>#NAME?</v>
      </c>
      <c r="O25" t="e">
        <f ca="1"/>
        <v>#NAME?</v>
      </c>
      <c r="P25" s="11" t="e">
        <f ca="1"/>
        <v>#NAME?</v>
      </c>
    </row>
    <row r="26" spans="6:16" x14ac:dyDescent="0.35">
      <c r="K26" s="10" t="e">
        <f ca="1"/>
        <v>#NAME?</v>
      </c>
      <c r="L26" t="e">
        <f ca="1"/>
        <v>#NAME?</v>
      </c>
      <c r="M26" t="e">
        <f ca="1"/>
        <v>#NAME?</v>
      </c>
      <c r="N26" t="e">
        <f ca="1"/>
        <v>#NAME?</v>
      </c>
      <c r="O26" t="e">
        <f ca="1"/>
        <v>#NAME?</v>
      </c>
      <c r="P26" s="11" t="e">
        <f ca="1"/>
        <v>#NAME?</v>
      </c>
    </row>
    <row r="27" spans="6:16" x14ac:dyDescent="0.35">
      <c r="K27" s="10" t="e">
        <f ca="1"/>
        <v>#NAME?</v>
      </c>
      <c r="L27" t="e">
        <f ca="1"/>
        <v>#NAME?</v>
      </c>
      <c r="M27" t="e">
        <f ca="1"/>
        <v>#NAME?</v>
      </c>
      <c r="N27" t="e">
        <f ca="1"/>
        <v>#NAME?</v>
      </c>
      <c r="O27" t="e">
        <f ca="1"/>
        <v>#NAME?</v>
      </c>
      <c r="P27" s="11" t="e">
        <f ca="1"/>
        <v>#NAME?</v>
      </c>
    </row>
    <row r="28" spans="6:16" x14ac:dyDescent="0.35">
      <c r="K28" s="10" t="e">
        <f ca="1"/>
        <v>#NAME?</v>
      </c>
      <c r="L28" t="e">
        <f ca="1"/>
        <v>#NAME?</v>
      </c>
      <c r="M28" t="e">
        <f ca="1"/>
        <v>#NAME?</v>
      </c>
      <c r="N28" t="e">
        <f ca="1"/>
        <v>#NAME?</v>
      </c>
      <c r="O28" t="e">
        <f ca="1"/>
        <v>#NAME?</v>
      </c>
      <c r="P28" s="11" t="e">
        <f ca="1"/>
        <v>#NAME?</v>
      </c>
    </row>
    <row r="29" spans="6:16" x14ac:dyDescent="0.35">
      <c r="K29" s="15" t="e">
        <f ca="1"/>
        <v>#NAME?</v>
      </c>
      <c r="L29" s="16" t="e">
        <f ca="1"/>
        <v>#NAME?</v>
      </c>
      <c r="M29" s="16" t="e">
        <f ca="1"/>
        <v>#NAME?</v>
      </c>
      <c r="N29" s="16" t="e">
        <f ca="1"/>
        <v>#NAME?</v>
      </c>
      <c r="O29" s="16" t="e">
        <f ca="1"/>
        <v>#NAME?</v>
      </c>
      <c r="P29" s="17" t="e">
        <f ca="1"/>
        <v>#NAME?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23F02-AADB-4502-9DD9-4C52D668D701}">
  <sheetPr codeName="Sheet85"/>
  <dimension ref="A1:W19"/>
  <sheetViews>
    <sheetView workbookViewId="0"/>
  </sheetViews>
  <sheetFormatPr defaultRowHeight="14.5" x14ac:dyDescent="0.35"/>
  <cols>
    <col min="1" max="3" width="5.6328125" customWidth="1"/>
    <col min="4" max="4" width="3.6328125" customWidth="1"/>
    <col min="8" max="8" width="3.6328125" customWidth="1"/>
    <col min="12" max="12" width="3.6328125" customWidth="1"/>
    <col min="13" max="15" width="5.6328125" customWidth="1"/>
    <col min="16" max="16" width="3.6328125" customWidth="1"/>
    <col min="20" max="20" width="3.6328125" customWidth="1"/>
  </cols>
  <sheetData>
    <row r="1" spans="1:23" ht="15" customHeight="1" x14ac:dyDescent="0.35">
      <c r="A1" t="s">
        <v>2</v>
      </c>
      <c r="E1" t="s">
        <v>37</v>
      </c>
      <c r="I1" t="s">
        <v>20</v>
      </c>
      <c r="M1" t="s">
        <v>36</v>
      </c>
      <c r="Q1" t="s">
        <v>38</v>
      </c>
      <c r="U1" t="s">
        <v>29</v>
      </c>
    </row>
    <row r="2" spans="1:23" x14ac:dyDescent="0.35">
      <c r="A2" s="5">
        <v>1</v>
      </c>
      <c r="B2" s="6">
        <v>0</v>
      </c>
      <c r="C2" s="7">
        <v>1</v>
      </c>
      <c r="E2" s="5" t="e" cm="1">
        <f t="array" aca="1" ref="E2" ca="1">QRFactorQ(A2:C4)</f>
        <v>#NAME?</v>
      </c>
      <c r="F2" s="6"/>
      <c r="G2" s="7"/>
      <c r="I2" s="5" t="e" cm="1">
        <f t="array" aca="1" ref="I2" ca="1">QRFactorR(A2:C4)</f>
        <v>#NAME?</v>
      </c>
      <c r="J2" s="6"/>
      <c r="K2" s="7"/>
      <c r="M2" s="5" t="e" cm="1">
        <f t="array" aca="1" ref="M2" ca="1">MMULT(_xlfn.ANCHORARRAY(E2),_xlfn.ANCHORARRAY(I2))</f>
        <v>#NAME?</v>
      </c>
      <c r="N2" s="6"/>
      <c r="O2" s="7"/>
      <c r="Q2" s="5" t="e" cm="1">
        <f t="array" aca="1" ref="Q2" ca="1">MMULT(_xlfn.ANCHORARRAY(E2),TRANSPOSE(_xlfn.ANCHORARRAY(E2)))</f>
        <v>#NAME?</v>
      </c>
      <c r="R2" s="6"/>
      <c r="S2" s="7"/>
      <c r="U2" s="5" t="e" cm="1">
        <f t="array" aca="1" ref="U2" ca="1">MMULT(TRANSPOSE(_xlfn.ANCHORARRAY(E2)),_xlfn.ANCHORARRAY(E2))</f>
        <v>#NAME?</v>
      </c>
      <c r="V2" s="6"/>
      <c r="W2" s="7"/>
    </row>
    <row r="3" spans="1:23" x14ac:dyDescent="0.35">
      <c r="A3" s="10">
        <v>2</v>
      </c>
      <c r="B3">
        <v>0</v>
      </c>
      <c r="C3" s="11">
        <v>-2</v>
      </c>
      <c r="E3" s="10"/>
      <c r="G3" s="11"/>
      <c r="I3" s="10"/>
      <c r="K3" s="11"/>
      <c r="M3" s="10"/>
      <c r="O3" s="11"/>
      <c r="Q3" s="10"/>
      <c r="S3" s="11"/>
      <c r="U3" s="10"/>
      <c r="W3" s="11"/>
    </row>
    <row r="4" spans="1:23" x14ac:dyDescent="0.35">
      <c r="A4" s="15">
        <v>3</v>
      </c>
      <c r="B4" s="16">
        <v>0</v>
      </c>
      <c r="C4" s="17">
        <v>3</v>
      </c>
      <c r="E4" s="15"/>
      <c r="F4" s="16"/>
      <c r="G4" s="17"/>
      <c r="I4" s="15"/>
      <c r="J4" s="16"/>
      <c r="K4" s="17"/>
      <c r="M4" s="15"/>
      <c r="N4" s="16"/>
      <c r="O4" s="17"/>
      <c r="Q4" s="15"/>
      <c r="R4" s="16"/>
      <c r="S4" s="17"/>
      <c r="U4" s="15"/>
      <c r="V4" s="16"/>
      <c r="W4" s="17"/>
    </row>
    <row r="6" spans="1:23" ht="15" customHeight="1" x14ac:dyDescent="0.35">
      <c r="A6" t="s">
        <v>2</v>
      </c>
      <c r="E6" t="s">
        <v>37</v>
      </c>
      <c r="I6" t="s">
        <v>20</v>
      </c>
      <c r="M6" t="s">
        <v>36</v>
      </c>
      <c r="Q6" t="s">
        <v>38</v>
      </c>
      <c r="U6" t="s">
        <v>29</v>
      </c>
    </row>
    <row r="7" spans="1:23" x14ac:dyDescent="0.35">
      <c r="A7" s="5">
        <v>1</v>
      </c>
      <c r="B7" s="6">
        <v>2</v>
      </c>
      <c r="C7" s="7">
        <v>-3</v>
      </c>
      <c r="E7" s="5" t="e" cm="1">
        <f t="array" aca="1" ref="E7" ca="1">QRFactorQ(A7:C9)</f>
        <v>#NAME?</v>
      </c>
      <c r="F7" s="6"/>
      <c r="G7" s="7"/>
      <c r="I7" s="5" t="e" cm="1">
        <f t="array" aca="1" ref="I7" ca="1">QRFactorR(A7:C9)</f>
        <v>#NAME?</v>
      </c>
      <c r="J7" s="6"/>
      <c r="K7" s="7"/>
      <c r="M7" s="5" t="e" cm="1">
        <f t="array" aca="1" ref="M7" ca="1">MMULT(_xlfn.ANCHORARRAY(E7),_xlfn.ANCHORARRAY(I7))</f>
        <v>#NAME?</v>
      </c>
      <c r="N7" s="6"/>
      <c r="O7" s="7"/>
      <c r="Q7" s="5" t="e" cm="1">
        <f t="array" aca="1" ref="Q7" ca="1">MMULT(_xlfn.ANCHORARRAY(E7),TRANSPOSE(_xlfn.ANCHORARRAY(E7)))</f>
        <v>#NAME?</v>
      </c>
      <c r="R7" s="6"/>
      <c r="S7" s="7"/>
      <c r="U7" s="5" t="e" cm="1">
        <f t="array" aca="1" ref="U7" ca="1">MMULT(TRANSPOSE(_xlfn.ANCHORARRAY(E7)),_xlfn.ANCHORARRAY(E7))</f>
        <v>#NAME?</v>
      </c>
      <c r="V7" s="6"/>
      <c r="W7" s="7"/>
    </row>
    <row r="8" spans="1:23" x14ac:dyDescent="0.35">
      <c r="A8" s="10">
        <v>2</v>
      </c>
      <c r="B8">
        <v>4</v>
      </c>
      <c r="C8" s="11">
        <v>-2</v>
      </c>
      <c r="E8" s="10"/>
      <c r="G8" s="11"/>
      <c r="I8" s="10"/>
      <c r="K8" s="11"/>
      <c r="M8" s="10"/>
      <c r="O8" s="11"/>
      <c r="Q8" s="10"/>
      <c r="S8" s="11"/>
      <c r="U8" s="10"/>
      <c r="W8" s="11"/>
    </row>
    <row r="9" spans="1:23" x14ac:dyDescent="0.35">
      <c r="A9" s="15">
        <v>-1</v>
      </c>
      <c r="B9" s="16">
        <v>-2</v>
      </c>
      <c r="C9" s="17">
        <v>3</v>
      </c>
      <c r="E9" s="15"/>
      <c r="F9" s="16"/>
      <c r="G9" s="17"/>
      <c r="I9" s="15"/>
      <c r="J9" s="16"/>
      <c r="K9" s="17"/>
      <c r="M9" s="15"/>
      <c r="N9" s="16"/>
      <c r="O9" s="17"/>
      <c r="Q9" s="15"/>
      <c r="R9" s="16"/>
      <c r="S9" s="17"/>
      <c r="U9" s="15"/>
      <c r="V9" s="16"/>
      <c r="W9" s="17"/>
    </row>
    <row r="11" spans="1:23" ht="15" customHeight="1" x14ac:dyDescent="0.35">
      <c r="A11" t="s">
        <v>2</v>
      </c>
      <c r="E11" t="s">
        <v>37</v>
      </c>
      <c r="I11" t="s">
        <v>20</v>
      </c>
      <c r="M11" t="s">
        <v>36</v>
      </c>
      <c r="Q11" t="s">
        <v>38</v>
      </c>
      <c r="U11" t="s">
        <v>29</v>
      </c>
    </row>
    <row r="12" spans="1:23" x14ac:dyDescent="0.35">
      <c r="A12" s="5">
        <v>1</v>
      </c>
      <c r="B12" s="6">
        <v>0</v>
      </c>
      <c r="C12" s="7">
        <v>1</v>
      </c>
      <c r="E12" s="5" t="e" cm="1">
        <f t="array" aca="1" ref="E12" ca="1">QRFullQ(A12:C14)</f>
        <v>#NAME?</v>
      </c>
      <c r="F12" s="6"/>
      <c r="G12" s="7"/>
      <c r="I12" s="5" t="e" cm="1">
        <f t="array" aca="1" ref="I12" ca="1">QRFullR(A12:C14)</f>
        <v>#NAME?</v>
      </c>
      <c r="J12" s="6"/>
      <c r="K12" s="7"/>
      <c r="M12" s="5" t="e" cm="1">
        <f t="array" aca="1" ref="M12" ca="1">MMULT(_xlfn.ANCHORARRAY(E12),_xlfn.ANCHORARRAY(I12))</f>
        <v>#NAME?</v>
      </c>
      <c r="N12" s="6"/>
      <c r="O12" s="7"/>
      <c r="Q12" s="5" t="e" cm="1">
        <f t="array" aca="1" ref="Q12" ca="1">MMULT(_xlfn.ANCHORARRAY(E12),TRANSPOSE(_xlfn.ANCHORARRAY(E12)))</f>
        <v>#NAME?</v>
      </c>
      <c r="R12" s="6"/>
      <c r="S12" s="7"/>
      <c r="U12" s="5" t="e" cm="1">
        <f t="array" aca="1" ref="U12" ca="1">MMULT(TRANSPOSE(_xlfn.ANCHORARRAY(E12)),_xlfn.ANCHORARRAY(E12))</f>
        <v>#NAME?</v>
      </c>
      <c r="V12" s="6"/>
      <c r="W12" s="7"/>
    </row>
    <row r="13" spans="1:23" x14ac:dyDescent="0.35">
      <c r="A13" s="10">
        <v>2</v>
      </c>
      <c r="B13">
        <v>0</v>
      </c>
      <c r="C13" s="11">
        <v>-2</v>
      </c>
      <c r="E13" s="10"/>
      <c r="G13" s="11"/>
      <c r="I13" s="10"/>
      <c r="K13" s="11"/>
      <c r="M13" s="10"/>
      <c r="O13" s="11"/>
      <c r="Q13" s="10"/>
      <c r="S13" s="11"/>
      <c r="U13" s="10"/>
      <c r="W13" s="11"/>
    </row>
    <row r="14" spans="1:23" x14ac:dyDescent="0.35">
      <c r="A14" s="15">
        <v>3</v>
      </c>
      <c r="B14" s="16">
        <v>0</v>
      </c>
      <c r="C14" s="17">
        <v>3</v>
      </c>
      <c r="E14" s="15"/>
      <c r="F14" s="16"/>
      <c r="G14" s="17"/>
      <c r="I14" s="15"/>
      <c r="J14" s="16"/>
      <c r="K14" s="17"/>
      <c r="M14" s="15"/>
      <c r="N14" s="16"/>
      <c r="O14" s="17"/>
      <c r="Q14" s="15"/>
      <c r="R14" s="16"/>
      <c r="S14" s="17"/>
      <c r="U14" s="15"/>
      <c r="V14" s="16"/>
      <c r="W14" s="17"/>
    </row>
    <row r="16" spans="1:23" ht="15" customHeight="1" x14ac:dyDescent="0.35">
      <c r="A16" t="s">
        <v>2</v>
      </c>
      <c r="E16" t="s">
        <v>37</v>
      </c>
      <c r="I16" t="s">
        <v>20</v>
      </c>
      <c r="M16" t="s">
        <v>36</v>
      </c>
      <c r="Q16" t="s">
        <v>38</v>
      </c>
      <c r="U16" t="s">
        <v>29</v>
      </c>
    </row>
    <row r="17" spans="1:23" x14ac:dyDescent="0.35">
      <c r="A17" s="5">
        <v>1</v>
      </c>
      <c r="B17" s="6">
        <v>2</v>
      </c>
      <c r="C17" s="7">
        <v>-3</v>
      </c>
      <c r="E17" s="5" t="e" cm="1">
        <f t="array" aca="1" ref="E17" ca="1">QRFullQ(A17:C19)</f>
        <v>#NAME?</v>
      </c>
      <c r="F17" s="6"/>
      <c r="G17" s="7"/>
      <c r="I17" s="5" t="e" cm="1">
        <f t="array" aca="1" ref="I17" ca="1">QRFullR(A17:C19)</f>
        <v>#NAME?</v>
      </c>
      <c r="J17" s="6"/>
      <c r="K17" s="7"/>
      <c r="M17" s="5" t="e" cm="1">
        <f t="array" aca="1" ref="M17" ca="1">MMULT(_xlfn.ANCHORARRAY(E17),_xlfn.ANCHORARRAY(I17))</f>
        <v>#NAME?</v>
      </c>
      <c r="N17" s="6"/>
      <c r="O17" s="7"/>
      <c r="Q17" s="5" t="e" cm="1">
        <f t="array" aca="1" ref="Q17" ca="1">MMULT(_xlfn.ANCHORARRAY(E17),TRANSPOSE(_xlfn.ANCHORARRAY(E17)))</f>
        <v>#NAME?</v>
      </c>
      <c r="R17" s="6"/>
      <c r="S17" s="7"/>
      <c r="U17" s="5" t="e" cm="1">
        <f t="array" aca="1" ref="U17" ca="1">MMULT(TRANSPOSE(_xlfn.ANCHORARRAY(E17)),_xlfn.ANCHORARRAY(E17))</f>
        <v>#NAME?</v>
      </c>
      <c r="V17" s="6"/>
      <c r="W17" s="7"/>
    </row>
    <row r="18" spans="1:23" x14ac:dyDescent="0.35">
      <c r="A18" s="10">
        <v>2</v>
      </c>
      <c r="B18">
        <v>4</v>
      </c>
      <c r="C18" s="11">
        <v>-2</v>
      </c>
      <c r="E18" s="10"/>
      <c r="G18" s="11"/>
      <c r="I18" s="10"/>
      <c r="K18" s="11"/>
      <c r="M18" s="10"/>
      <c r="O18" s="11"/>
      <c r="Q18" s="10"/>
      <c r="S18" s="11"/>
      <c r="U18" s="10"/>
      <c r="W18" s="11"/>
    </row>
    <row r="19" spans="1:23" x14ac:dyDescent="0.35">
      <c r="A19" s="15">
        <v>-1</v>
      </c>
      <c r="B19" s="16">
        <v>-2</v>
      </c>
      <c r="C19" s="17">
        <v>3</v>
      </c>
      <c r="E19" s="15"/>
      <c r="F19" s="16"/>
      <c r="G19" s="17"/>
      <c r="I19" s="15"/>
      <c r="J19" s="16"/>
      <c r="K19" s="17"/>
      <c r="M19" s="15"/>
      <c r="N19" s="16"/>
      <c r="O19" s="17"/>
      <c r="Q19" s="15"/>
      <c r="R19" s="16"/>
      <c r="S19" s="17"/>
      <c r="U19" s="15"/>
      <c r="V19" s="16"/>
      <c r="W19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Title</vt:lpstr>
      <vt:lpstr>QR 0</vt:lpstr>
      <vt:lpstr>QR 1</vt:lpstr>
      <vt:lpstr>QR 2</vt:lpstr>
      <vt:lpstr>QR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2024-10-23T07:56:32Z</dcterms:created>
  <dcterms:modified xsi:type="dcterms:W3CDTF">2024-10-23T10:33:50Z</dcterms:modified>
</cp:coreProperties>
</file>