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70088A5F-F27D-4809-865F-E535EAE394AE}" xr6:coauthVersionLast="47" xr6:coauthVersionMax="47" xr10:uidLastSave="{00000000-0000-0000-0000-000000000000}"/>
  <bookViews>
    <workbookView xWindow="-110" yWindow="-110" windowWidth="19420" windowHeight="10300" xr2:uid="{57BF446D-F887-4859-BE30-6DD22586472E}"/>
  </bookViews>
  <sheets>
    <sheet name="Title" sheetId="2" r:id="rId1"/>
    <sheet name="Log Trans" sheetId="1" r:id="rId2"/>
  </sheets>
  <externalReferences>
    <externalReference r:id="rId3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H16" i="1" s="1"/>
  <c r="AE14" i="1"/>
  <c r="AH13" i="1"/>
  <c r="AE13" i="1"/>
  <c r="AH7" i="1"/>
  <c r="AH9" i="1" s="1"/>
  <c r="AE7" i="1"/>
  <c r="AE9" i="1" s="1"/>
  <c r="AH6" i="1"/>
  <c r="AE6" i="1"/>
  <c r="B47" i="1"/>
  <c r="B46" i="1"/>
  <c r="A34" i="1"/>
  <c r="A33" i="1"/>
  <c r="C32" i="1"/>
  <c r="C33" i="1" s="1"/>
  <c r="A32" i="1"/>
  <c r="A31" i="1"/>
  <c r="A30" i="1"/>
  <c r="A29" i="1"/>
  <c r="A28" i="1"/>
  <c r="A27" i="1"/>
  <c r="D27" i="1" s="1"/>
  <c r="D26" i="1"/>
  <c r="E26" i="1" s="1"/>
  <c r="E31" i="1" s="1"/>
  <c r="A26" i="1"/>
  <c r="A25" i="1"/>
  <c r="A24" i="1"/>
  <c r="C47" i="1" s="1"/>
  <c r="AE16" i="1"/>
  <c r="C12" i="1"/>
  <c r="E12" i="1" s="1"/>
  <c r="C11" i="1"/>
  <c r="E11" i="1" s="1"/>
  <c r="D7" i="1"/>
  <c r="F19" i="1" s="1"/>
  <c r="D6" i="1"/>
  <c r="F17" i="1" s="1"/>
  <c r="D5" i="1"/>
  <c r="E5" i="1" s="1"/>
  <c r="E10" i="1" s="1"/>
  <c r="AB4" i="1"/>
  <c r="AA4" i="1"/>
  <c r="Z4" i="1"/>
  <c r="Y4" i="1"/>
  <c r="X4" i="1"/>
  <c r="W4" i="1"/>
  <c r="V4" i="1"/>
  <c r="U4" i="1"/>
  <c r="T4" i="1"/>
  <c r="S4" i="1"/>
  <c r="R4" i="1"/>
  <c r="F34" i="1" l="1"/>
  <c r="F31" i="1"/>
  <c r="F33" i="1"/>
  <c r="F40" i="1"/>
  <c r="F32" i="1"/>
  <c r="F35" i="1"/>
  <c r="F41" i="1"/>
  <c r="F39" i="1"/>
  <c r="C34" i="1"/>
  <c r="E33" i="1"/>
  <c r="E32" i="1"/>
  <c r="F12" i="1"/>
  <c r="C13" i="1"/>
  <c r="D28" i="1"/>
  <c r="F36" i="1" s="1"/>
  <c r="F16" i="1"/>
  <c r="F10" i="1"/>
  <c r="F20" i="1"/>
  <c r="C46" i="1"/>
  <c r="F15" i="1"/>
  <c r="F14" i="1"/>
  <c r="F18" i="1"/>
  <c r="F13" i="1"/>
  <c r="F11" i="1"/>
  <c r="C35" i="1" l="1"/>
  <c r="E34" i="1"/>
  <c r="F37" i="1"/>
  <c r="F38" i="1"/>
  <c r="E13" i="1"/>
  <c r="C14" i="1"/>
  <c r="E14" i="1" l="1"/>
  <c r="C15" i="1"/>
  <c r="C36" i="1"/>
  <c r="E35" i="1"/>
  <c r="E36" i="1" l="1"/>
  <c r="C37" i="1"/>
  <c r="C16" i="1"/>
  <c r="E15" i="1"/>
  <c r="E16" i="1" l="1"/>
  <c r="C17" i="1"/>
  <c r="C38" i="1"/>
  <c r="E37" i="1"/>
  <c r="C39" i="1" l="1"/>
  <c r="E38" i="1"/>
  <c r="E17" i="1"/>
  <c r="C18" i="1"/>
  <c r="E39" i="1" l="1"/>
  <c r="C40" i="1"/>
  <c r="C19" i="1"/>
  <c r="E18" i="1"/>
  <c r="C20" i="1" l="1"/>
  <c r="E20" i="1" s="1"/>
  <c r="E19" i="1"/>
  <c r="C41" i="1"/>
  <c r="E41" i="1" s="1"/>
  <c r="E40" i="1"/>
</calcChain>
</file>

<file path=xl/sharedStrings.xml><?xml version="1.0" encoding="utf-8"?>
<sst xmlns="http://schemas.openxmlformats.org/spreadsheetml/2006/main" count="53" uniqueCount="30">
  <si>
    <t>Transformations - Log</t>
  </si>
  <si>
    <t>Raw Data</t>
  </si>
  <si>
    <t>Log Transformation</t>
  </si>
  <si>
    <t>QQ Tables</t>
  </si>
  <si>
    <t>Raw data</t>
  </si>
  <si>
    <t>Shapiro-Wilk Test</t>
  </si>
  <si>
    <t>Log transform</t>
  </si>
  <si>
    <t>Count</t>
  </si>
  <si>
    <t>Group 1</t>
  </si>
  <si>
    <t>Mean</t>
  </si>
  <si>
    <t>W-stat</t>
  </si>
  <si>
    <t>Std Dev</t>
  </si>
  <si>
    <t>p-value</t>
  </si>
  <si>
    <t>alpha</t>
  </si>
  <si>
    <t>Interval</t>
  </si>
  <si>
    <t>Data</t>
  </si>
  <si>
    <t>Std Norm</t>
  </si>
  <si>
    <t>Std Data</t>
  </si>
  <si>
    <t>normal</t>
  </si>
  <si>
    <t>d'Agostino-Pearson</t>
  </si>
  <si>
    <t>DA-stat</t>
  </si>
  <si>
    <t>Skewness and kurtosis</t>
  </si>
  <si>
    <t>Before</t>
  </si>
  <si>
    <t>After</t>
  </si>
  <si>
    <t>Skewness</t>
  </si>
  <si>
    <t>Kurtosis</t>
  </si>
  <si>
    <t>Real Statistics Using Excel</t>
  </si>
  <si>
    <t>Updated</t>
  </si>
  <si>
    <t>Copyright © 2013 - 2024 Charles Zaiontz</t>
  </si>
  <si>
    <t>Transformations to Create Symmetry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</si>
</sst>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6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Log Transform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'Log Trans'!$D$31:$D$41</c:f>
              <c:numCache>
                <c:formatCode>General</c:formatCode>
                <c:ptCount val="11"/>
                <c:pt idx="0">
                  <c:v>1.5440680443502757</c:v>
                </c:pt>
                <c:pt idx="1">
                  <c:v>1.8061799739838871</c:v>
                </c:pt>
                <c:pt idx="2">
                  <c:v>1.8450980400142569</c:v>
                </c:pt>
                <c:pt idx="3">
                  <c:v>1.968482948553935</c:v>
                </c:pt>
                <c:pt idx="4">
                  <c:v>1.9777236052888478</c:v>
                </c:pt>
                <c:pt idx="5">
                  <c:v>2</c:v>
                </c:pt>
                <c:pt idx="6">
                  <c:v>2.0413926851582249</c:v>
                </c:pt>
                <c:pt idx="7">
                  <c:v>2.0606978403536118</c:v>
                </c:pt>
                <c:pt idx="8">
                  <c:v>2.1461280356782382</c:v>
                </c:pt>
                <c:pt idx="9">
                  <c:v>2.3010299956639813</c:v>
                </c:pt>
                <c:pt idx="10">
                  <c:v>2.3802112417116059</c:v>
                </c:pt>
              </c:numCache>
            </c:numRef>
          </c:xVal>
          <c:yVal>
            <c:numRef>
              <c:f>'Log Trans'!$E$31:$E$41</c:f>
              <c:numCache>
                <c:formatCode>General</c:formatCode>
                <c:ptCount val="11"/>
                <c:pt idx="0">
                  <c:v>-1.6906216295848977</c:v>
                </c:pt>
                <c:pt idx="1">
                  <c:v>-1.096803562093513</c:v>
                </c:pt>
                <c:pt idx="2">
                  <c:v>-0.74785859476330196</c:v>
                </c:pt>
                <c:pt idx="3">
                  <c:v>-0.47278912099226744</c:v>
                </c:pt>
                <c:pt idx="4">
                  <c:v>-0.22988411757923208</c:v>
                </c:pt>
                <c:pt idx="5">
                  <c:v>0</c:v>
                </c:pt>
                <c:pt idx="6">
                  <c:v>0.22988411757923222</c:v>
                </c:pt>
                <c:pt idx="7">
                  <c:v>0.47278912099226728</c:v>
                </c:pt>
                <c:pt idx="8">
                  <c:v>0.74785859476330196</c:v>
                </c:pt>
                <c:pt idx="9">
                  <c:v>1.096803562093513</c:v>
                </c:pt>
                <c:pt idx="10">
                  <c:v>1.6906216295848984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A-4991-B4AF-70BCD3ADF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25344"/>
        <c:axId val="863326128"/>
      </c:scatterChart>
      <c:valAx>
        <c:axId val="863325344"/>
        <c:scaling>
          <c:orientation val="minMax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3326128"/>
        <c:crosses val="autoZero"/>
        <c:crossBetween val="midCat"/>
      </c:valAx>
      <c:valAx>
        <c:axId val="86332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3325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Raw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'Log Trans'!$D$10:$D$20</c:f>
              <c:numCache>
                <c:formatCode>General</c:formatCode>
                <c:ptCount val="11"/>
                <c:pt idx="0">
                  <c:v>35</c:v>
                </c:pt>
                <c:pt idx="1">
                  <c:v>64</c:v>
                </c:pt>
                <c:pt idx="2">
                  <c:v>70</c:v>
                </c:pt>
                <c:pt idx="3">
                  <c:v>93</c:v>
                </c:pt>
                <c:pt idx="4">
                  <c:v>95</c:v>
                </c:pt>
                <c:pt idx="5">
                  <c:v>100</c:v>
                </c:pt>
                <c:pt idx="6">
                  <c:v>110</c:v>
                </c:pt>
                <c:pt idx="7">
                  <c:v>115</c:v>
                </c:pt>
                <c:pt idx="8">
                  <c:v>140</c:v>
                </c:pt>
                <c:pt idx="9">
                  <c:v>200</c:v>
                </c:pt>
                <c:pt idx="10">
                  <c:v>240</c:v>
                </c:pt>
              </c:numCache>
            </c:numRef>
          </c:xVal>
          <c:yVal>
            <c:numRef>
              <c:f>'Log Trans'!$E$10:$E$20</c:f>
              <c:numCache>
                <c:formatCode>General</c:formatCode>
                <c:ptCount val="11"/>
                <c:pt idx="0">
                  <c:v>-1.6906216295848977</c:v>
                </c:pt>
                <c:pt idx="1">
                  <c:v>-1.096803562093513</c:v>
                </c:pt>
                <c:pt idx="2">
                  <c:v>-0.74785859476330196</c:v>
                </c:pt>
                <c:pt idx="3">
                  <c:v>-0.47278912099226744</c:v>
                </c:pt>
                <c:pt idx="4">
                  <c:v>-0.22988411757923208</c:v>
                </c:pt>
                <c:pt idx="5">
                  <c:v>0</c:v>
                </c:pt>
                <c:pt idx="6">
                  <c:v>0.22988411757923222</c:v>
                </c:pt>
                <c:pt idx="7">
                  <c:v>0.47278912099226728</c:v>
                </c:pt>
                <c:pt idx="8">
                  <c:v>0.74785859476330196</c:v>
                </c:pt>
                <c:pt idx="9">
                  <c:v>1.096803562093513</c:v>
                </c:pt>
                <c:pt idx="10">
                  <c:v>1.6906216295848984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3-4A44-A471-665FAE2D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33200"/>
        <c:axId val="752934376"/>
      </c:scatterChart>
      <c:valAx>
        <c:axId val="752933200"/>
        <c:scaling>
          <c:orientation val="minMax"/>
          <c:max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934376"/>
        <c:crosses val="autoZero"/>
        <c:crossBetween val="midCat"/>
      </c:valAx>
      <c:valAx>
        <c:axId val="752934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293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23</xdr:row>
      <xdr:rowOff>4762</xdr:rowOff>
    </xdr:from>
    <xdr:to>
      <xdr:col>14</xdr:col>
      <xdr:colOff>295275</xdr:colOff>
      <xdr:row>37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D3B767-B93E-4AA7-8980-B687EC5BD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304800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55B8FD-B946-4649-84ED-3CA759127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Goodness%20of%20Fit%2026%20April%202022.xlsx" TargetMode="External"/><Relationship Id="rId1" Type="http://schemas.openxmlformats.org/officeDocument/2006/relationships/externalLinkPath" Target="/38f5cd2f1f925cfd/Documenti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D10">
            <v>35</v>
          </cell>
          <cell r="E10">
            <v>-1.6906216295848977</v>
          </cell>
        </row>
        <row r="11">
          <cell r="D11">
            <v>64</v>
          </cell>
          <cell r="E11">
            <v>-1.096803562093513</v>
          </cell>
        </row>
        <row r="12">
          <cell r="D12">
            <v>70</v>
          </cell>
          <cell r="E12">
            <v>-0.74785859476330196</v>
          </cell>
        </row>
        <row r="13">
          <cell r="D13">
            <v>93</v>
          </cell>
          <cell r="E13">
            <v>-0.47278912099226744</v>
          </cell>
        </row>
        <row r="14">
          <cell r="D14">
            <v>95</v>
          </cell>
          <cell r="E14">
            <v>-0.22988411757923208</v>
          </cell>
        </row>
        <row r="15">
          <cell r="D15">
            <v>100</v>
          </cell>
          <cell r="E15">
            <v>0</v>
          </cell>
        </row>
        <row r="16">
          <cell r="D16">
            <v>110</v>
          </cell>
          <cell r="E16">
            <v>0.22988411757923222</v>
          </cell>
        </row>
        <row r="17">
          <cell r="D17">
            <v>115</v>
          </cell>
          <cell r="E17">
            <v>0.47278912099226728</v>
          </cell>
        </row>
        <row r="18">
          <cell r="D18">
            <v>140</v>
          </cell>
          <cell r="E18">
            <v>0.74785859476330196</v>
          </cell>
        </row>
        <row r="19">
          <cell r="D19">
            <v>200</v>
          </cell>
          <cell r="E19">
            <v>1.096803562093513</v>
          </cell>
        </row>
        <row r="20">
          <cell r="D20">
            <v>240</v>
          </cell>
          <cell r="E20">
            <v>1.6906216295848984</v>
          </cell>
        </row>
        <row r="31">
          <cell r="D31">
            <v>1.5440680443502757</v>
          </cell>
          <cell r="E31">
            <v>-1.6906216295848977</v>
          </cell>
        </row>
        <row r="32">
          <cell r="D32">
            <v>1.8061799739838871</v>
          </cell>
          <cell r="E32">
            <v>-1.096803562093513</v>
          </cell>
        </row>
        <row r="33">
          <cell r="D33">
            <v>1.8450980400142569</v>
          </cell>
          <cell r="E33">
            <v>-0.74785859476330196</v>
          </cell>
        </row>
        <row r="34">
          <cell r="D34">
            <v>1.968482948553935</v>
          </cell>
          <cell r="E34">
            <v>-0.47278912099226744</v>
          </cell>
        </row>
        <row r="35">
          <cell r="D35">
            <v>1.9777236052888478</v>
          </cell>
          <cell r="E35">
            <v>-0.22988411757923208</v>
          </cell>
        </row>
        <row r="36">
          <cell r="D36">
            <v>2</v>
          </cell>
          <cell r="E36">
            <v>0</v>
          </cell>
        </row>
        <row r="37">
          <cell r="D37">
            <v>2.0413926851582249</v>
          </cell>
          <cell r="E37">
            <v>0.22988411757923222</v>
          </cell>
        </row>
        <row r="38">
          <cell r="D38">
            <v>2.0606978403536118</v>
          </cell>
          <cell r="E38">
            <v>0.47278912099226728</v>
          </cell>
        </row>
        <row r="39">
          <cell r="D39">
            <v>2.1461280356782382</v>
          </cell>
          <cell r="E39">
            <v>0.74785859476330196</v>
          </cell>
        </row>
        <row r="40">
          <cell r="D40">
            <v>2.3010299956639813</v>
          </cell>
          <cell r="E40">
            <v>1.096803562093513</v>
          </cell>
        </row>
        <row r="41">
          <cell r="D41">
            <v>2.3802112417116059</v>
          </cell>
          <cell r="E41">
            <v>1.6906216295848984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117-4584-46FF-867B-B78F9A7E63C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26</v>
      </c>
    </row>
    <row r="2" spans="1:13" x14ac:dyDescent="0.35">
      <c r="A2" t="s">
        <v>29</v>
      </c>
    </row>
    <row r="4" spans="1:13" x14ac:dyDescent="0.35">
      <c r="A4" t="s">
        <v>27</v>
      </c>
      <c r="B4" s="14">
        <v>45482</v>
      </c>
    </row>
    <row r="6" spans="1:13" x14ac:dyDescent="0.35">
      <c r="A6" s="15" t="s">
        <v>28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8145-7D11-42DF-A4BD-DCFB107F06CE}">
  <dimension ref="A1:AH47"/>
  <sheetViews>
    <sheetView workbookViewId="0"/>
  </sheetViews>
  <sheetFormatPr defaultRowHeight="14.5" x14ac:dyDescent="0.35"/>
  <cols>
    <col min="1" max="1" width="9.81640625" customWidth="1"/>
    <col min="17" max="17" width="13.26953125" customWidth="1"/>
    <col min="18" max="28" width="6.54296875" customWidth="1"/>
  </cols>
  <sheetData>
    <row r="1" spans="1:34" x14ac:dyDescent="0.35">
      <c r="A1" s="1" t="s">
        <v>0</v>
      </c>
      <c r="AD1" t="s">
        <v>1</v>
      </c>
      <c r="AG1" t="s">
        <v>2</v>
      </c>
    </row>
    <row r="3" spans="1:34" x14ac:dyDescent="0.35">
      <c r="A3">
        <v>35</v>
      </c>
      <c r="C3" t="s">
        <v>3</v>
      </c>
      <c r="Q3" t="s">
        <v>4</v>
      </c>
      <c r="R3" s="2">
        <v>35</v>
      </c>
      <c r="S3" s="3">
        <v>64</v>
      </c>
      <c r="T3" s="3">
        <v>70</v>
      </c>
      <c r="U3" s="3">
        <v>93</v>
      </c>
      <c r="V3" s="3">
        <v>95</v>
      </c>
      <c r="W3" s="3">
        <v>100</v>
      </c>
      <c r="X3" s="3">
        <v>110</v>
      </c>
      <c r="Y3" s="3">
        <v>115</v>
      </c>
      <c r="Z3" s="3">
        <v>140</v>
      </c>
      <c r="AA3" s="3">
        <v>200</v>
      </c>
      <c r="AB3" s="4">
        <v>240</v>
      </c>
      <c r="AD3" t="s">
        <v>5</v>
      </c>
      <c r="AG3" t="s">
        <v>5</v>
      </c>
    </row>
    <row r="4" spans="1:34" x14ac:dyDescent="0.35">
      <c r="A4">
        <v>64</v>
      </c>
      <c r="Q4" t="s">
        <v>6</v>
      </c>
      <c r="R4" s="5">
        <f t="shared" ref="R4:AB4" si="0">LOG(R3)</f>
        <v>1.5440680443502757</v>
      </c>
      <c r="S4" s="6">
        <f t="shared" si="0"/>
        <v>1.8061799739838871</v>
      </c>
      <c r="T4" s="6">
        <f t="shared" si="0"/>
        <v>1.8450980400142569</v>
      </c>
      <c r="U4" s="6">
        <f t="shared" si="0"/>
        <v>1.968482948553935</v>
      </c>
      <c r="V4" s="6">
        <f t="shared" si="0"/>
        <v>1.9777236052888478</v>
      </c>
      <c r="W4" s="6">
        <f t="shared" si="0"/>
        <v>2</v>
      </c>
      <c r="X4" s="6">
        <f t="shared" si="0"/>
        <v>2.0413926851582249</v>
      </c>
      <c r="Y4" s="6">
        <f t="shared" si="0"/>
        <v>2.0606978403536118</v>
      </c>
      <c r="Z4" s="6">
        <f t="shared" si="0"/>
        <v>2.1461280356782382</v>
      </c>
      <c r="AA4" s="6">
        <f t="shared" si="0"/>
        <v>2.3010299956639813</v>
      </c>
      <c r="AB4" s="7">
        <f t="shared" si="0"/>
        <v>2.3802112417116059</v>
      </c>
    </row>
    <row r="5" spans="1:34" x14ac:dyDescent="0.35">
      <c r="A5">
        <v>70</v>
      </c>
      <c r="C5" t="s">
        <v>7</v>
      </c>
      <c r="D5">
        <f>COUNT(A3:A13)</f>
        <v>11</v>
      </c>
      <c r="E5">
        <f>2*D5</f>
        <v>22</v>
      </c>
      <c r="AD5" s="8"/>
      <c r="AE5" s="8" t="s">
        <v>8</v>
      </c>
      <c r="AG5" s="8"/>
      <c r="AH5" s="8" t="s">
        <v>8</v>
      </c>
    </row>
    <row r="6" spans="1:34" x14ac:dyDescent="0.35">
      <c r="A6">
        <v>93</v>
      </c>
      <c r="C6" t="s">
        <v>9</v>
      </c>
      <c r="D6">
        <f>AVERAGE(A3:A13)</f>
        <v>114.72727272727273</v>
      </c>
      <c r="AD6" t="s">
        <v>10</v>
      </c>
      <c r="AE6" t="e">
        <f ca="1">SHAPIRO(A3:A13)</f>
        <v>#NAME?</v>
      </c>
      <c r="AG6" t="s">
        <v>10</v>
      </c>
      <c r="AH6" t="e">
        <f ca="1">SHAPIRO(A24:A34)</f>
        <v>#NAME?</v>
      </c>
    </row>
    <row r="7" spans="1:34" x14ac:dyDescent="0.35">
      <c r="A7">
        <v>95</v>
      </c>
      <c r="C7" t="s">
        <v>11</v>
      </c>
      <c r="D7">
        <f>STDEV(A3:A13)</f>
        <v>59.694373116887512</v>
      </c>
      <c r="AD7" t="s">
        <v>12</v>
      </c>
      <c r="AE7" t="e">
        <f ca="1">SWTEST(A3:A13)</f>
        <v>#NAME?</v>
      </c>
      <c r="AG7" t="s">
        <v>12</v>
      </c>
      <c r="AH7" t="e">
        <f ca="1">SWTEST(A24:A34)</f>
        <v>#NAME?</v>
      </c>
    </row>
    <row r="8" spans="1:34" x14ac:dyDescent="0.35">
      <c r="A8">
        <v>100</v>
      </c>
      <c r="AD8" t="s">
        <v>13</v>
      </c>
      <c r="AE8">
        <v>0.05</v>
      </c>
      <c r="AG8" t="s">
        <v>13</v>
      </c>
      <c r="AH8">
        <v>0.05</v>
      </c>
    </row>
    <row r="9" spans="1:34" x14ac:dyDescent="0.35">
      <c r="A9">
        <v>110</v>
      </c>
      <c r="C9" t="s">
        <v>14</v>
      </c>
      <c r="D9" t="s">
        <v>15</v>
      </c>
      <c r="E9" t="s">
        <v>16</v>
      </c>
      <c r="F9" t="s">
        <v>17</v>
      </c>
      <c r="AD9" s="9" t="s">
        <v>18</v>
      </c>
      <c r="AE9" s="10" t="e">
        <f ca="1">IF(AE7&lt;AE8,"no","yes")</f>
        <v>#NAME?</v>
      </c>
      <c r="AG9" s="9" t="s">
        <v>18</v>
      </c>
      <c r="AH9" s="10" t="e">
        <f ca="1">IF(AH7&lt;AH8,"no","yes")</f>
        <v>#NAME?</v>
      </c>
    </row>
    <row r="10" spans="1:34" x14ac:dyDescent="0.35">
      <c r="A10">
        <v>115</v>
      </c>
      <c r="C10">
        <v>1</v>
      </c>
      <c r="D10">
        <v>35</v>
      </c>
      <c r="E10">
        <f t="shared" ref="E10:E20" si="1">NORMSINV(C10/E$5)</f>
        <v>-1.6906216295848977</v>
      </c>
      <c r="F10">
        <f t="shared" ref="F10:F20" si="2">STANDARDIZE(D10,D$6,D$7)</f>
        <v>-1.3355910878092114</v>
      </c>
    </row>
    <row r="11" spans="1:34" x14ac:dyDescent="0.35">
      <c r="A11">
        <v>140</v>
      </c>
      <c r="C11">
        <f t="shared" ref="C11:C20" si="3">C10+2</f>
        <v>3</v>
      </c>
      <c r="D11">
        <v>64</v>
      </c>
      <c r="E11">
        <f t="shared" si="1"/>
        <v>-1.096803562093513</v>
      </c>
      <c r="F11">
        <f t="shared" si="2"/>
        <v>-0.84978315507131119</v>
      </c>
      <c r="AD11" t="s">
        <v>19</v>
      </c>
      <c r="AG11" t="s">
        <v>19</v>
      </c>
    </row>
    <row r="12" spans="1:34" x14ac:dyDescent="0.35">
      <c r="A12">
        <v>200</v>
      </c>
      <c r="C12">
        <f t="shared" si="3"/>
        <v>5</v>
      </c>
      <c r="D12">
        <v>70</v>
      </c>
      <c r="E12">
        <f t="shared" si="1"/>
        <v>-0.74785859476330196</v>
      </c>
      <c r="F12">
        <f t="shared" si="2"/>
        <v>-0.74927116898760782</v>
      </c>
    </row>
    <row r="13" spans="1:34" x14ac:dyDescent="0.35">
      <c r="A13">
        <v>240</v>
      </c>
      <c r="C13">
        <f t="shared" si="3"/>
        <v>7</v>
      </c>
      <c r="D13">
        <v>93</v>
      </c>
      <c r="E13">
        <f t="shared" si="1"/>
        <v>-0.47278912099226744</v>
      </c>
      <c r="F13">
        <f t="shared" si="2"/>
        <v>-0.36397522233341117</v>
      </c>
      <c r="AD13" s="3" t="s">
        <v>20</v>
      </c>
      <c r="AE13" s="3" t="e">
        <f ca="1">DAGOSTINO(A3:A13)</f>
        <v>#NAME?</v>
      </c>
      <c r="AG13" s="3" t="s">
        <v>20</v>
      </c>
      <c r="AH13" s="3" t="e">
        <f ca="1">DAGOSTINO(A24:A34)</f>
        <v>#NAME?</v>
      </c>
    </row>
    <row r="14" spans="1:34" x14ac:dyDescent="0.35">
      <c r="C14">
        <f t="shared" si="3"/>
        <v>9</v>
      </c>
      <c r="D14">
        <v>95</v>
      </c>
      <c r="E14">
        <f t="shared" si="1"/>
        <v>-0.22988411757923208</v>
      </c>
      <c r="F14">
        <f t="shared" si="2"/>
        <v>-0.33047122697217668</v>
      </c>
      <c r="AD14" t="s">
        <v>12</v>
      </c>
      <c r="AE14" t="e">
        <f ca="1">DPTEST(A3:A13)</f>
        <v>#NAME?</v>
      </c>
      <c r="AG14" t="s">
        <v>12</v>
      </c>
      <c r="AH14" t="e">
        <f ca="1">DPTEST(A24:A34)</f>
        <v>#NAME?</v>
      </c>
    </row>
    <row r="15" spans="1:34" x14ac:dyDescent="0.35">
      <c r="C15">
        <f t="shared" si="3"/>
        <v>11</v>
      </c>
      <c r="D15">
        <v>100</v>
      </c>
      <c r="E15">
        <f t="shared" si="1"/>
        <v>0</v>
      </c>
      <c r="F15">
        <f t="shared" si="2"/>
        <v>-0.24671123856909044</v>
      </c>
      <c r="AD15" t="s">
        <v>13</v>
      </c>
      <c r="AE15">
        <v>0.05</v>
      </c>
      <c r="AG15" t="s">
        <v>13</v>
      </c>
      <c r="AH15">
        <v>0.05</v>
      </c>
    </row>
    <row r="16" spans="1:34" x14ac:dyDescent="0.35">
      <c r="C16">
        <f t="shared" si="3"/>
        <v>13</v>
      </c>
      <c r="D16">
        <v>110</v>
      </c>
      <c r="E16">
        <f t="shared" si="1"/>
        <v>0.22988411757923222</v>
      </c>
      <c r="F16">
        <f t="shared" si="2"/>
        <v>-7.9191261762917992E-2</v>
      </c>
      <c r="AD16" s="9" t="s">
        <v>18</v>
      </c>
      <c r="AE16" s="10" t="e">
        <f ca="1">IF(AE14&lt;AE15,"no","yes")</f>
        <v>#NAME?</v>
      </c>
      <c r="AG16" s="9" t="s">
        <v>18</v>
      </c>
      <c r="AH16" s="10" t="e">
        <f ca="1">IF(AH14&lt;AH15,"no","yes")</f>
        <v>#NAME?</v>
      </c>
    </row>
    <row r="17" spans="1:6" x14ac:dyDescent="0.35">
      <c r="C17">
        <f t="shared" si="3"/>
        <v>15</v>
      </c>
      <c r="D17">
        <v>115</v>
      </c>
      <c r="E17">
        <f t="shared" si="1"/>
        <v>0.47278912099226728</v>
      </c>
      <c r="F17">
        <f t="shared" si="2"/>
        <v>4.5687266401682313E-3</v>
      </c>
    </row>
    <row r="18" spans="1:6" x14ac:dyDescent="0.35">
      <c r="C18">
        <f t="shared" si="3"/>
        <v>17</v>
      </c>
      <c r="D18">
        <v>140</v>
      </c>
      <c r="E18">
        <f t="shared" si="1"/>
        <v>0.74785859476330196</v>
      </c>
      <c r="F18">
        <f t="shared" si="2"/>
        <v>0.42336866865559936</v>
      </c>
    </row>
    <row r="19" spans="1:6" x14ac:dyDescent="0.35">
      <c r="C19">
        <f t="shared" si="3"/>
        <v>19</v>
      </c>
      <c r="D19">
        <v>200</v>
      </c>
      <c r="E19">
        <f t="shared" si="1"/>
        <v>1.096803562093513</v>
      </c>
      <c r="F19">
        <f t="shared" si="2"/>
        <v>1.4284885294926339</v>
      </c>
    </row>
    <row r="20" spans="1:6" x14ac:dyDescent="0.35">
      <c r="C20">
        <f t="shared" si="3"/>
        <v>21</v>
      </c>
      <c r="D20">
        <v>240</v>
      </c>
      <c r="E20">
        <f t="shared" si="1"/>
        <v>1.6906216295848984</v>
      </c>
      <c r="F20">
        <f t="shared" si="2"/>
        <v>2.0985684367173238</v>
      </c>
    </row>
    <row r="22" spans="1:6" x14ac:dyDescent="0.35">
      <c r="A22" t="s">
        <v>6</v>
      </c>
    </row>
    <row r="24" spans="1:6" x14ac:dyDescent="0.35">
      <c r="A24">
        <f t="shared" ref="A24:A34" si="4">LOG(A3)</f>
        <v>1.5440680443502757</v>
      </c>
      <c r="C24" t="s">
        <v>3</v>
      </c>
    </row>
    <row r="25" spans="1:6" x14ac:dyDescent="0.35">
      <c r="A25">
        <f t="shared" si="4"/>
        <v>1.8061799739838871</v>
      </c>
    </row>
    <row r="26" spans="1:6" x14ac:dyDescent="0.35">
      <c r="A26">
        <f t="shared" si="4"/>
        <v>1.8450980400142569</v>
      </c>
      <c r="C26" t="s">
        <v>7</v>
      </c>
      <c r="D26">
        <f>COUNT(A24:A34)</f>
        <v>11</v>
      </c>
      <c r="E26">
        <f>2*D26</f>
        <v>22</v>
      </c>
    </row>
    <row r="27" spans="1:6" x14ac:dyDescent="0.35">
      <c r="A27">
        <f t="shared" si="4"/>
        <v>1.968482948553935</v>
      </c>
      <c r="C27" t="s">
        <v>9</v>
      </c>
      <c r="D27">
        <f>AVERAGE(A24:A34)</f>
        <v>2.0064556737051693</v>
      </c>
    </row>
    <row r="28" spans="1:6" x14ac:dyDescent="0.35">
      <c r="A28">
        <f t="shared" si="4"/>
        <v>1.9777236052888478</v>
      </c>
      <c r="C28" t="s">
        <v>11</v>
      </c>
      <c r="D28">
        <f>STDEV(A24:A34)</f>
        <v>0.23073719441128815</v>
      </c>
    </row>
    <row r="29" spans="1:6" x14ac:dyDescent="0.35">
      <c r="A29">
        <f t="shared" si="4"/>
        <v>2</v>
      </c>
    </row>
    <row r="30" spans="1:6" x14ac:dyDescent="0.35">
      <c r="A30">
        <f t="shared" si="4"/>
        <v>2.0413926851582249</v>
      </c>
      <c r="C30" t="s">
        <v>14</v>
      </c>
      <c r="D30" t="s">
        <v>15</v>
      </c>
      <c r="E30" t="s">
        <v>16</v>
      </c>
      <c r="F30" t="s">
        <v>17</v>
      </c>
    </row>
    <row r="31" spans="1:6" x14ac:dyDescent="0.35">
      <c r="A31">
        <f t="shared" si="4"/>
        <v>2.0606978403536118</v>
      </c>
      <c r="C31">
        <v>1</v>
      </c>
      <c r="D31">
        <v>1.5440680443502757</v>
      </c>
      <c r="E31">
        <f t="shared" ref="E31:E41" si="5">NORMSINV(C31/E$26)</f>
        <v>-1.6906216295848977</v>
      </c>
      <c r="F31">
        <f t="shared" ref="F31:F41" si="6">STANDARDIZE(D31,D$27,D$28)</f>
        <v>-2.003957925095897</v>
      </c>
    </row>
    <row r="32" spans="1:6" x14ac:dyDescent="0.35">
      <c r="A32">
        <f t="shared" si="4"/>
        <v>2.1461280356782382</v>
      </c>
      <c r="C32">
        <f t="shared" ref="C32:C41" si="7">C31+2</f>
        <v>3</v>
      </c>
      <c r="D32">
        <v>1.8061799739838871</v>
      </c>
      <c r="E32">
        <f t="shared" si="5"/>
        <v>-1.096803562093513</v>
      </c>
      <c r="F32">
        <f t="shared" si="6"/>
        <v>-0.8679818623619544</v>
      </c>
    </row>
    <row r="33" spans="1:6" x14ac:dyDescent="0.35">
      <c r="A33">
        <f t="shared" si="4"/>
        <v>2.3010299956639813</v>
      </c>
      <c r="C33">
        <f t="shared" si="7"/>
        <v>5</v>
      </c>
      <c r="D33">
        <v>1.8450980400142569</v>
      </c>
      <c r="E33">
        <f t="shared" si="5"/>
        <v>-0.74785859476330196</v>
      </c>
      <c r="F33">
        <f t="shared" si="6"/>
        <v>-0.69931349430943079</v>
      </c>
    </row>
    <row r="34" spans="1:6" x14ac:dyDescent="0.35">
      <c r="A34">
        <f t="shared" si="4"/>
        <v>2.3802112417116059</v>
      </c>
      <c r="C34">
        <f t="shared" si="7"/>
        <v>7</v>
      </c>
      <c r="D34">
        <v>1.968482948553935</v>
      </c>
      <c r="E34">
        <f t="shared" si="5"/>
        <v>-0.47278912099226744</v>
      </c>
      <c r="F34">
        <f t="shared" si="6"/>
        <v>-0.16457132214040904</v>
      </c>
    </row>
    <row r="35" spans="1:6" x14ac:dyDescent="0.35">
      <c r="C35">
        <f t="shared" si="7"/>
        <v>9</v>
      </c>
      <c r="D35">
        <v>1.9777236052888478</v>
      </c>
      <c r="E35">
        <f t="shared" si="5"/>
        <v>-0.22988411757923208</v>
      </c>
      <c r="F35">
        <f t="shared" si="6"/>
        <v>-0.12452291660054893</v>
      </c>
    </row>
    <row r="36" spans="1:6" x14ac:dyDescent="0.35">
      <c r="C36">
        <f t="shared" si="7"/>
        <v>11</v>
      </c>
      <c r="D36">
        <v>2</v>
      </c>
      <c r="E36">
        <f t="shared" si="5"/>
        <v>0</v>
      </c>
      <c r="F36">
        <f t="shared" si="6"/>
        <v>-2.7978470144965416E-2</v>
      </c>
    </row>
    <row r="37" spans="1:6" x14ac:dyDescent="0.35">
      <c r="C37">
        <f t="shared" si="7"/>
        <v>13</v>
      </c>
      <c r="D37">
        <v>2.0413926851582249</v>
      </c>
      <c r="E37">
        <f t="shared" si="5"/>
        <v>0.22988411757923222</v>
      </c>
      <c r="F37">
        <f t="shared" si="6"/>
        <v>0.15141473632890121</v>
      </c>
    </row>
    <row r="38" spans="1:6" x14ac:dyDescent="0.35">
      <c r="C38">
        <f t="shared" si="7"/>
        <v>15</v>
      </c>
      <c r="D38">
        <v>2.0606978403536118</v>
      </c>
      <c r="E38">
        <f t="shared" si="5"/>
        <v>0.47278912099226728</v>
      </c>
      <c r="F38">
        <f t="shared" si="6"/>
        <v>0.23508202388799115</v>
      </c>
    </row>
    <row r="39" spans="1:6" x14ac:dyDescent="0.35">
      <c r="C39">
        <f t="shared" si="7"/>
        <v>17</v>
      </c>
      <c r="D39">
        <v>2.1461280356782382</v>
      </c>
      <c r="E39">
        <f t="shared" si="5"/>
        <v>0.74785859476330196</v>
      </c>
      <c r="F39">
        <f t="shared" si="6"/>
        <v>0.60533093647703551</v>
      </c>
    </row>
    <row r="40" spans="1:6" x14ac:dyDescent="0.35">
      <c r="C40">
        <f t="shared" si="7"/>
        <v>19</v>
      </c>
      <c r="D40">
        <v>2.3010299956639813</v>
      </c>
      <c r="E40">
        <f t="shared" si="5"/>
        <v>1.096803562093513</v>
      </c>
      <c r="F40">
        <f t="shared" si="6"/>
        <v>1.276665960641501</v>
      </c>
    </row>
    <row r="41" spans="1:6" x14ac:dyDescent="0.35">
      <c r="C41">
        <f t="shared" si="7"/>
        <v>21</v>
      </c>
      <c r="D41">
        <v>2.3802112417116059</v>
      </c>
      <c r="E41">
        <f t="shared" si="5"/>
        <v>1.6906216295848984</v>
      </c>
      <c r="F41">
        <f t="shared" si="6"/>
        <v>1.6198323333177864</v>
      </c>
    </row>
    <row r="43" spans="1:6" x14ac:dyDescent="0.35">
      <c r="A43" t="s">
        <v>21</v>
      </c>
    </row>
    <row r="45" spans="1:6" x14ac:dyDescent="0.35">
      <c r="B45" s="11" t="s">
        <v>22</v>
      </c>
      <c r="C45" s="11" t="s">
        <v>23</v>
      </c>
    </row>
    <row r="46" spans="1:6" x14ac:dyDescent="0.35">
      <c r="A46" t="s">
        <v>24</v>
      </c>
      <c r="B46" s="2">
        <f>SKEW(A3:A13)</f>
        <v>1.0653312240538844</v>
      </c>
      <c r="C46" s="4">
        <f>SKEW(A24:A34)</f>
        <v>-0.30318873984434541</v>
      </c>
    </row>
    <row r="47" spans="1:6" x14ac:dyDescent="0.35">
      <c r="A47" t="s">
        <v>25</v>
      </c>
      <c r="B47" s="12">
        <f>KURT(A3:A13)</f>
        <v>0.90122471790304015</v>
      </c>
      <c r="C47" s="13">
        <f>KURT(A24:A34)</f>
        <v>0.71251751779173755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Log 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2024-07-09T07:50:50Z</dcterms:created>
  <dcterms:modified xsi:type="dcterms:W3CDTF">2024-07-09T07:53:18Z</dcterms:modified>
</cp:coreProperties>
</file>