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B88B9D0F-D1F5-4E74-9E6F-FC5E0B926CB2}" xr6:coauthVersionLast="47" xr6:coauthVersionMax="47" xr10:uidLastSave="{00000000-0000-0000-0000-000000000000}"/>
  <bookViews>
    <workbookView xWindow="-110" yWindow="-110" windowWidth="19420" windowHeight="10300" xr2:uid="{187A1394-E42B-4E41-93FC-DD11F9C267AB}"/>
  </bookViews>
  <sheets>
    <sheet name="Title" sheetId="6" r:id="rId1"/>
    <sheet name="Exp" sheetId="1" r:id="rId2"/>
    <sheet name="Exp 1" sheetId="2" r:id="rId3"/>
    <sheet name="Exp 1a" sheetId="3" r:id="rId4"/>
    <sheet name="Exp 2" sheetId="4" r:id="rId5"/>
    <sheet name="Exp 3" sheetId="5" r:id="rId6"/>
  </sheets>
  <externalReferences>
    <externalReference r:id="rId7"/>
  </externalReferences>
  <definedNames>
    <definedName name="DataRange" localSheetId="3">#REF!</definedName>
    <definedName name="DataRange">#REF!</definedName>
    <definedName name="solver_adj" localSheetId="3" hidden="1">'Exp 1a'!#REF!</definedName>
    <definedName name="solver_adj" localSheetId="4" hidden="1">'Exp 2'!$V$21</definedName>
    <definedName name="solver_adj" localSheetId="5" hidden="1">'Exp 3'!$E$5</definedName>
    <definedName name="solver_cvg" localSheetId="4" hidden="1">0.0001</definedName>
    <definedName name="solver_drv" localSheetId="4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st" localSheetId="4" hidden="1">1</definedName>
    <definedName name="solver_itr" localSheetId="4" hidden="1">2147483647</definedName>
    <definedName name="solver_lhs1" localSheetId="3" hidden="1">'Exp 1a'!#REF!</definedName>
    <definedName name="solver_lhs1" localSheetId="4" hidden="1">'Exp 2'!$V$21</definedName>
    <definedName name="solver_lhs1" localSheetId="5" hidden="1">'Exp 3'!$E$5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od" localSheetId="4" hidden="1">2147483647</definedName>
    <definedName name="solver_num" localSheetId="3" hidden="1">1</definedName>
    <definedName name="solver_num" localSheetId="4" hidden="1">1</definedName>
    <definedName name="solver_num" localSheetId="5" hidden="1">1</definedName>
    <definedName name="solver_nwt" localSheetId="4" hidden="1">1</definedName>
    <definedName name="solver_opt" localSheetId="3" hidden="1">'Exp 1a'!#REF!</definedName>
    <definedName name="solver_opt" localSheetId="4" hidden="1">'Exp 2'!$Y$21</definedName>
    <definedName name="solver_opt" localSheetId="5" hidden="1">'Exp 3'!$E$26</definedName>
    <definedName name="solver_pre" localSheetId="4" hidden="1">0.000001</definedName>
    <definedName name="solver_rbv" localSheetId="4" hidden="1">1</definedName>
    <definedName name="solver_rel1" localSheetId="3" hidden="1">1</definedName>
    <definedName name="solver_rel1" localSheetId="4" hidden="1">1</definedName>
    <definedName name="solver_rel1" localSheetId="5" hidden="1">1</definedName>
    <definedName name="solver_rhs1" localSheetId="3" hidden="1">1</definedName>
    <definedName name="solver_rhs1" localSheetId="4" hidden="1">1</definedName>
    <definedName name="solver_rhs1" localSheetId="5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er" localSheetId="3" hidden="1">3</definedName>
    <definedName name="solver_ver" localSheetId="4" hidden="1">3</definedName>
    <definedName name="solver_ver" localSheetId="5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5" l="1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8" i="5" s="1"/>
  <c r="F9" i="5" s="1"/>
  <c r="D8" i="5"/>
  <c r="E7" i="5"/>
  <c r="D7" i="5"/>
  <c r="A6" i="5"/>
  <c r="A5" i="5"/>
  <c r="D9" i="5" s="1"/>
  <c r="V7" i="4"/>
  <c r="V8" i="4" s="1"/>
  <c r="V9" i="4" s="1"/>
  <c r="V10" i="4" s="1"/>
  <c r="V11" i="4" s="1"/>
  <c r="V12" i="4" s="1"/>
  <c r="V13" i="4" s="1"/>
  <c r="V14" i="4" s="1"/>
  <c r="V15" i="4" s="1"/>
  <c r="V16" i="4" s="1"/>
  <c r="V17" i="4" s="1"/>
  <c r="V18" i="4" s="1"/>
  <c r="V6" i="4"/>
  <c r="V5" i="4"/>
  <c r="G5" i="4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X4" i="4"/>
  <c r="X5" i="4" s="1"/>
  <c r="I4" i="4"/>
  <c r="I5" i="4" s="1"/>
  <c r="C4" i="4"/>
  <c r="C5" i="4" s="1"/>
  <c r="E22" i="3"/>
  <c r="E21" i="3"/>
  <c r="E20" i="3"/>
  <c r="E19" i="3"/>
  <c r="E18" i="3"/>
  <c r="E17" i="3"/>
  <c r="E16" i="3"/>
  <c r="E15" i="3"/>
  <c r="E14" i="3"/>
  <c r="E13" i="3"/>
  <c r="E12" i="3"/>
  <c r="E11" i="3"/>
  <c r="F10" i="3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E10" i="3"/>
  <c r="E9" i="3"/>
  <c r="D9" i="3"/>
  <c r="E8" i="3"/>
  <c r="F8" i="3" s="1"/>
  <c r="F9" i="3" s="1"/>
  <c r="D8" i="3"/>
  <c r="E7" i="3"/>
  <c r="D7" i="3"/>
  <c r="A5" i="3"/>
  <c r="A6" i="3" s="1"/>
  <c r="D6" i="2"/>
  <c r="D7" i="2" s="1"/>
  <c r="E8" i="2" s="1"/>
  <c r="N5" i="2"/>
  <c r="D5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C5" i="1"/>
  <c r="A5" i="1"/>
  <c r="A6" i="1" s="1"/>
  <c r="C4" i="1"/>
  <c r="G10" i="5" l="1"/>
  <c r="F10" i="5"/>
  <c r="G11" i="5"/>
  <c r="X6" i="4"/>
  <c r="Z5" i="4"/>
  <c r="Y5" i="4"/>
  <c r="E5" i="4"/>
  <c r="D5" i="4"/>
  <c r="C6" i="4"/>
  <c r="D8" i="2"/>
  <c r="E5" i="1"/>
  <c r="D5" i="1"/>
  <c r="C6" i="1"/>
  <c r="N6" i="2"/>
  <c r="K5" i="4"/>
  <c r="J5" i="4"/>
  <c r="I6" i="4"/>
  <c r="D10" i="3"/>
  <c r="A7" i="3"/>
  <c r="G26" i="3"/>
  <c r="D10" i="5"/>
  <c r="A7" i="5"/>
  <c r="E9" i="2"/>
  <c r="F26" i="3"/>
  <c r="E26" i="3"/>
  <c r="N7" i="2" l="1"/>
  <c r="D6" i="1"/>
  <c r="C7" i="1"/>
  <c r="E6" i="1"/>
  <c r="D9" i="2"/>
  <c r="A8" i="3"/>
  <c r="D11" i="3"/>
  <c r="E6" i="4"/>
  <c r="D6" i="4"/>
  <c r="C7" i="4"/>
  <c r="I10" i="5"/>
  <c r="H10" i="5"/>
  <c r="F11" i="5"/>
  <c r="K6" i="4"/>
  <c r="J6" i="4"/>
  <c r="I7" i="4"/>
  <c r="G12" i="5"/>
  <c r="A8" i="5"/>
  <c r="D11" i="5"/>
  <c r="O8" i="2"/>
  <c r="Y6" i="4"/>
  <c r="Z6" i="4"/>
  <c r="X7" i="4"/>
  <c r="K7" i="4" l="1"/>
  <c r="J7" i="4"/>
  <c r="I8" i="4"/>
  <c r="D12" i="3"/>
  <c r="A9" i="3"/>
  <c r="D10" i="2"/>
  <c r="E10" i="2"/>
  <c r="A9" i="5"/>
  <c r="D12" i="5"/>
  <c r="E7" i="1"/>
  <c r="D7" i="1"/>
  <c r="C8" i="1"/>
  <c r="F12" i="5"/>
  <c r="I11" i="5"/>
  <c r="H11" i="5"/>
  <c r="G13" i="5"/>
  <c r="E7" i="4"/>
  <c r="D7" i="4"/>
  <c r="C8" i="4"/>
  <c r="N8" i="2"/>
  <c r="X8" i="4"/>
  <c r="Z7" i="4"/>
  <c r="Y7" i="4"/>
  <c r="D11" i="2" l="1"/>
  <c r="E11" i="2"/>
  <c r="Z8" i="4"/>
  <c r="Y8" i="4"/>
  <c r="X9" i="4"/>
  <c r="N9" i="2"/>
  <c r="O9" i="2"/>
  <c r="K8" i="4"/>
  <c r="J8" i="4"/>
  <c r="I9" i="4"/>
  <c r="C9" i="1"/>
  <c r="D8" i="1"/>
  <c r="E8" i="1"/>
  <c r="D13" i="3"/>
  <c r="A10" i="3"/>
  <c r="E8" i="4"/>
  <c r="D8" i="4"/>
  <c r="C9" i="4"/>
  <c r="D13" i="5"/>
  <c r="A10" i="5"/>
  <c r="I12" i="5"/>
  <c r="H12" i="5"/>
  <c r="F13" i="5"/>
  <c r="E12" i="2"/>
  <c r="A11" i="3" l="1"/>
  <c r="D14" i="3"/>
  <c r="N10" i="2"/>
  <c r="O10" i="2"/>
  <c r="K9" i="4"/>
  <c r="J9" i="4"/>
  <c r="I10" i="4"/>
  <c r="A11" i="5"/>
  <c r="D14" i="5"/>
  <c r="D12" i="2"/>
  <c r="E9" i="4"/>
  <c r="D9" i="4"/>
  <c r="C10" i="4"/>
  <c r="F14" i="5"/>
  <c r="I13" i="5"/>
  <c r="H13" i="5"/>
  <c r="G14" i="5"/>
  <c r="X10" i="4"/>
  <c r="Z9" i="4"/>
  <c r="Y9" i="4"/>
  <c r="D9" i="1"/>
  <c r="C10" i="1"/>
  <c r="E9" i="1"/>
  <c r="G15" i="5"/>
  <c r="E10" i="1" l="1"/>
  <c r="C11" i="1"/>
  <c r="D10" i="1"/>
  <c r="O11" i="2"/>
  <c r="X11" i="4"/>
  <c r="Y10" i="4"/>
  <c r="Z10" i="4"/>
  <c r="D13" i="2"/>
  <c r="E13" i="2"/>
  <c r="A12" i="5"/>
  <c r="D15" i="5"/>
  <c r="H14" i="5"/>
  <c r="F15" i="5"/>
  <c r="I14" i="5"/>
  <c r="N11" i="2"/>
  <c r="E10" i="4"/>
  <c r="D10" i="4"/>
  <c r="C11" i="4"/>
  <c r="D15" i="3"/>
  <c r="A12" i="3"/>
  <c r="K10" i="4"/>
  <c r="J10" i="4"/>
  <c r="I11" i="4"/>
  <c r="N12" i="2" l="1"/>
  <c r="D16" i="3"/>
  <c r="A13" i="3"/>
  <c r="D14" i="2"/>
  <c r="E14" i="2"/>
  <c r="K11" i="4"/>
  <c r="J11" i="4"/>
  <c r="I12" i="4"/>
  <c r="A13" i="5"/>
  <c r="D16" i="5"/>
  <c r="E11" i="4"/>
  <c r="D11" i="4"/>
  <c r="C12" i="4"/>
  <c r="X12" i="4"/>
  <c r="Z11" i="4"/>
  <c r="Y11" i="4"/>
  <c r="F16" i="5"/>
  <c r="I15" i="5"/>
  <c r="H15" i="5"/>
  <c r="G16" i="5"/>
  <c r="D11" i="1"/>
  <c r="C12" i="1"/>
  <c r="E11" i="1"/>
  <c r="E15" i="2"/>
  <c r="O13" i="2"/>
  <c r="O12" i="2"/>
  <c r="A14" i="5" l="1"/>
  <c r="D17" i="5"/>
  <c r="K12" i="4"/>
  <c r="J12" i="4"/>
  <c r="I13" i="4"/>
  <c r="F17" i="5"/>
  <c r="I16" i="5"/>
  <c r="H16" i="5"/>
  <c r="G17" i="5"/>
  <c r="D15" i="2"/>
  <c r="Z12" i="4"/>
  <c r="Y12" i="4"/>
  <c r="X13" i="4"/>
  <c r="D17" i="3"/>
  <c r="A14" i="3"/>
  <c r="D12" i="1"/>
  <c r="E12" i="1"/>
  <c r="C13" i="1"/>
  <c r="E12" i="4"/>
  <c r="D12" i="4"/>
  <c r="C13" i="4"/>
  <c r="N13" i="2"/>
  <c r="E13" i="4" l="1"/>
  <c r="D13" i="4"/>
  <c r="C14" i="4"/>
  <c r="D18" i="3"/>
  <c r="A15" i="3"/>
  <c r="I17" i="5"/>
  <c r="H17" i="5"/>
  <c r="F18" i="5"/>
  <c r="G18" i="5"/>
  <c r="K13" i="4"/>
  <c r="J13" i="4"/>
  <c r="I14" i="4"/>
  <c r="E13" i="1"/>
  <c r="C14" i="1"/>
  <c r="D13" i="1"/>
  <c r="Z13" i="4"/>
  <c r="Y13" i="4"/>
  <c r="X14" i="4"/>
  <c r="N14" i="2"/>
  <c r="O14" i="2"/>
  <c r="D16" i="2"/>
  <c r="E16" i="2"/>
  <c r="D18" i="5"/>
  <c r="A15" i="5"/>
  <c r="N15" i="2" l="1"/>
  <c r="D19" i="3"/>
  <c r="A16" i="3"/>
  <c r="D17" i="2"/>
  <c r="E17" i="2"/>
  <c r="E14" i="4"/>
  <c r="D14" i="4"/>
  <c r="C15" i="4"/>
  <c r="Z14" i="4"/>
  <c r="X15" i="4"/>
  <c r="Y14" i="4"/>
  <c r="A16" i="5"/>
  <c r="D19" i="5"/>
  <c r="D14" i="1"/>
  <c r="C15" i="1"/>
  <c r="E14" i="1"/>
  <c r="F19" i="5"/>
  <c r="I18" i="5"/>
  <c r="H18" i="5"/>
  <c r="G19" i="5"/>
  <c r="K14" i="4"/>
  <c r="J14" i="4"/>
  <c r="I15" i="4"/>
  <c r="O15" i="2"/>
  <c r="E15" i="4" l="1"/>
  <c r="D15" i="4"/>
  <c r="C16" i="4"/>
  <c r="K15" i="4"/>
  <c r="J15" i="4"/>
  <c r="I16" i="4"/>
  <c r="Z15" i="4"/>
  <c r="X16" i="4"/>
  <c r="Y15" i="4"/>
  <c r="D18" i="2"/>
  <c r="E18" i="2"/>
  <c r="D15" i="1"/>
  <c r="E15" i="1"/>
  <c r="C16" i="1"/>
  <c r="A17" i="3"/>
  <c r="D20" i="3"/>
  <c r="I19" i="5"/>
  <c r="H19" i="5"/>
  <c r="F20" i="5"/>
  <c r="G20" i="5"/>
  <c r="D20" i="5"/>
  <c r="A17" i="5"/>
  <c r="O18" i="2"/>
  <c r="N16" i="2"/>
  <c r="N17" i="2" s="1"/>
  <c r="N18" i="2" s="1"/>
  <c r="O16" i="2"/>
  <c r="A18" i="5" l="1"/>
  <c r="D22" i="5" s="1"/>
  <c r="D21" i="5"/>
  <c r="A18" i="3"/>
  <c r="D22" i="3" s="1"/>
  <c r="D21" i="3"/>
  <c r="E16" i="4"/>
  <c r="D16" i="4"/>
  <c r="C17" i="4"/>
  <c r="Z16" i="4"/>
  <c r="Y16" i="4"/>
  <c r="X17" i="4"/>
  <c r="E16" i="1"/>
  <c r="C17" i="1"/>
  <c r="D16" i="1"/>
  <c r="F21" i="5"/>
  <c r="I20" i="5"/>
  <c r="H20" i="5"/>
  <c r="G21" i="5"/>
  <c r="K16" i="4"/>
  <c r="J16" i="4"/>
  <c r="I17" i="4"/>
  <c r="O17" i="2"/>
  <c r="Z17" i="4" l="1"/>
  <c r="X18" i="4"/>
  <c r="Y17" i="4"/>
  <c r="E17" i="4"/>
  <c r="D17" i="4"/>
  <c r="C18" i="4"/>
  <c r="I21" i="5"/>
  <c r="H21" i="5"/>
  <c r="F22" i="5"/>
  <c r="G22" i="5"/>
  <c r="E17" i="1"/>
  <c r="C18" i="1"/>
  <c r="D17" i="1"/>
  <c r="K17" i="4"/>
  <c r="J17" i="4"/>
  <c r="I18" i="4"/>
  <c r="D18" i="1" l="1"/>
  <c r="D21" i="1" s="1"/>
  <c r="C19" i="1"/>
  <c r="E18" i="1"/>
  <c r="E21" i="1" s="1"/>
  <c r="F23" i="5"/>
  <c r="I22" i="5"/>
  <c r="H22" i="5"/>
  <c r="G23" i="5"/>
  <c r="F26" i="5"/>
  <c r="G26" i="5"/>
  <c r="E26" i="5"/>
  <c r="D18" i="4"/>
  <c r="C21" i="4" s="1"/>
  <c r="E18" i="4"/>
  <c r="D21" i="4" s="1"/>
  <c r="E21" i="4" s="1"/>
  <c r="K18" i="4"/>
  <c r="J21" i="4" s="1"/>
  <c r="K21" i="4" s="1"/>
  <c r="J18" i="4"/>
  <c r="I21" i="4" s="1"/>
  <c r="Z18" i="4"/>
  <c r="Y21" i="4" s="1"/>
  <c r="Z21" i="4" s="1"/>
  <c r="Y18" i="4"/>
  <c r="X21" i="4" s="1"/>
  <c r="I23" i="5" l="1"/>
  <c r="H23" i="5"/>
</calcChain>
</file>

<file path=xl/sharedStrings.xml><?xml version="1.0" encoding="utf-8"?>
<sst xmlns="http://schemas.openxmlformats.org/spreadsheetml/2006/main" count="74" uniqueCount="29">
  <si>
    <t>Single Exponential Smoothing</t>
  </si>
  <si>
    <t>t</t>
  </si>
  <si>
    <t>y</t>
  </si>
  <si>
    <t>pred</t>
  </si>
  <si>
    <t>|e|</t>
  </si>
  <si>
    <t>e^2</t>
  </si>
  <si>
    <t>alpha</t>
  </si>
  <si>
    <t>MAE</t>
  </si>
  <si>
    <t>MSE</t>
  </si>
  <si>
    <t>Exponential Smoothing (Excel data analysis tool)</t>
  </si>
  <si>
    <t xml:space="preserve">alpha </t>
  </si>
  <si>
    <t>(default)</t>
  </si>
  <si>
    <t>damping factor = 1 - alpha</t>
  </si>
  <si>
    <t>Exponential Smoothing (Real Statistics data analysis tool)</t>
  </si>
  <si>
    <t>Exponential Smoothing</t>
  </si>
  <si>
    <t>forecast</t>
  </si>
  <si>
    <t>&gt;</t>
  </si>
  <si>
    <t>MAPE</t>
  </si>
  <si>
    <t>Single Exponential Smoothing (MAE)</t>
  </si>
  <si>
    <t>yhat</t>
  </si>
  <si>
    <t>RMSE</t>
  </si>
  <si>
    <t>Simple Exponential Smoothing</t>
  </si>
  <si>
    <t>sig level</t>
  </si>
  <si>
    <t>s.e.</t>
  </si>
  <si>
    <t>lower</t>
  </si>
  <si>
    <t>upper</t>
  </si>
  <si>
    <t>Real Statistics Using Excel</t>
  </si>
  <si>
    <t>Updated</t>
  </si>
  <si>
    <t>Copyright © 2013 - 2024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</si>
</sst>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0" xfId="0" applyFont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0" fillId="2" borderId="8" xfId="0" applyFill="1" applyBorder="1"/>
    <xf numFmtId="0" fontId="0" fillId="0" borderId="9" xfId="0" applyBorder="1"/>
    <xf numFmtId="0" fontId="0" fillId="0" borderId="10" xfId="0" applyBorder="1"/>
    <xf numFmtId="15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Single Exponential Smoothing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Exp!$B$3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Exp!$A$4:$A$19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Exp!$B$4:$B$18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2-4F8F-A7A8-048DA7A4A5D6}"/>
            </c:ext>
          </c:extLst>
        </c:ser>
        <c:ser>
          <c:idx val="1"/>
          <c:order val="1"/>
          <c:tx>
            <c:strRef>
              <c:f>Exp!$C$3</c:f>
              <c:strCache>
                <c:ptCount val="1"/>
                <c:pt idx="0">
                  <c:v>pred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Exp!$A$4:$A$19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Exp!$C$4:$C$19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3.8</c:v>
                </c:pt>
                <c:pt idx="3">
                  <c:v>5.88</c:v>
                </c:pt>
                <c:pt idx="4">
                  <c:v>11.528</c:v>
                </c:pt>
                <c:pt idx="5">
                  <c:v>11.716800000000001</c:v>
                </c:pt>
                <c:pt idx="6">
                  <c:v>13.830080000000001</c:v>
                </c:pt>
                <c:pt idx="7">
                  <c:v>17.098047999999999</c:v>
                </c:pt>
                <c:pt idx="8">
                  <c:v>19.458828799999999</c:v>
                </c:pt>
                <c:pt idx="9">
                  <c:v>32.075297280000001</c:v>
                </c:pt>
                <c:pt idx="10">
                  <c:v>35.645178368000003</c:v>
                </c:pt>
                <c:pt idx="11">
                  <c:v>43.787107020800001</c:v>
                </c:pt>
                <c:pt idx="12">
                  <c:v>56.272264212480003</c:v>
                </c:pt>
                <c:pt idx="13">
                  <c:v>57.763358527488002</c:v>
                </c:pt>
                <c:pt idx="14">
                  <c:v>64.658015116492805</c:v>
                </c:pt>
                <c:pt idx="15">
                  <c:v>73.99480906989568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2-4F8F-A7A8-048DA7A4A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43880"/>
        <c:axId val="494734472"/>
      </c:lineChart>
      <c:catAx>
        <c:axId val="49474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34472"/>
        <c:crosses val="autoZero"/>
        <c:auto val="1"/>
        <c:lblAlgn val="ctr"/>
        <c:lblOffset val="100"/>
        <c:noMultiLvlLbl val="0"/>
      </c:catAx>
      <c:valAx>
        <c:axId val="49473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43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Exponential Smoothing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'Exp 1'!$B$4:$B$18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2-4620-935C-E5EFBFC509B5}"/>
            </c:ext>
          </c:extLst>
        </c:ser>
        <c:ser>
          <c:idx val="1"/>
          <c:order val="1"/>
          <c:tx>
            <c:v>Forecast</c:v>
          </c:tx>
          <c:val>
            <c:numRef>
              <c:f>'Exp 1'!$N$4:$N$18</c:f>
              <c:numCache>
                <c:formatCode>General</c:formatCode>
                <c:ptCount val="15"/>
                <c:pt idx="0">
                  <c:v>#N/A</c:v>
                </c:pt>
                <c:pt idx="1">
                  <c:v>3</c:v>
                </c:pt>
                <c:pt idx="2">
                  <c:v>4.4000000000000004</c:v>
                </c:pt>
                <c:pt idx="3">
                  <c:v>7.62</c:v>
                </c:pt>
                <c:pt idx="4">
                  <c:v>16.286000000000001</c:v>
                </c:pt>
                <c:pt idx="5">
                  <c:v>13.285799999999998</c:v>
                </c:pt>
                <c:pt idx="6">
                  <c:v>15.885739999999998</c:v>
                </c:pt>
                <c:pt idx="7">
                  <c:v>20.165721999999999</c:v>
                </c:pt>
                <c:pt idx="8">
                  <c:v>22.149716599999998</c:v>
                </c:pt>
                <c:pt idx="9">
                  <c:v>42.344914979999999</c:v>
                </c:pt>
                <c:pt idx="10">
                  <c:v>41.403474494000001</c:v>
                </c:pt>
                <c:pt idx="11">
                  <c:v>51.621042348199992</c:v>
                </c:pt>
                <c:pt idx="12">
                  <c:v>67.986312704460005</c:v>
                </c:pt>
                <c:pt idx="13">
                  <c:v>62.395893811337999</c:v>
                </c:pt>
                <c:pt idx="14">
                  <c:v>71.218768143401405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2-4620-935C-E5EFBFC50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54072"/>
        <c:axId val="494755248"/>
      </c:lineChart>
      <c:catAx>
        <c:axId val="494754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494755248"/>
        <c:crosses val="autoZero"/>
        <c:auto val="1"/>
        <c:lblAlgn val="ctr"/>
        <c:lblOffset val="100"/>
        <c:noMultiLvlLbl val="0"/>
      </c:catAx>
      <c:valAx>
        <c:axId val="49475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540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Exponential Smoothing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'Exp 1'!$B$4:$B$18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A7-46E7-9807-0FF92615331A}"/>
            </c:ext>
          </c:extLst>
        </c:ser>
        <c:ser>
          <c:idx val="1"/>
          <c:order val="1"/>
          <c:tx>
            <c:v>Forecast</c:v>
          </c:tx>
          <c:val>
            <c:numRef>
              <c:f>'Exp 1'!$D$4:$D$18</c:f>
              <c:numCache>
                <c:formatCode>General</c:formatCode>
                <c:ptCount val="15"/>
                <c:pt idx="0">
                  <c:v>#N/A</c:v>
                </c:pt>
                <c:pt idx="1">
                  <c:v>3</c:v>
                </c:pt>
                <c:pt idx="2">
                  <c:v>3.8</c:v>
                </c:pt>
                <c:pt idx="3">
                  <c:v>5.88</c:v>
                </c:pt>
                <c:pt idx="4">
                  <c:v>11.528</c:v>
                </c:pt>
                <c:pt idx="5">
                  <c:v>11.716800000000001</c:v>
                </c:pt>
                <c:pt idx="6">
                  <c:v>13.830080000000002</c:v>
                </c:pt>
                <c:pt idx="7">
                  <c:v>17.098048000000002</c:v>
                </c:pt>
                <c:pt idx="8">
                  <c:v>19.458828800000003</c:v>
                </c:pt>
                <c:pt idx="9">
                  <c:v>32.075297280000001</c:v>
                </c:pt>
                <c:pt idx="10">
                  <c:v>35.645178368000003</c:v>
                </c:pt>
                <c:pt idx="11">
                  <c:v>43.787107020800008</c:v>
                </c:pt>
                <c:pt idx="12">
                  <c:v>56.272264212480003</c:v>
                </c:pt>
                <c:pt idx="13">
                  <c:v>57.763358527488002</c:v>
                </c:pt>
                <c:pt idx="14">
                  <c:v>64.658015116492805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7-46E7-9807-0FF926153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57600"/>
        <c:axId val="494753680"/>
      </c:lineChart>
      <c:catAx>
        <c:axId val="49475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494753680"/>
        <c:crosses val="autoZero"/>
        <c:auto val="1"/>
        <c:lblAlgn val="ctr"/>
        <c:lblOffset val="100"/>
        <c:noMultiLvlLbl val="0"/>
      </c:catAx>
      <c:valAx>
        <c:axId val="494753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576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Forecast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strRef>
              <c:f>'Exp 1a'!$D$8:$D$23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&gt;</c:v>
                </c:pt>
              </c:strCache>
            </c:strRef>
          </c:cat>
          <c:val>
            <c:numRef>
              <c:f>'Exp 1a'!$E$8:$E$22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E-4029-9198-E8DCEEB43AA6}"/>
            </c:ext>
          </c:extLst>
        </c:ser>
        <c:ser>
          <c:idx val="1"/>
          <c:order val="1"/>
          <c:tx>
            <c:v>forecast</c:v>
          </c:tx>
          <c:marker>
            <c:symbol val="none"/>
          </c:marker>
          <c:val>
            <c:numRef>
              <c:f>'Exp 1a'!$F$8:$F$23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3.8</c:v>
                </c:pt>
                <c:pt idx="3">
                  <c:v>5.88</c:v>
                </c:pt>
                <c:pt idx="4">
                  <c:v>11.528</c:v>
                </c:pt>
                <c:pt idx="5">
                  <c:v>11.716800000000001</c:v>
                </c:pt>
                <c:pt idx="6">
                  <c:v>13.830080000000001</c:v>
                </c:pt>
                <c:pt idx="7">
                  <c:v>17.098047999999999</c:v>
                </c:pt>
                <c:pt idx="8">
                  <c:v>19.458828799999999</c:v>
                </c:pt>
                <c:pt idx="9">
                  <c:v>32.075297280000001</c:v>
                </c:pt>
                <c:pt idx="10">
                  <c:v>35.645178368000003</c:v>
                </c:pt>
                <c:pt idx="11">
                  <c:v>43.787107020800001</c:v>
                </c:pt>
                <c:pt idx="12">
                  <c:v>56.272264212480003</c:v>
                </c:pt>
                <c:pt idx="13">
                  <c:v>57.763358527488002</c:v>
                </c:pt>
                <c:pt idx="14">
                  <c:v>64.658015116492805</c:v>
                </c:pt>
                <c:pt idx="15">
                  <c:v>73.99480906989568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E-4029-9198-E8DCEEB43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54464"/>
        <c:axId val="494757208"/>
      </c:lineChart>
      <c:catAx>
        <c:axId val="49475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57208"/>
        <c:crosses val="autoZero"/>
        <c:auto val="1"/>
        <c:lblAlgn val="ctr"/>
        <c:lblOffset val="100"/>
        <c:noMultiLvlLbl val="0"/>
      </c:catAx>
      <c:valAx>
        <c:axId val="494757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54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Single Exponential</a:t>
            </a:r>
            <a:r>
              <a:rPr lang="en-GB" baseline="0"/>
              <a:t> Smoothing (MAE)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 2'!$H$3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'Exp 2'!$H$4:$H$18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3E-4B9A-A2E6-7066DC4F8F8D}"/>
            </c:ext>
          </c:extLst>
        </c:ser>
        <c:ser>
          <c:idx val="1"/>
          <c:order val="1"/>
          <c:tx>
            <c:strRef>
              <c:f>'Exp 2'!$I$3</c:f>
              <c:strCache>
                <c:ptCount val="1"/>
                <c:pt idx="0">
                  <c:v>pred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'Exp 2'!$I$4:$I$18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4.3124106471336745</c:v>
                </c:pt>
                <c:pt idx="3">
                  <c:v>7.3884317351797826</c:v>
                </c:pt>
                <c:pt idx="4">
                  <c:v>15.664209969081389</c:v>
                </c:pt>
                <c:pt idx="5">
                  <c:v>13.259735880703506</c:v>
                </c:pt>
                <c:pt idx="6">
                  <c:v>15.714117107331894</c:v>
                </c:pt>
                <c:pt idx="7">
                  <c:v>19.838946924818416</c:v>
                </c:pt>
                <c:pt idx="8">
                  <c:v>21.913246780829894</c:v>
                </c:pt>
                <c:pt idx="9">
                  <c:v>41.000129088524162</c:v>
                </c:pt>
                <c:pt idx="10">
                  <c:v>41.000044379947397</c:v>
                </c:pt>
                <c:pt idx="11">
                  <c:v>50.843095111092211</c:v>
                </c:pt>
                <c:pt idx="12">
                  <c:v>66.694984700091254</c:v>
                </c:pt>
                <c:pt idx="13">
                  <c:v>62.301700098692848</c:v>
                </c:pt>
                <c:pt idx="14">
                  <c:v>70.63439209417885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3E-4B9A-A2E6-7066DC4F8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53288"/>
        <c:axId val="494756816"/>
      </c:lineChart>
      <c:catAx>
        <c:axId val="494753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56816"/>
        <c:crosses val="autoZero"/>
        <c:auto val="1"/>
        <c:lblAlgn val="ctr"/>
        <c:lblOffset val="100"/>
        <c:noMultiLvlLbl val="0"/>
      </c:catAx>
      <c:valAx>
        <c:axId val="49475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5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Single Exponential Smoothing (MSE)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 2'!$W$3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'Exp 2'!$W$4:$W$18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A-47E3-8CD0-3B4123A8EA2D}"/>
            </c:ext>
          </c:extLst>
        </c:ser>
        <c:ser>
          <c:idx val="1"/>
          <c:order val="1"/>
          <c:tx>
            <c:strRef>
              <c:f>'Exp 2'!$X$3</c:f>
              <c:strCache>
                <c:ptCount val="1"/>
                <c:pt idx="0">
                  <c:v>yhat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'Exp 2'!$X$4:$X$18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4.6878141782271134</c:v>
                </c:pt>
                <c:pt idx="3">
                  <c:v>8.3268983627962214</c:v>
                </c:pt>
                <c:pt idx="4">
                  <c:v>18.177911586375558</c:v>
                </c:pt>
                <c:pt idx="5">
                  <c:v>12.964328202716445</c:v>
                </c:pt>
                <c:pt idx="6">
                  <c:v>16.370060241779687</c:v>
                </c:pt>
                <c:pt idx="7">
                  <c:v>21.121206315024075</c:v>
                </c:pt>
                <c:pt idx="8">
                  <c:v>22.706733624757042</c:v>
                </c:pt>
                <c:pt idx="9">
                  <c:v>46.583621693002797</c:v>
                </c:pt>
                <c:pt idx="10">
                  <c:v>41.871563763349499</c:v>
                </c:pt>
                <c:pt idx="11">
                  <c:v>53.79465126154772</c:v>
                </c:pt>
                <c:pt idx="12">
                  <c:v>71.689995389052825</c:v>
                </c:pt>
                <c:pt idx="13">
                  <c:v>61.824725408526355</c:v>
                </c:pt>
                <c:pt idx="14">
                  <c:v>72.943433037288685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A-47E3-8CD0-3B4123A8E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45840"/>
        <c:axId val="494747408"/>
      </c:lineChart>
      <c:catAx>
        <c:axId val="494745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47408"/>
        <c:crosses val="autoZero"/>
        <c:auto val="1"/>
        <c:lblAlgn val="ctr"/>
        <c:lblOffset val="100"/>
        <c:noMultiLvlLbl val="0"/>
      </c:catAx>
      <c:valAx>
        <c:axId val="49474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4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Forecast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strRef>
              <c:f>'Exp 3'!$D$8:$D$23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&gt;</c:v>
                </c:pt>
              </c:strCache>
            </c:strRef>
          </c:cat>
          <c:val>
            <c:numRef>
              <c:f>'Exp 3'!$E$8:$E$22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B4-4386-8FD5-5C1E507FE8BC}"/>
            </c:ext>
          </c:extLst>
        </c:ser>
        <c:ser>
          <c:idx val="1"/>
          <c:order val="1"/>
          <c:tx>
            <c:v>forecast</c:v>
          </c:tx>
          <c:marker>
            <c:symbol val="none"/>
          </c:marker>
          <c:val>
            <c:numRef>
              <c:f>'Exp 3'!$F$8:$F$23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4.3124135898034899</c:v>
                </c:pt>
                <c:pt idx="3">
                  <c:v>7.3884396438635189</c:v>
                </c:pt>
                <c:pt idx="4">
                  <c:v>15.664231243873749</c:v>
                </c:pt>
                <c:pt idx="5">
                  <c:v>13.259737803552522</c:v>
                </c:pt>
                <c:pt idx="6">
                  <c:v>15.714123271575483</c:v>
                </c:pt>
                <c:pt idx="7">
                  <c:v>19.838958292682403</c:v>
                </c:pt>
                <c:pt idx="8">
                  <c:v>21.913255339992023</c:v>
                </c:pt>
                <c:pt idx="9">
                  <c:v>41.000174827461308</c:v>
                </c:pt>
                <c:pt idx="10">
                  <c:v>41.000060104493265</c:v>
                </c:pt>
                <c:pt idx="11">
                  <c:v>50.843122587042558</c:v>
                </c:pt>
                <c:pt idx="12">
                  <c:v>66.695029689033717</c:v>
                </c:pt>
                <c:pt idx="13">
                  <c:v>62.301705715020873</c:v>
                </c:pt>
                <c:pt idx="14">
                  <c:v>70.634412708486167</c:v>
                </c:pt>
                <c:pt idx="15">
                  <c:v>82.029829086636937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4-4386-8FD5-5C1E507FE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7452111"/>
        <c:axId val="924090143"/>
      </c:lineChart>
      <c:catAx>
        <c:axId val="1037452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4090143"/>
        <c:crosses val="autoZero"/>
        <c:auto val="1"/>
        <c:lblAlgn val="ctr"/>
        <c:lblOffset val="100"/>
        <c:noMultiLvlLbl val="0"/>
      </c:catAx>
      <c:valAx>
        <c:axId val="924090143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37452111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2</xdr:row>
      <xdr:rowOff>80962</xdr:rowOff>
    </xdr:from>
    <xdr:to>
      <xdr:col>12</xdr:col>
      <xdr:colOff>533400</xdr:colOff>
      <xdr:row>16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750876-24EA-4BAB-9B85-A296844D4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4</xdr:row>
      <xdr:rowOff>57150</xdr:rowOff>
    </xdr:from>
    <xdr:to>
      <xdr:col>21</xdr:col>
      <xdr:colOff>295275</xdr:colOff>
      <xdr:row>14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B80134-0A4C-4F0D-B567-F2FB1899E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323850</xdr:colOff>
      <xdr:row>4</xdr:row>
      <xdr:rowOff>28575</xdr:rowOff>
    </xdr:from>
    <xdr:to>
      <xdr:col>11</xdr:col>
      <xdr:colOff>323850</xdr:colOff>
      <xdr:row>14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84560D-702A-4626-A39C-6FDF5D594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4762</xdr:rowOff>
    </xdr:from>
    <xdr:to>
      <xdr:col>14</xdr:col>
      <xdr:colOff>152400</xdr:colOff>
      <xdr:row>19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1EC013-4C05-4C9C-8557-B1DF18735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2</xdr:row>
      <xdr:rowOff>176212</xdr:rowOff>
    </xdr:from>
    <xdr:to>
      <xdr:col>19</xdr:col>
      <xdr:colOff>190500</xdr:colOff>
      <xdr:row>17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0553CE-875C-4CB7-BDCB-2C6DA4267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28575</xdr:colOff>
      <xdr:row>1</xdr:row>
      <xdr:rowOff>119062</xdr:rowOff>
    </xdr:from>
    <xdr:to>
      <xdr:col>34</xdr:col>
      <xdr:colOff>333375</xdr:colOff>
      <xdr:row>16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D1A57A-2649-4E36-8D40-D6E0DDCFE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187325</xdr:colOff>
      <xdr:row>6</xdr:row>
      <xdr:rowOff>73025</xdr:rowOff>
    </xdr:from>
    <xdr:to>
      <xdr:col>16</xdr:col>
      <xdr:colOff>492125</xdr:colOff>
      <xdr:row>21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502337-C22B-4787-89E4-ABD3D277B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Time%20Series%20Examples%205%20March%202022.xlsx" TargetMode="External"/><Relationship Id="rId1" Type="http://schemas.openxmlformats.org/officeDocument/2006/relationships/externalLinkPath" Target="/38f5cd2f1f925cfd/Documenti/A%20Real%20Statistics%202020/Examples/Real%20Statistics%20Time%20Series%20Examples%205%20Marc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Error"/>
      <sheetName val="DM"/>
      <sheetName val="PT"/>
      <sheetName val="Moving"/>
      <sheetName val="Moving 1"/>
      <sheetName val="Moving 1a"/>
      <sheetName val="Weighted"/>
      <sheetName val="Weighted 2"/>
      <sheetName val="Exp"/>
      <sheetName val="Exp 1"/>
      <sheetName val="Exp 1a"/>
      <sheetName val="Exp 2"/>
      <sheetName val="Exp 3"/>
      <sheetName val="Holt"/>
      <sheetName val="Holt 2"/>
      <sheetName val="Holt 3"/>
      <sheetName val="Holt 4"/>
      <sheetName val="Holt 5"/>
      <sheetName val="Holt-Winter"/>
      <sheetName val="Holt-Winter 1"/>
      <sheetName val="Holt-Winter 2"/>
      <sheetName val="Holt-Winter 3"/>
      <sheetName val="Holt-Winters 4"/>
      <sheetName val="Holt-Winters 4a"/>
      <sheetName val="Holt-Winters 5"/>
      <sheetName val="Holt-Winters 6"/>
      <sheetName val="Stationary"/>
      <sheetName val="ACF 0"/>
      <sheetName val="ACF"/>
      <sheetName val="PACF 1"/>
      <sheetName val="Correlogram"/>
      <sheetName val="WN 1"/>
      <sheetName val="RW 1"/>
      <sheetName val="RW 1a"/>
      <sheetName val="DT 1"/>
      <sheetName val="DT 1a"/>
      <sheetName val="Test 1"/>
      <sheetName val="Test 2"/>
      <sheetName val="DF 0"/>
      <sheetName val="DF 1"/>
      <sheetName val="DF 2"/>
      <sheetName val="ADF"/>
      <sheetName val="PP KPSS"/>
      <sheetName val="Missing 1"/>
      <sheetName val="Missing 2"/>
      <sheetName val="Missing 3"/>
      <sheetName val="Missing 4"/>
      <sheetName val="AR 1"/>
      <sheetName val="AR 1a"/>
      <sheetName val="AR 1b"/>
      <sheetName val="AR 1c"/>
      <sheetName val="AR 1d"/>
      <sheetName val="AR 2"/>
      <sheetName val="AR 2a"/>
      <sheetName val="AR 2b"/>
      <sheetName val="AR 2c"/>
      <sheetName val="AR 2d"/>
      <sheetName val="AR 3"/>
      <sheetName val="AR 4"/>
      <sheetName val="MA"/>
      <sheetName val="MA 1"/>
      <sheetName val="MA 2"/>
      <sheetName val="MA 3"/>
      <sheetName val="MA 4"/>
      <sheetName val="MA 5"/>
      <sheetName val="MA 6"/>
      <sheetName val="MA 7"/>
      <sheetName val="MA 8"/>
      <sheetName val="ARMA 1.1"/>
      <sheetName val="ARMA 1.1a"/>
      <sheetName val="ARMA 1.1b"/>
      <sheetName val="ARMA 1.1c"/>
      <sheetName val="ARMA 1.1d"/>
      <sheetName val="ARMA 1.1dd"/>
      <sheetName val="ARMA 1.1e"/>
      <sheetName val="ARMA 1.1ee"/>
      <sheetName val="ARMA 1.1f"/>
      <sheetName val="ARMA 2.1"/>
      <sheetName val="ARMA 2.2"/>
      <sheetName val="Diff"/>
      <sheetName val="ARIMA 1"/>
      <sheetName val="ARIMA 1a"/>
      <sheetName val="ARIMA 2"/>
      <sheetName val="ARIMA 2a"/>
      <sheetName val="ARIMA 3"/>
      <sheetName val="ARIMA 3a"/>
      <sheetName val="SARIMA"/>
      <sheetName val="SARIMA 1"/>
      <sheetName val="MK"/>
      <sheetName val="Sen"/>
      <sheetName val="MK Tool"/>
      <sheetName val="MK + Sen"/>
      <sheetName val="Granger 1"/>
      <sheetName val="Granger 2"/>
      <sheetName val="Granger 3"/>
      <sheetName val="Granger 4"/>
      <sheetName val="Engle"/>
      <sheetName val="Cross"/>
      <sheetName val="ARIMAX"/>
      <sheetName val="ARIMAX 1"/>
      <sheetName val="Crime"/>
      <sheetName val="Diff 2"/>
      <sheetName val="Demean 2"/>
      <sheetName val="Diff 3"/>
      <sheetName val="Demean 3"/>
      <sheetName val="LSDV"/>
      <sheetName val="REM"/>
      <sheetName val="Markov"/>
      <sheetName val="Markov 1"/>
      <sheetName val="ADF Table"/>
      <sheetName val="EG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>y</v>
          </cell>
          <cell r="C3" t="str">
            <v>pred</v>
          </cell>
        </row>
        <row r="4">
          <cell r="A4">
            <v>1</v>
          </cell>
          <cell r="B4">
            <v>3</v>
          </cell>
          <cell r="C4">
            <v>3</v>
          </cell>
        </row>
        <row r="5">
          <cell r="A5">
            <v>2</v>
          </cell>
          <cell r="B5">
            <v>5</v>
          </cell>
          <cell r="C5">
            <v>3</v>
          </cell>
        </row>
        <row r="6">
          <cell r="A6">
            <v>3</v>
          </cell>
          <cell r="B6">
            <v>9</v>
          </cell>
          <cell r="C6">
            <v>3.8</v>
          </cell>
        </row>
        <row r="7">
          <cell r="A7">
            <v>4</v>
          </cell>
          <cell r="B7">
            <v>20</v>
          </cell>
          <cell r="C7">
            <v>5.88</v>
          </cell>
        </row>
        <row r="8">
          <cell r="A8">
            <v>5</v>
          </cell>
          <cell r="B8">
            <v>12</v>
          </cell>
          <cell r="C8">
            <v>11.528</v>
          </cell>
        </row>
        <row r="9">
          <cell r="A9">
            <v>6</v>
          </cell>
          <cell r="B9">
            <v>17</v>
          </cell>
          <cell r="C9">
            <v>11.716800000000001</v>
          </cell>
        </row>
        <row r="10">
          <cell r="A10">
            <v>7</v>
          </cell>
          <cell r="B10">
            <v>22</v>
          </cell>
          <cell r="C10">
            <v>13.830080000000001</v>
          </cell>
        </row>
        <row r="11">
          <cell r="A11">
            <v>8</v>
          </cell>
          <cell r="B11">
            <v>23</v>
          </cell>
          <cell r="C11">
            <v>17.098047999999999</v>
          </cell>
        </row>
        <row r="12">
          <cell r="A12">
            <v>9</v>
          </cell>
          <cell r="B12">
            <v>51</v>
          </cell>
          <cell r="C12">
            <v>19.458828799999999</v>
          </cell>
        </row>
        <row r="13">
          <cell r="A13">
            <v>10</v>
          </cell>
          <cell r="B13">
            <v>41</v>
          </cell>
          <cell r="C13">
            <v>32.075297280000001</v>
          </cell>
        </row>
        <row r="14">
          <cell r="A14">
            <v>11</v>
          </cell>
          <cell r="B14">
            <v>56</v>
          </cell>
          <cell r="C14">
            <v>35.645178368000003</v>
          </cell>
        </row>
        <row r="15">
          <cell r="A15">
            <v>12</v>
          </cell>
          <cell r="B15">
            <v>75</v>
          </cell>
          <cell r="C15">
            <v>43.787107020800001</v>
          </cell>
        </row>
        <row r="16">
          <cell r="A16">
            <v>13</v>
          </cell>
          <cell r="B16">
            <v>60</v>
          </cell>
          <cell r="C16">
            <v>56.272264212480003</v>
          </cell>
        </row>
        <row r="17">
          <cell r="A17">
            <v>14</v>
          </cell>
          <cell r="B17">
            <v>75</v>
          </cell>
          <cell r="C17">
            <v>57.763358527488002</v>
          </cell>
        </row>
        <row r="18">
          <cell r="A18">
            <v>15</v>
          </cell>
          <cell r="B18">
            <v>88</v>
          </cell>
          <cell r="C18">
            <v>64.658015116492805</v>
          </cell>
        </row>
        <row r="19">
          <cell r="A19">
            <v>16</v>
          </cell>
          <cell r="C19">
            <v>73.99480906989568</v>
          </cell>
        </row>
      </sheetData>
      <sheetData sheetId="11">
        <row r="4">
          <cell r="B4">
            <v>3</v>
          </cell>
          <cell r="D4" t="e">
            <v>#N/A</v>
          </cell>
          <cell r="N4" t="e">
            <v>#N/A</v>
          </cell>
        </row>
        <row r="5">
          <cell r="B5">
            <v>5</v>
          </cell>
          <cell r="D5">
            <v>3</v>
          </cell>
          <cell r="N5">
            <v>3</v>
          </cell>
        </row>
        <row r="6">
          <cell r="B6">
            <v>9</v>
          </cell>
          <cell r="D6">
            <v>3.8</v>
          </cell>
          <cell r="N6">
            <v>4.4000000000000004</v>
          </cell>
        </row>
        <row r="7">
          <cell r="B7">
            <v>20</v>
          </cell>
          <cell r="D7">
            <v>5.88</v>
          </cell>
          <cell r="N7">
            <v>7.62</v>
          </cell>
        </row>
        <row r="8">
          <cell r="B8">
            <v>12</v>
          </cell>
          <cell r="D8">
            <v>11.528</v>
          </cell>
          <cell r="N8">
            <v>16.286000000000001</v>
          </cell>
        </row>
        <row r="9">
          <cell r="B9">
            <v>17</v>
          </cell>
          <cell r="D9">
            <v>11.716800000000001</v>
          </cell>
          <cell r="N9">
            <v>13.285799999999998</v>
          </cell>
        </row>
        <row r="10">
          <cell r="B10">
            <v>22</v>
          </cell>
          <cell r="D10">
            <v>13.830080000000002</v>
          </cell>
          <cell r="N10">
            <v>15.885739999999998</v>
          </cell>
        </row>
        <row r="11">
          <cell r="B11">
            <v>23</v>
          </cell>
          <cell r="D11">
            <v>17.098048000000002</v>
          </cell>
          <cell r="N11">
            <v>20.165721999999999</v>
          </cell>
        </row>
        <row r="12">
          <cell r="B12">
            <v>51</v>
          </cell>
          <cell r="D12">
            <v>19.458828800000003</v>
          </cell>
          <cell r="N12">
            <v>22.149716599999998</v>
          </cell>
        </row>
        <row r="13">
          <cell r="B13">
            <v>41</v>
          </cell>
          <cell r="D13">
            <v>32.075297280000001</v>
          </cell>
          <cell r="N13">
            <v>42.344914979999999</v>
          </cell>
        </row>
        <row r="14">
          <cell r="B14">
            <v>56</v>
          </cell>
          <cell r="D14">
            <v>35.645178368000003</v>
          </cell>
          <cell r="N14">
            <v>41.403474494000001</v>
          </cell>
        </row>
        <row r="15">
          <cell r="B15">
            <v>75</v>
          </cell>
          <cell r="D15">
            <v>43.787107020800008</v>
          </cell>
          <cell r="N15">
            <v>51.621042348199992</v>
          </cell>
        </row>
        <row r="16">
          <cell r="B16">
            <v>60</v>
          </cell>
          <cell r="D16">
            <v>56.272264212480003</v>
          </cell>
          <cell r="N16">
            <v>67.986312704460005</v>
          </cell>
        </row>
        <row r="17">
          <cell r="B17">
            <v>75</v>
          </cell>
          <cell r="D17">
            <v>57.763358527488002</v>
          </cell>
          <cell r="N17">
            <v>62.395893811337999</v>
          </cell>
        </row>
        <row r="18">
          <cell r="B18">
            <v>88</v>
          </cell>
          <cell r="D18">
            <v>64.658015116492805</v>
          </cell>
          <cell r="N18">
            <v>71.218768143401405</v>
          </cell>
        </row>
      </sheetData>
      <sheetData sheetId="12">
        <row r="8">
          <cell r="D8">
            <v>1</v>
          </cell>
          <cell r="E8">
            <v>3</v>
          </cell>
          <cell r="F8">
            <v>3</v>
          </cell>
        </row>
        <row r="9">
          <cell r="D9">
            <v>2</v>
          </cell>
          <cell r="E9">
            <v>5</v>
          </cell>
          <cell r="F9">
            <v>3</v>
          </cell>
        </row>
        <row r="10">
          <cell r="D10">
            <v>3</v>
          </cell>
          <cell r="E10">
            <v>9</v>
          </cell>
          <cell r="F10">
            <v>3.8</v>
          </cell>
        </row>
        <row r="11">
          <cell r="D11">
            <v>4</v>
          </cell>
          <cell r="E11">
            <v>20</v>
          </cell>
          <cell r="F11">
            <v>5.88</v>
          </cell>
        </row>
        <row r="12">
          <cell r="D12">
            <v>5</v>
          </cell>
          <cell r="E12">
            <v>12</v>
          </cell>
          <cell r="F12">
            <v>11.528</v>
          </cell>
        </row>
        <row r="13">
          <cell r="D13">
            <v>6</v>
          </cell>
          <cell r="E13">
            <v>17</v>
          </cell>
          <cell r="F13">
            <v>11.716800000000001</v>
          </cell>
        </row>
        <row r="14">
          <cell r="D14">
            <v>7</v>
          </cell>
          <cell r="E14">
            <v>22</v>
          </cell>
          <cell r="F14">
            <v>13.830080000000001</v>
          </cell>
        </row>
        <row r="15">
          <cell r="D15">
            <v>8</v>
          </cell>
          <cell r="E15">
            <v>23</v>
          </cell>
          <cell r="F15">
            <v>17.098047999999999</v>
          </cell>
        </row>
        <row r="16">
          <cell r="D16">
            <v>9</v>
          </cell>
          <cell r="E16">
            <v>51</v>
          </cell>
          <cell r="F16">
            <v>19.458828799999999</v>
          </cell>
        </row>
        <row r="17">
          <cell r="D17">
            <v>10</v>
          </cell>
          <cell r="E17">
            <v>41</v>
          </cell>
          <cell r="F17">
            <v>32.075297280000001</v>
          </cell>
        </row>
        <row r="18">
          <cell r="D18">
            <v>11</v>
          </cell>
          <cell r="E18">
            <v>56</v>
          </cell>
          <cell r="F18">
            <v>35.645178368000003</v>
          </cell>
        </row>
        <row r="19">
          <cell r="D19">
            <v>12</v>
          </cell>
          <cell r="E19">
            <v>75</v>
          </cell>
          <cell r="F19">
            <v>43.787107020800001</v>
          </cell>
        </row>
        <row r="20">
          <cell r="D20">
            <v>13</v>
          </cell>
          <cell r="E20">
            <v>60</v>
          </cell>
          <cell r="F20">
            <v>56.272264212480003</v>
          </cell>
        </row>
        <row r="21">
          <cell r="D21">
            <v>14</v>
          </cell>
          <cell r="E21">
            <v>75</v>
          </cell>
          <cell r="F21">
            <v>57.763358527488002</v>
          </cell>
        </row>
        <row r="22">
          <cell r="D22">
            <v>15</v>
          </cell>
          <cell r="E22">
            <v>88</v>
          </cell>
          <cell r="F22">
            <v>64.658015116492805</v>
          </cell>
        </row>
        <row r="23">
          <cell r="D23" t="str">
            <v>&gt;</v>
          </cell>
          <cell r="F23">
            <v>73.99480906989568</v>
          </cell>
        </row>
      </sheetData>
      <sheetData sheetId="13">
        <row r="3">
          <cell r="H3" t="str">
            <v>y</v>
          </cell>
          <cell r="I3" t="str">
            <v>pred</v>
          </cell>
          <cell r="W3" t="str">
            <v>y</v>
          </cell>
          <cell r="X3" t="str">
            <v>yhat</v>
          </cell>
        </row>
        <row r="4">
          <cell r="H4">
            <v>3</v>
          </cell>
          <cell r="I4">
            <v>3</v>
          </cell>
          <cell r="W4">
            <v>3</v>
          </cell>
          <cell r="X4">
            <v>3</v>
          </cell>
        </row>
        <row r="5">
          <cell r="H5">
            <v>5</v>
          </cell>
          <cell r="I5">
            <v>3</v>
          </cell>
          <cell r="W5">
            <v>5</v>
          </cell>
          <cell r="X5">
            <v>3</v>
          </cell>
        </row>
        <row r="6">
          <cell r="H6">
            <v>9</v>
          </cell>
          <cell r="I6">
            <v>4.3124106471336745</v>
          </cell>
          <cell r="W6">
            <v>9</v>
          </cell>
          <cell r="X6">
            <v>4.6878141782271134</v>
          </cell>
        </row>
        <row r="7">
          <cell r="H7">
            <v>20</v>
          </cell>
          <cell r="I7">
            <v>7.3884317351797826</v>
          </cell>
          <cell r="W7">
            <v>20</v>
          </cell>
          <cell r="X7">
            <v>8.3268983627962214</v>
          </cell>
        </row>
        <row r="8">
          <cell r="H8">
            <v>12</v>
          </cell>
          <cell r="I8">
            <v>15.664209969081389</v>
          </cell>
          <cell r="W8">
            <v>12</v>
          </cell>
          <cell r="X8">
            <v>18.177911586375558</v>
          </cell>
        </row>
        <row r="9">
          <cell r="H9">
            <v>17</v>
          </cell>
          <cell r="I9">
            <v>13.259735880703506</v>
          </cell>
          <cell r="W9">
            <v>17</v>
          </cell>
          <cell r="X9">
            <v>12.964328202716445</v>
          </cell>
        </row>
        <row r="10">
          <cell r="H10">
            <v>22</v>
          </cell>
          <cell r="I10">
            <v>15.714117107331894</v>
          </cell>
          <cell r="W10">
            <v>22</v>
          </cell>
          <cell r="X10">
            <v>16.370060241779687</v>
          </cell>
        </row>
        <row r="11">
          <cell r="H11">
            <v>23</v>
          </cell>
          <cell r="I11">
            <v>19.838946924818416</v>
          </cell>
          <cell r="W11">
            <v>23</v>
          </cell>
          <cell r="X11">
            <v>21.121206315024075</v>
          </cell>
        </row>
        <row r="12">
          <cell r="H12">
            <v>51</v>
          </cell>
          <cell r="I12">
            <v>21.913246780829894</v>
          </cell>
          <cell r="W12">
            <v>51</v>
          </cell>
          <cell r="X12">
            <v>22.706733624757042</v>
          </cell>
        </row>
        <row r="13">
          <cell r="H13">
            <v>41</v>
          </cell>
          <cell r="I13">
            <v>41.000129088524162</v>
          </cell>
          <cell r="W13">
            <v>41</v>
          </cell>
          <cell r="X13">
            <v>46.583621693002797</v>
          </cell>
        </row>
        <row r="14">
          <cell r="H14">
            <v>56</v>
          </cell>
          <cell r="I14">
            <v>41.000044379947397</v>
          </cell>
          <cell r="W14">
            <v>56</v>
          </cell>
          <cell r="X14">
            <v>41.871563763349499</v>
          </cell>
        </row>
        <row r="15">
          <cell r="H15">
            <v>75</v>
          </cell>
          <cell r="I15">
            <v>50.843095111092211</v>
          </cell>
          <cell r="W15">
            <v>75</v>
          </cell>
          <cell r="X15">
            <v>53.79465126154772</v>
          </cell>
        </row>
        <row r="16">
          <cell r="H16">
            <v>60</v>
          </cell>
          <cell r="I16">
            <v>66.694984700091254</v>
          </cell>
          <cell r="W16">
            <v>60</v>
          </cell>
          <cell r="X16">
            <v>71.689995389052825</v>
          </cell>
        </row>
        <row r="17">
          <cell r="H17">
            <v>75</v>
          </cell>
          <cell r="I17">
            <v>62.301700098692848</v>
          </cell>
          <cell r="W17">
            <v>75</v>
          </cell>
          <cell r="X17">
            <v>61.824725408526355</v>
          </cell>
        </row>
        <row r="18">
          <cell r="H18">
            <v>88</v>
          </cell>
          <cell r="I18">
            <v>70.63439209417885</v>
          </cell>
          <cell r="W18">
            <v>88</v>
          </cell>
          <cell r="X18">
            <v>72.943433037288685</v>
          </cell>
        </row>
      </sheetData>
      <sheetData sheetId="14">
        <row r="8">
          <cell r="D8">
            <v>1</v>
          </cell>
          <cell r="E8">
            <v>3</v>
          </cell>
          <cell r="F8">
            <v>3</v>
          </cell>
        </row>
        <row r="9">
          <cell r="D9">
            <v>2</v>
          </cell>
          <cell r="E9">
            <v>5</v>
          </cell>
          <cell r="F9">
            <v>3</v>
          </cell>
        </row>
        <row r="10">
          <cell r="D10">
            <v>3</v>
          </cell>
          <cell r="E10">
            <v>9</v>
          </cell>
          <cell r="F10">
            <v>4.3124135898034899</v>
          </cell>
        </row>
        <row r="11">
          <cell r="D11">
            <v>4</v>
          </cell>
          <cell r="E11">
            <v>20</v>
          </cell>
          <cell r="F11">
            <v>7.3884396438635189</v>
          </cell>
        </row>
        <row r="12">
          <cell r="D12">
            <v>5</v>
          </cell>
          <cell r="E12">
            <v>12</v>
          </cell>
          <cell r="F12">
            <v>15.664231243873749</v>
          </cell>
        </row>
        <row r="13">
          <cell r="D13">
            <v>6</v>
          </cell>
          <cell r="E13">
            <v>17</v>
          </cell>
          <cell r="F13">
            <v>13.259737803552522</v>
          </cell>
        </row>
        <row r="14">
          <cell r="D14">
            <v>7</v>
          </cell>
          <cell r="E14">
            <v>22</v>
          </cell>
          <cell r="F14">
            <v>15.714123271575483</v>
          </cell>
        </row>
        <row r="15">
          <cell r="D15">
            <v>8</v>
          </cell>
          <cell r="E15">
            <v>23</v>
          </cell>
          <cell r="F15">
            <v>19.838958292682403</v>
          </cell>
        </row>
        <row r="16">
          <cell r="D16">
            <v>9</v>
          </cell>
          <cell r="E16">
            <v>51</v>
          </cell>
          <cell r="F16">
            <v>21.913255339992023</v>
          </cell>
        </row>
        <row r="17">
          <cell r="D17">
            <v>10</v>
          </cell>
          <cell r="E17">
            <v>41</v>
          </cell>
          <cell r="F17">
            <v>41.000174827461308</v>
          </cell>
        </row>
        <row r="18">
          <cell r="D18">
            <v>11</v>
          </cell>
          <cell r="E18">
            <v>56</v>
          </cell>
          <cell r="F18">
            <v>41.000060104493265</v>
          </cell>
        </row>
        <row r="19">
          <cell r="D19">
            <v>12</v>
          </cell>
          <cell r="E19">
            <v>75</v>
          </cell>
          <cell r="F19">
            <v>50.843122587042558</v>
          </cell>
        </row>
        <row r="20">
          <cell r="D20">
            <v>13</v>
          </cell>
          <cell r="E20">
            <v>60</v>
          </cell>
          <cell r="F20">
            <v>66.695029689033717</v>
          </cell>
        </row>
        <row r="21">
          <cell r="D21">
            <v>14</v>
          </cell>
          <cell r="E21">
            <v>75</v>
          </cell>
          <cell r="F21">
            <v>62.301705715020873</v>
          </cell>
        </row>
        <row r="22">
          <cell r="D22">
            <v>15</v>
          </cell>
          <cell r="E22">
            <v>88</v>
          </cell>
          <cell r="F22">
            <v>70.634412708486167</v>
          </cell>
        </row>
        <row r="23">
          <cell r="D23" t="str">
            <v>&gt;</v>
          </cell>
          <cell r="F23">
            <v>82.029829086636937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0F13B-4EF9-44E7-B50D-B783C8A437B0}">
  <sheetPr codeName="Sheet1"/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26</v>
      </c>
    </row>
    <row r="2" spans="1:13" x14ac:dyDescent="0.35">
      <c r="A2" t="s">
        <v>21</v>
      </c>
    </row>
    <row r="4" spans="1:13" x14ac:dyDescent="0.35">
      <c r="A4" t="s">
        <v>27</v>
      </c>
      <c r="B4" s="19">
        <v>45484</v>
      </c>
    </row>
    <row r="6" spans="1:13" x14ac:dyDescent="0.35">
      <c r="A6" s="20" t="s">
        <v>28</v>
      </c>
    </row>
    <row r="10" spans="1:13" ht="18.5" x14ac:dyDescent="0.45">
      <c r="M10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3B2B-DCB5-4B5F-BBC2-46276BE321BE}">
  <sheetPr codeName="Sheet7"/>
  <dimension ref="A1:E21"/>
  <sheetViews>
    <sheetView workbookViewId="0"/>
  </sheetViews>
  <sheetFormatPr defaultRowHeight="14.5" x14ac:dyDescent="0.35"/>
  <sheetData>
    <row r="1" spans="1:5" x14ac:dyDescent="0.35">
      <c r="A1" s="1" t="s">
        <v>0</v>
      </c>
    </row>
    <row r="3" spans="1:5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x14ac:dyDescent="0.35">
      <c r="A4" s="3">
        <v>1</v>
      </c>
      <c r="B4" s="3">
        <v>3</v>
      </c>
      <c r="C4">
        <f>B4</f>
        <v>3</v>
      </c>
    </row>
    <row r="5" spans="1:5" x14ac:dyDescent="0.35">
      <c r="A5" s="3">
        <f>A4+1</f>
        <v>2</v>
      </c>
      <c r="B5" s="3">
        <v>5</v>
      </c>
      <c r="C5">
        <f>C4+B$21*(B4-C4)</f>
        <v>3</v>
      </c>
      <c r="D5">
        <f>ABS(B5-C5)</f>
        <v>2</v>
      </c>
      <c r="E5">
        <f>(B5-C5)^2</f>
        <v>4</v>
      </c>
    </row>
    <row r="6" spans="1:5" x14ac:dyDescent="0.35">
      <c r="A6" s="3">
        <f t="shared" ref="A6:A18" si="0">A5+1</f>
        <v>3</v>
      </c>
      <c r="B6" s="3">
        <v>9</v>
      </c>
      <c r="C6">
        <f t="shared" ref="C6:C19" si="1">C5+B$21*(B5-C5)</f>
        <v>3.8</v>
      </c>
      <c r="D6">
        <f>ABS(B6-C6)</f>
        <v>5.2</v>
      </c>
      <c r="E6">
        <f>(B6-C6)^2</f>
        <v>27.040000000000003</v>
      </c>
    </row>
    <row r="7" spans="1:5" x14ac:dyDescent="0.35">
      <c r="A7" s="3">
        <f t="shared" si="0"/>
        <v>4</v>
      </c>
      <c r="B7" s="3">
        <v>20</v>
      </c>
      <c r="C7">
        <f t="shared" si="1"/>
        <v>5.88</v>
      </c>
      <c r="D7">
        <f>ABS(B7-C7)</f>
        <v>14.120000000000001</v>
      </c>
      <c r="E7">
        <f>(B7-C7)^2</f>
        <v>199.37440000000004</v>
      </c>
    </row>
    <row r="8" spans="1:5" x14ac:dyDescent="0.35">
      <c r="A8" s="3">
        <f t="shared" si="0"/>
        <v>5</v>
      </c>
      <c r="B8" s="3">
        <v>12</v>
      </c>
      <c r="C8">
        <f t="shared" si="1"/>
        <v>11.528</v>
      </c>
      <c r="D8">
        <f t="shared" ref="D8:D18" si="2">ABS(B8-C8)</f>
        <v>0.47199999999999953</v>
      </c>
      <c r="E8">
        <f t="shared" ref="E8:E18" si="3">(B8-C8)^2</f>
        <v>0.22278399999999957</v>
      </c>
    </row>
    <row r="9" spans="1:5" x14ac:dyDescent="0.35">
      <c r="A9" s="3">
        <f t="shared" si="0"/>
        <v>6</v>
      </c>
      <c r="B9" s="3">
        <v>17</v>
      </c>
      <c r="C9">
        <f t="shared" si="1"/>
        <v>11.716800000000001</v>
      </c>
      <c r="D9">
        <f t="shared" si="2"/>
        <v>5.283199999999999</v>
      </c>
      <c r="E9">
        <f t="shared" si="3"/>
        <v>27.912202239999989</v>
      </c>
    </row>
    <row r="10" spans="1:5" x14ac:dyDescent="0.35">
      <c r="A10" s="3">
        <f t="shared" si="0"/>
        <v>7</v>
      </c>
      <c r="B10" s="3">
        <v>22</v>
      </c>
      <c r="C10">
        <f t="shared" si="1"/>
        <v>13.830080000000001</v>
      </c>
      <c r="D10">
        <f t="shared" si="2"/>
        <v>8.1699199999999994</v>
      </c>
      <c r="E10">
        <f t="shared" si="3"/>
        <v>66.747592806399993</v>
      </c>
    </row>
    <row r="11" spans="1:5" x14ac:dyDescent="0.35">
      <c r="A11" s="3">
        <f t="shared" si="0"/>
        <v>8</v>
      </c>
      <c r="B11" s="3">
        <v>23</v>
      </c>
      <c r="C11">
        <f t="shared" si="1"/>
        <v>17.098047999999999</v>
      </c>
      <c r="D11">
        <f t="shared" si="2"/>
        <v>5.9019520000000014</v>
      </c>
      <c r="E11">
        <f t="shared" si="3"/>
        <v>34.833037410304016</v>
      </c>
    </row>
    <row r="12" spans="1:5" x14ac:dyDescent="0.35">
      <c r="A12" s="3">
        <f t="shared" si="0"/>
        <v>9</v>
      </c>
      <c r="B12" s="3">
        <v>51</v>
      </c>
      <c r="C12">
        <f t="shared" si="1"/>
        <v>19.458828799999999</v>
      </c>
      <c r="D12">
        <f t="shared" si="2"/>
        <v>31.541171200000001</v>
      </c>
      <c r="E12">
        <f t="shared" si="3"/>
        <v>994.84548066770947</v>
      </c>
    </row>
    <row r="13" spans="1:5" x14ac:dyDescent="0.35">
      <c r="A13" s="3">
        <f t="shared" si="0"/>
        <v>10</v>
      </c>
      <c r="B13" s="3">
        <v>41</v>
      </c>
      <c r="C13">
        <f t="shared" si="1"/>
        <v>32.075297280000001</v>
      </c>
      <c r="D13">
        <f t="shared" si="2"/>
        <v>8.9247027199999991</v>
      </c>
      <c r="E13">
        <f t="shared" si="3"/>
        <v>79.650318640375389</v>
      </c>
    </row>
    <row r="14" spans="1:5" x14ac:dyDescent="0.35">
      <c r="A14" s="3">
        <f t="shared" si="0"/>
        <v>11</v>
      </c>
      <c r="B14" s="3">
        <v>56</v>
      </c>
      <c r="C14">
        <f t="shared" si="1"/>
        <v>35.645178368000003</v>
      </c>
      <c r="D14">
        <f t="shared" si="2"/>
        <v>20.354821631999997</v>
      </c>
      <c r="E14">
        <f t="shared" si="3"/>
        <v>414.31876367053502</v>
      </c>
    </row>
    <row r="15" spans="1:5" x14ac:dyDescent="0.35">
      <c r="A15" s="3">
        <f t="shared" si="0"/>
        <v>12</v>
      </c>
      <c r="B15" s="3">
        <v>75</v>
      </c>
      <c r="C15">
        <f t="shared" si="1"/>
        <v>43.787107020800001</v>
      </c>
      <c r="D15">
        <f t="shared" si="2"/>
        <v>31.212892979199999</v>
      </c>
      <c r="E15">
        <f t="shared" si="3"/>
        <v>974.24468813099259</v>
      </c>
    </row>
    <row r="16" spans="1:5" x14ac:dyDescent="0.35">
      <c r="A16" s="3">
        <f t="shared" si="0"/>
        <v>13</v>
      </c>
      <c r="B16" s="3">
        <v>60</v>
      </c>
      <c r="C16">
        <f t="shared" si="1"/>
        <v>56.272264212480003</v>
      </c>
      <c r="D16">
        <f t="shared" si="2"/>
        <v>3.7277357875199968</v>
      </c>
      <c r="E16">
        <f t="shared" si="3"/>
        <v>13.896014101557331</v>
      </c>
    </row>
    <row r="17" spans="1:5" x14ac:dyDescent="0.35">
      <c r="A17" s="3">
        <f t="shared" si="0"/>
        <v>14</v>
      </c>
      <c r="B17" s="3">
        <v>75</v>
      </c>
      <c r="C17">
        <f t="shared" si="1"/>
        <v>57.763358527488002</v>
      </c>
      <c r="D17">
        <f t="shared" si="2"/>
        <v>17.236641472511998</v>
      </c>
      <c r="E17">
        <f t="shared" si="3"/>
        <v>297.1018092519206</v>
      </c>
    </row>
    <row r="18" spans="1:5" x14ac:dyDescent="0.35">
      <c r="A18" s="4">
        <f t="shared" si="0"/>
        <v>15</v>
      </c>
      <c r="B18" s="4">
        <v>88</v>
      </c>
      <c r="C18" s="5">
        <f t="shared" si="1"/>
        <v>64.658015116492805</v>
      </c>
      <c r="D18" s="5">
        <f t="shared" si="2"/>
        <v>23.341984883507195</v>
      </c>
      <c r="E18" s="5">
        <f t="shared" si="3"/>
        <v>544.84825830187833</v>
      </c>
    </row>
    <row r="19" spans="1:5" x14ac:dyDescent="0.35">
      <c r="A19" s="3">
        <v>16</v>
      </c>
      <c r="C19">
        <f t="shared" si="1"/>
        <v>73.99480906989568</v>
      </c>
    </row>
    <row r="20" spans="1:5" x14ac:dyDescent="0.35">
      <c r="B20" s="3" t="s">
        <v>6</v>
      </c>
      <c r="D20" s="3" t="s">
        <v>7</v>
      </c>
      <c r="E20" s="3" t="s">
        <v>8</v>
      </c>
    </row>
    <row r="21" spans="1:5" x14ac:dyDescent="0.35">
      <c r="B21" s="6">
        <v>0.4</v>
      </c>
      <c r="D21" s="7">
        <f>AVERAGE(D4:D18)</f>
        <v>12.677644476767085</v>
      </c>
      <c r="E21" s="8">
        <f>AVERAGE(E4:E18)</f>
        <v>262.78823923011947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B94EA-101E-43A7-90A8-026EE51D7FBE}">
  <sheetPr codeName="Sheet17"/>
  <dimension ref="A1:O22"/>
  <sheetViews>
    <sheetView workbookViewId="0"/>
  </sheetViews>
  <sheetFormatPr defaultRowHeight="14.5" x14ac:dyDescent="0.35"/>
  <cols>
    <col min="1" max="2" width="7.54296875" customWidth="1"/>
    <col min="3" max="3" width="5.453125" customWidth="1"/>
  </cols>
  <sheetData>
    <row r="1" spans="1:15" x14ac:dyDescent="0.35">
      <c r="A1" s="1" t="s">
        <v>9</v>
      </c>
    </row>
    <row r="3" spans="1:15" x14ac:dyDescent="0.35">
      <c r="A3" s="2" t="s">
        <v>1</v>
      </c>
      <c r="B3" s="2" t="s">
        <v>2</v>
      </c>
    </row>
    <row r="4" spans="1:15" x14ac:dyDescent="0.35">
      <c r="A4" s="3">
        <v>1</v>
      </c>
      <c r="B4" s="3">
        <v>3</v>
      </c>
      <c r="D4" t="e">
        <v>#N/A</v>
      </c>
      <c r="E4" t="e">
        <v>#N/A</v>
      </c>
      <c r="N4" t="e">
        <v>#N/A</v>
      </c>
      <c r="O4" t="e">
        <v>#N/A</v>
      </c>
    </row>
    <row r="5" spans="1:15" x14ac:dyDescent="0.35">
      <c r="A5" s="3">
        <f>A4+1</f>
        <v>2</v>
      </c>
      <c r="B5" s="3">
        <v>5</v>
      </c>
      <c r="D5">
        <f>B4</f>
        <v>3</v>
      </c>
      <c r="E5" t="e">
        <v>#N/A</v>
      </c>
      <c r="N5">
        <f>B4</f>
        <v>3</v>
      </c>
      <c r="O5" t="e">
        <v>#N/A</v>
      </c>
    </row>
    <row r="6" spans="1:15" x14ac:dyDescent="0.35">
      <c r="A6" s="3">
        <f t="shared" ref="A6:A18" si="0">A5+1</f>
        <v>3</v>
      </c>
      <c r="B6" s="3">
        <v>9</v>
      </c>
      <c r="D6">
        <f t="shared" ref="D6:D18" si="1">0.4*B5+0.6*D5</f>
        <v>3.8</v>
      </c>
      <c r="E6" t="e">
        <v>#N/A</v>
      </c>
      <c r="N6">
        <f t="shared" ref="N6:N18" si="2">0.7*B5+0.3*N5</f>
        <v>4.4000000000000004</v>
      </c>
      <c r="O6" t="e">
        <v>#N/A</v>
      </c>
    </row>
    <row r="7" spans="1:15" x14ac:dyDescent="0.35">
      <c r="A7" s="3">
        <f t="shared" si="0"/>
        <v>4</v>
      </c>
      <c r="B7" s="3">
        <v>20</v>
      </c>
      <c r="D7">
        <f t="shared" si="1"/>
        <v>5.88</v>
      </c>
      <c r="E7" t="e">
        <v>#N/A</v>
      </c>
      <c r="N7">
        <f t="shared" si="2"/>
        <v>7.62</v>
      </c>
      <c r="O7" t="e">
        <v>#N/A</v>
      </c>
    </row>
    <row r="8" spans="1:15" x14ac:dyDescent="0.35">
      <c r="A8" s="3">
        <f t="shared" si="0"/>
        <v>5</v>
      </c>
      <c r="B8" s="3">
        <v>12</v>
      </c>
      <c r="D8">
        <f t="shared" si="1"/>
        <v>11.528</v>
      </c>
      <c r="E8">
        <f t="shared" ref="E8:E18" si="3">SQRT(SUMXMY2(B5:B7,D5:D7)/3)</f>
        <v>8.7638347770824616</v>
      </c>
      <c r="N8">
        <f t="shared" si="2"/>
        <v>16.286000000000001</v>
      </c>
      <c r="O8">
        <f t="shared" ref="O8:O18" si="4">SQRT(SUMXMY2(B5:B7,N5:N7)/3)</f>
        <v>7.7119906638947633</v>
      </c>
    </row>
    <row r="9" spans="1:15" x14ac:dyDescent="0.35">
      <c r="A9" s="3">
        <f t="shared" si="0"/>
        <v>6</v>
      </c>
      <c r="B9" s="3">
        <v>17</v>
      </c>
      <c r="D9">
        <f t="shared" si="1"/>
        <v>11.716800000000001</v>
      </c>
      <c r="E9">
        <f t="shared" si="3"/>
        <v>8.6917045508921902</v>
      </c>
      <c r="N9">
        <f t="shared" si="2"/>
        <v>13.285799999999998</v>
      </c>
      <c r="O9">
        <f t="shared" si="4"/>
        <v>8.0165286751810463</v>
      </c>
    </row>
    <row r="10" spans="1:15" x14ac:dyDescent="0.35">
      <c r="A10" s="3">
        <f t="shared" si="0"/>
        <v>7</v>
      </c>
      <c r="B10" s="3">
        <v>22</v>
      </c>
      <c r="D10">
        <f t="shared" si="1"/>
        <v>13.830080000000002</v>
      </c>
      <c r="E10">
        <f t="shared" si="3"/>
        <v>8.7084132929024456</v>
      </c>
      <c r="N10">
        <f t="shared" si="2"/>
        <v>15.885739999999998</v>
      </c>
      <c r="O10">
        <f t="shared" si="4"/>
        <v>7.8619225307808778</v>
      </c>
    </row>
    <row r="11" spans="1:15" x14ac:dyDescent="0.35">
      <c r="A11" s="3">
        <f t="shared" si="0"/>
        <v>8</v>
      </c>
      <c r="B11" s="3">
        <v>23</v>
      </c>
      <c r="D11">
        <f t="shared" si="1"/>
        <v>17.098048000000002</v>
      </c>
      <c r="E11">
        <f t="shared" si="3"/>
        <v>5.6238355549215688</v>
      </c>
      <c r="N11">
        <f t="shared" si="2"/>
        <v>20.165721999999999</v>
      </c>
      <c r="O11">
        <f t="shared" si="4"/>
        <v>4.8148815488233989</v>
      </c>
    </row>
    <row r="12" spans="1:15" x14ac:dyDescent="0.35">
      <c r="A12" s="3">
        <f t="shared" si="0"/>
        <v>9</v>
      </c>
      <c r="B12" s="3">
        <v>51</v>
      </c>
      <c r="D12">
        <f t="shared" si="1"/>
        <v>19.458828800000003</v>
      </c>
      <c r="E12">
        <f t="shared" si="3"/>
        <v>6.5699526243016377</v>
      </c>
      <c r="N12">
        <f t="shared" si="2"/>
        <v>22.149716599999998</v>
      </c>
      <c r="O12">
        <f t="shared" si="4"/>
        <v>4.4426939563319028</v>
      </c>
    </row>
    <row r="13" spans="1:15" x14ac:dyDescent="0.35">
      <c r="A13" s="3">
        <f t="shared" si="0"/>
        <v>10</v>
      </c>
      <c r="B13" s="3">
        <v>41</v>
      </c>
      <c r="D13">
        <f t="shared" si="1"/>
        <v>32.075297280000001</v>
      </c>
      <c r="E13">
        <f t="shared" si="3"/>
        <v>19.117410135653952</v>
      </c>
      <c r="N13">
        <f t="shared" si="2"/>
        <v>42.344914979999999</v>
      </c>
      <c r="O13">
        <f t="shared" si="4"/>
        <v>17.105127490406687</v>
      </c>
    </row>
    <row r="14" spans="1:15" x14ac:dyDescent="0.35">
      <c r="A14" s="3">
        <f t="shared" si="0"/>
        <v>11</v>
      </c>
      <c r="B14" s="3">
        <v>56</v>
      </c>
      <c r="D14">
        <f t="shared" si="1"/>
        <v>35.645178368000003</v>
      </c>
      <c r="E14">
        <f t="shared" si="3"/>
        <v>19.229567829416489</v>
      </c>
      <c r="N14">
        <f t="shared" si="2"/>
        <v>41.403474494000001</v>
      </c>
      <c r="O14">
        <f t="shared" si="4"/>
        <v>16.754907543214795</v>
      </c>
    </row>
    <row r="15" spans="1:15" x14ac:dyDescent="0.35">
      <c r="A15" s="3">
        <f t="shared" si="0"/>
        <v>12</v>
      </c>
      <c r="B15" s="3">
        <v>75</v>
      </c>
      <c r="D15">
        <f t="shared" si="1"/>
        <v>43.787107020800008</v>
      </c>
      <c r="E15">
        <f t="shared" si="3"/>
        <v>22.277152443543432</v>
      </c>
      <c r="N15">
        <f t="shared" si="2"/>
        <v>51.621042348199992</v>
      </c>
      <c r="O15">
        <f t="shared" si="4"/>
        <v>18.683381255463839</v>
      </c>
    </row>
    <row r="16" spans="1:15" x14ac:dyDescent="0.35">
      <c r="A16" s="3">
        <f t="shared" si="0"/>
        <v>13</v>
      </c>
      <c r="B16" s="3">
        <v>60</v>
      </c>
      <c r="D16">
        <f t="shared" si="1"/>
        <v>56.272264212480003</v>
      </c>
      <c r="E16">
        <f t="shared" si="3"/>
        <v>22.122490595484514</v>
      </c>
      <c r="N16">
        <f t="shared" si="2"/>
        <v>67.986312704460005</v>
      </c>
      <c r="O16">
        <f t="shared" si="4"/>
        <v>15.931551651104117</v>
      </c>
    </row>
    <row r="17" spans="1:15" x14ac:dyDescent="0.35">
      <c r="A17" s="3">
        <f t="shared" si="0"/>
        <v>14</v>
      </c>
      <c r="B17" s="3">
        <v>75</v>
      </c>
      <c r="D17">
        <f t="shared" si="1"/>
        <v>57.763358527488002</v>
      </c>
      <c r="E17">
        <f t="shared" si="3"/>
        <v>21.621435859682435</v>
      </c>
      <c r="N17">
        <f t="shared" si="2"/>
        <v>62.395893811337999</v>
      </c>
      <c r="O17">
        <f t="shared" si="4"/>
        <v>16.567190551864709</v>
      </c>
    </row>
    <row r="18" spans="1:15" x14ac:dyDescent="0.35">
      <c r="A18" s="4">
        <f t="shared" si="0"/>
        <v>15</v>
      </c>
      <c r="B18" s="4">
        <v>88</v>
      </c>
      <c r="D18">
        <f t="shared" si="1"/>
        <v>64.658015116492805</v>
      </c>
      <c r="E18">
        <f t="shared" si="3"/>
        <v>20.698168288397486</v>
      </c>
      <c r="N18">
        <f t="shared" si="2"/>
        <v>71.218768143401405</v>
      </c>
      <c r="O18">
        <f t="shared" si="4"/>
        <v>16.012706874158255</v>
      </c>
    </row>
    <row r="20" spans="1:15" x14ac:dyDescent="0.35">
      <c r="D20" t="s">
        <v>10</v>
      </c>
      <c r="E20">
        <v>0.4</v>
      </c>
      <c r="N20" t="s">
        <v>6</v>
      </c>
      <c r="O20">
        <v>0.3</v>
      </c>
    </row>
    <row r="21" spans="1:15" x14ac:dyDescent="0.35">
      <c r="N21" t="s">
        <v>11</v>
      </c>
    </row>
    <row r="22" spans="1:15" x14ac:dyDescent="0.35">
      <c r="D22" t="s">
        <v>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D3EEA-BE0B-42C6-89BB-DADB67267857}">
  <sheetPr codeName="Sheet90"/>
  <dimension ref="A1:G26"/>
  <sheetViews>
    <sheetView workbookViewId="0"/>
  </sheetViews>
  <sheetFormatPr defaultRowHeight="14.5" x14ac:dyDescent="0.35"/>
  <sheetData>
    <row r="1" spans="1:6" x14ac:dyDescent="0.35">
      <c r="A1" s="1" t="s">
        <v>13</v>
      </c>
    </row>
    <row r="3" spans="1:6" x14ac:dyDescent="0.35">
      <c r="A3" s="2" t="s">
        <v>1</v>
      </c>
      <c r="B3" s="2" t="s">
        <v>2</v>
      </c>
      <c r="D3" t="s">
        <v>14</v>
      </c>
    </row>
    <row r="4" spans="1:6" x14ac:dyDescent="0.35">
      <c r="A4" s="3">
        <v>1</v>
      </c>
      <c r="B4" s="3">
        <v>3</v>
      </c>
    </row>
    <row r="5" spans="1:6" x14ac:dyDescent="0.35">
      <c r="A5" s="3">
        <f>A4+1</f>
        <v>2</v>
      </c>
      <c r="B5" s="3">
        <v>5</v>
      </c>
      <c r="D5" s="9" t="s">
        <v>6</v>
      </c>
      <c r="E5" s="10">
        <v>0.4</v>
      </c>
    </row>
    <row r="6" spans="1:6" ht="15" thickBot="1" x14ac:dyDescent="0.4">
      <c r="A6" s="3">
        <f t="shared" ref="A6:A18" si="0">A5+1</f>
        <v>3</v>
      </c>
      <c r="B6" s="3">
        <v>9</v>
      </c>
    </row>
    <row r="7" spans="1:6" ht="15" thickTop="1" x14ac:dyDescent="0.35">
      <c r="A7" s="3">
        <f t="shared" si="0"/>
        <v>4</v>
      </c>
      <c r="B7" s="3">
        <v>20</v>
      </c>
      <c r="D7" s="11" t="str">
        <f>A3</f>
        <v>t</v>
      </c>
      <c r="E7" s="11" t="str">
        <f>B3</f>
        <v>y</v>
      </c>
      <c r="F7" s="11" t="s">
        <v>15</v>
      </c>
    </row>
    <row r="8" spans="1:6" x14ac:dyDescent="0.35">
      <c r="A8" s="3">
        <f t="shared" si="0"/>
        <v>5</v>
      </c>
      <c r="B8" s="3">
        <v>12</v>
      </c>
      <c r="D8" s="3">
        <f>A4</f>
        <v>1</v>
      </c>
      <c r="E8" s="3">
        <f>B4</f>
        <v>3</v>
      </c>
      <c r="F8">
        <f>E8</f>
        <v>3</v>
      </c>
    </row>
    <row r="9" spans="1:6" x14ac:dyDescent="0.35">
      <c r="A9" s="3">
        <f t="shared" si="0"/>
        <v>6</v>
      </c>
      <c r="B9" s="3">
        <v>17</v>
      </c>
      <c r="D9" s="3">
        <f t="shared" ref="D9:E22" si="1">A5</f>
        <v>2</v>
      </c>
      <c r="E9" s="3">
        <f t="shared" si="1"/>
        <v>5</v>
      </c>
      <c r="F9">
        <f>F8+$E$5*(E8-F8)</f>
        <v>3</v>
      </c>
    </row>
    <row r="10" spans="1:6" x14ac:dyDescent="0.35">
      <c r="A10" s="3">
        <f t="shared" si="0"/>
        <v>7</v>
      </c>
      <c r="B10" s="3">
        <v>22</v>
      </c>
      <c r="D10" s="3">
        <f t="shared" si="1"/>
        <v>3</v>
      </c>
      <c r="E10" s="3">
        <f t="shared" si="1"/>
        <v>9</v>
      </c>
      <c r="F10">
        <f t="shared" ref="F10:F23" si="2">F9+$E$5*(E9-F9)</f>
        <v>3.8</v>
      </c>
    </row>
    <row r="11" spans="1:6" x14ac:dyDescent="0.35">
      <c r="A11" s="3">
        <f t="shared" si="0"/>
        <v>8</v>
      </c>
      <c r="B11" s="3">
        <v>23</v>
      </c>
      <c r="D11" s="3">
        <f t="shared" si="1"/>
        <v>4</v>
      </c>
      <c r="E11" s="3">
        <f t="shared" si="1"/>
        <v>20</v>
      </c>
      <c r="F11">
        <f t="shared" si="2"/>
        <v>5.88</v>
      </c>
    </row>
    <row r="12" spans="1:6" x14ac:dyDescent="0.35">
      <c r="A12" s="3">
        <f t="shared" si="0"/>
        <v>9</v>
      </c>
      <c r="B12" s="3">
        <v>51</v>
      </c>
      <c r="D12" s="3">
        <f t="shared" si="1"/>
        <v>5</v>
      </c>
      <c r="E12" s="3">
        <f t="shared" si="1"/>
        <v>12</v>
      </c>
      <c r="F12">
        <f t="shared" si="2"/>
        <v>11.528</v>
      </c>
    </row>
    <row r="13" spans="1:6" x14ac:dyDescent="0.35">
      <c r="A13" s="3">
        <f t="shared" si="0"/>
        <v>10</v>
      </c>
      <c r="B13" s="3">
        <v>41</v>
      </c>
      <c r="D13" s="3">
        <f t="shared" si="1"/>
        <v>6</v>
      </c>
      <c r="E13" s="3">
        <f t="shared" si="1"/>
        <v>17</v>
      </c>
      <c r="F13">
        <f t="shared" si="2"/>
        <v>11.716800000000001</v>
      </c>
    </row>
    <row r="14" spans="1:6" x14ac:dyDescent="0.35">
      <c r="A14" s="3">
        <f t="shared" si="0"/>
        <v>11</v>
      </c>
      <c r="B14" s="3">
        <v>56</v>
      </c>
      <c r="D14" s="3">
        <f t="shared" si="1"/>
        <v>7</v>
      </c>
      <c r="E14" s="3">
        <f t="shared" si="1"/>
        <v>22</v>
      </c>
      <c r="F14">
        <f t="shared" si="2"/>
        <v>13.830080000000001</v>
      </c>
    </row>
    <row r="15" spans="1:6" x14ac:dyDescent="0.35">
      <c r="A15" s="3">
        <f t="shared" si="0"/>
        <v>12</v>
      </c>
      <c r="B15" s="3">
        <v>75</v>
      </c>
      <c r="D15" s="3">
        <f t="shared" si="1"/>
        <v>8</v>
      </c>
      <c r="E15" s="3">
        <f t="shared" si="1"/>
        <v>23</v>
      </c>
      <c r="F15">
        <f t="shared" si="2"/>
        <v>17.098047999999999</v>
      </c>
    </row>
    <row r="16" spans="1:6" x14ac:dyDescent="0.35">
      <c r="A16" s="3">
        <f t="shared" si="0"/>
        <v>13</v>
      </c>
      <c r="B16" s="3">
        <v>60</v>
      </c>
      <c r="D16" s="3">
        <f t="shared" si="1"/>
        <v>9</v>
      </c>
      <c r="E16" s="3">
        <f t="shared" si="1"/>
        <v>51</v>
      </c>
      <c r="F16">
        <f t="shared" si="2"/>
        <v>19.458828799999999</v>
      </c>
    </row>
    <row r="17" spans="1:7" x14ac:dyDescent="0.35">
      <c r="A17" s="3">
        <f t="shared" si="0"/>
        <v>14</v>
      </c>
      <c r="B17" s="3">
        <v>75</v>
      </c>
      <c r="D17" s="3">
        <f t="shared" si="1"/>
        <v>10</v>
      </c>
      <c r="E17" s="3">
        <f t="shared" si="1"/>
        <v>41</v>
      </c>
      <c r="F17">
        <f t="shared" si="2"/>
        <v>32.075297280000001</v>
      </c>
    </row>
    <row r="18" spans="1:7" x14ac:dyDescent="0.35">
      <c r="A18" s="4">
        <f t="shared" si="0"/>
        <v>15</v>
      </c>
      <c r="B18" s="4">
        <v>88</v>
      </c>
      <c r="D18" s="3">
        <f t="shared" si="1"/>
        <v>11</v>
      </c>
      <c r="E18" s="3">
        <f t="shared" si="1"/>
        <v>56</v>
      </c>
      <c r="F18">
        <f t="shared" si="2"/>
        <v>35.645178368000003</v>
      </c>
    </row>
    <row r="19" spans="1:7" x14ac:dyDescent="0.35">
      <c r="D19" s="3">
        <f t="shared" si="1"/>
        <v>12</v>
      </c>
      <c r="E19" s="3">
        <f t="shared" si="1"/>
        <v>75</v>
      </c>
      <c r="F19">
        <f t="shared" si="2"/>
        <v>43.787107020800001</v>
      </c>
    </row>
    <row r="20" spans="1:7" x14ac:dyDescent="0.35">
      <c r="D20" s="3">
        <f t="shared" si="1"/>
        <v>13</v>
      </c>
      <c r="E20" s="3">
        <f t="shared" si="1"/>
        <v>60</v>
      </c>
      <c r="F20">
        <f t="shared" si="2"/>
        <v>56.272264212480003</v>
      </c>
    </row>
    <row r="21" spans="1:7" x14ac:dyDescent="0.35">
      <c r="D21" s="3">
        <f t="shared" si="1"/>
        <v>14</v>
      </c>
      <c r="E21" s="3">
        <f t="shared" si="1"/>
        <v>75</v>
      </c>
      <c r="F21">
        <f t="shared" si="2"/>
        <v>57.763358527488002</v>
      </c>
    </row>
    <row r="22" spans="1:7" x14ac:dyDescent="0.35">
      <c r="D22" s="4">
        <f t="shared" si="1"/>
        <v>15</v>
      </c>
      <c r="E22" s="4">
        <f t="shared" si="1"/>
        <v>88</v>
      </c>
      <c r="F22" s="5">
        <f t="shared" si="2"/>
        <v>64.658015116492805</v>
      </c>
    </row>
    <row r="23" spans="1:7" x14ac:dyDescent="0.35">
      <c r="D23" s="3" t="s">
        <v>16</v>
      </c>
      <c r="E23" s="3"/>
      <c r="F23">
        <f t="shared" si="2"/>
        <v>73.99480906989568</v>
      </c>
    </row>
    <row r="25" spans="1:7" x14ac:dyDescent="0.35">
      <c r="E25" s="12" t="s">
        <v>7</v>
      </c>
      <c r="F25" s="12" t="s">
        <v>8</v>
      </c>
      <c r="G25" s="12" t="s">
        <v>17</v>
      </c>
    </row>
    <row r="26" spans="1:7" x14ac:dyDescent="0.35">
      <c r="E26" s="7">
        <f>SUMPRODUCT(ABS(E9:E22-F9:F22))/COUNT(F9:F22)</f>
        <v>12.677644476767085</v>
      </c>
      <c r="F26" s="13">
        <f>SUMXMY2(E9:E22,F9:F22)/COUNT(F9:F22)</f>
        <v>262.78823923011947</v>
      </c>
      <c r="G26" s="8">
        <f>SUMPRODUCT(ABS(1-F9:F22/E9:E22))/COUNT(F9:F22)</f>
        <v>0.34534540801177954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E9D3-9218-4782-8B03-833620A01B1E}">
  <sheetPr codeName="Sheet8"/>
  <dimension ref="A1:Z21"/>
  <sheetViews>
    <sheetView workbookViewId="0"/>
  </sheetViews>
  <sheetFormatPr defaultRowHeight="14.5" x14ac:dyDescent="0.35"/>
  <sheetData>
    <row r="1" spans="1:26" x14ac:dyDescent="0.35">
      <c r="A1" s="1" t="s">
        <v>0</v>
      </c>
      <c r="G1" s="1" t="s">
        <v>18</v>
      </c>
      <c r="V1" s="1" t="s">
        <v>0</v>
      </c>
    </row>
    <row r="3" spans="1:26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G3" s="2" t="s">
        <v>1</v>
      </c>
      <c r="H3" s="2" t="s">
        <v>2</v>
      </c>
      <c r="I3" s="2" t="s">
        <v>3</v>
      </c>
      <c r="J3" s="2" t="s">
        <v>4</v>
      </c>
      <c r="K3" s="2" t="s">
        <v>5</v>
      </c>
      <c r="V3" s="2" t="s">
        <v>1</v>
      </c>
      <c r="W3" s="2" t="s">
        <v>2</v>
      </c>
      <c r="X3" s="2" t="s">
        <v>19</v>
      </c>
      <c r="Y3" s="2" t="s">
        <v>4</v>
      </c>
      <c r="Z3" s="2" t="s">
        <v>5</v>
      </c>
    </row>
    <row r="4" spans="1:26" x14ac:dyDescent="0.35">
      <c r="A4" s="3">
        <v>1</v>
      </c>
      <c r="B4" s="3">
        <v>3</v>
      </c>
      <c r="C4">
        <f>B4</f>
        <v>3</v>
      </c>
      <c r="G4" s="3">
        <v>1</v>
      </c>
      <c r="H4" s="3">
        <v>3</v>
      </c>
      <c r="I4">
        <f>H4</f>
        <v>3</v>
      </c>
      <c r="V4" s="3">
        <v>1</v>
      </c>
      <c r="W4" s="3">
        <v>3</v>
      </c>
      <c r="X4">
        <f>W4</f>
        <v>3</v>
      </c>
    </row>
    <row r="5" spans="1:26" x14ac:dyDescent="0.35">
      <c r="A5" s="3">
        <f>A4+1</f>
        <v>2</v>
      </c>
      <c r="B5" s="3">
        <v>5</v>
      </c>
      <c r="C5">
        <f t="shared" ref="C5:C18" si="0">A$21*B4+(1-A$21)*C4</f>
        <v>3</v>
      </c>
      <c r="D5">
        <f>ABS(B5-C5)</f>
        <v>2</v>
      </c>
      <c r="E5">
        <f>(B5-C5)^2</f>
        <v>4</v>
      </c>
      <c r="G5" s="3">
        <f>G4+1</f>
        <v>2</v>
      </c>
      <c r="H5" s="3">
        <v>5</v>
      </c>
      <c r="I5">
        <f t="shared" ref="I5:I18" si="1">I4+G$21*(H4-I4)</f>
        <v>3</v>
      </c>
      <c r="J5">
        <f>ABS(H5-I5)</f>
        <v>2</v>
      </c>
      <c r="K5">
        <f>(H5-I5)^2</f>
        <v>4</v>
      </c>
      <c r="V5" s="3">
        <f>V4+1</f>
        <v>2</v>
      </c>
      <c r="W5" s="3">
        <v>5</v>
      </c>
      <c r="X5">
        <f t="shared" ref="X5:X18" si="2">X4+V$21*(W4-X4)</f>
        <v>3</v>
      </c>
      <c r="Y5">
        <f>ABS(W5-X5)</f>
        <v>2</v>
      </c>
      <c r="Z5">
        <f>(W5-X5)^2</f>
        <v>4</v>
      </c>
    </row>
    <row r="6" spans="1:26" x14ac:dyDescent="0.35">
      <c r="A6" s="3">
        <f t="shared" ref="A6:A18" si="3">A5+1</f>
        <v>3</v>
      </c>
      <c r="B6" s="3">
        <v>9</v>
      </c>
      <c r="C6">
        <f t="shared" si="0"/>
        <v>3.8</v>
      </c>
      <c r="D6">
        <f>ABS(B6-C6)</f>
        <v>5.2</v>
      </c>
      <c r="E6">
        <f>(B6-C6)^2</f>
        <v>27.040000000000003</v>
      </c>
      <c r="G6" s="3">
        <f t="shared" ref="G6:G18" si="4">G5+1</f>
        <v>3</v>
      </c>
      <c r="H6" s="3">
        <v>9</v>
      </c>
      <c r="I6">
        <f t="shared" si="1"/>
        <v>4.3124106471336745</v>
      </c>
      <c r="J6">
        <f>ABS(H6-I6)</f>
        <v>4.6875893528663255</v>
      </c>
      <c r="K6">
        <f>(H6-I6)^2</f>
        <v>21.973493941105737</v>
      </c>
      <c r="V6" s="3">
        <f t="shared" ref="V6:V18" si="5">V5+1</f>
        <v>3</v>
      </c>
      <c r="W6" s="3">
        <v>9</v>
      </c>
      <c r="X6">
        <f t="shared" si="2"/>
        <v>4.6878141782271134</v>
      </c>
      <c r="Y6">
        <f>ABS(W6-X6)</f>
        <v>4.3121858217728866</v>
      </c>
      <c r="Z6">
        <f>(W6-X6)^2</f>
        <v>18.594946561499103</v>
      </c>
    </row>
    <row r="7" spans="1:26" x14ac:dyDescent="0.35">
      <c r="A7" s="3">
        <f t="shared" si="3"/>
        <v>4</v>
      </c>
      <c r="B7" s="3">
        <v>20</v>
      </c>
      <c r="C7">
        <f t="shared" si="0"/>
        <v>5.88</v>
      </c>
      <c r="D7">
        <f>ABS(B7-C7)</f>
        <v>14.120000000000001</v>
      </c>
      <c r="E7">
        <f>(B7-C7)^2</f>
        <v>199.37440000000004</v>
      </c>
      <c r="G7" s="3">
        <f t="shared" si="4"/>
        <v>4</v>
      </c>
      <c r="H7" s="3">
        <v>20</v>
      </c>
      <c r="I7">
        <f t="shared" si="1"/>
        <v>7.3884317351797826</v>
      </c>
      <c r="J7">
        <f>ABS(H7-I7)</f>
        <v>12.611568264820217</v>
      </c>
      <c r="K7">
        <f>(H7-I7)^2</f>
        <v>159.05165409822044</v>
      </c>
      <c r="V7" s="3">
        <f t="shared" si="5"/>
        <v>4</v>
      </c>
      <c r="W7" s="3">
        <v>20</v>
      </c>
      <c r="X7">
        <f t="shared" si="2"/>
        <v>8.3268983627962214</v>
      </c>
      <c r="Y7">
        <f>ABS(W7-X7)</f>
        <v>11.673101637203779</v>
      </c>
      <c r="Z7">
        <f>(W7-X7)^2</f>
        <v>136.26130183248952</v>
      </c>
    </row>
    <row r="8" spans="1:26" x14ac:dyDescent="0.35">
      <c r="A8" s="3">
        <f t="shared" si="3"/>
        <v>5</v>
      </c>
      <c r="B8" s="3">
        <v>12</v>
      </c>
      <c r="C8">
        <f t="shared" si="0"/>
        <v>11.528</v>
      </c>
      <c r="D8">
        <f t="shared" ref="D8:D18" si="6">ABS(B8-C8)</f>
        <v>0.47199999999999953</v>
      </c>
      <c r="E8">
        <f t="shared" ref="E8:E18" si="7">(B8-C8)^2</f>
        <v>0.22278399999999957</v>
      </c>
      <c r="G8" s="3">
        <f t="shared" si="4"/>
        <v>5</v>
      </c>
      <c r="H8" s="3">
        <v>12</v>
      </c>
      <c r="I8">
        <f t="shared" si="1"/>
        <v>15.664209969081389</v>
      </c>
      <c r="J8">
        <f t="shared" ref="J8:J18" si="8">ABS(H8-I8)</f>
        <v>3.664209969081389</v>
      </c>
      <c r="K8">
        <f t="shared" ref="K8:K18" si="9">(H8-I8)^2</f>
        <v>13.426434697515434</v>
      </c>
      <c r="V8" s="3">
        <f t="shared" si="5"/>
        <v>5</v>
      </c>
      <c r="W8" s="3">
        <v>12</v>
      </c>
      <c r="X8">
        <f t="shared" si="2"/>
        <v>18.177911586375558</v>
      </c>
      <c r="Y8">
        <f t="shared" ref="Y8:Y18" si="10">ABS(W8-X8)</f>
        <v>6.1779115863755578</v>
      </c>
      <c r="Z8">
        <f t="shared" ref="Z8:Z18" si="11">(W8-X8)^2</f>
        <v>38.166591569073361</v>
      </c>
    </row>
    <row r="9" spans="1:26" x14ac:dyDescent="0.35">
      <c r="A9" s="3">
        <f t="shared" si="3"/>
        <v>6</v>
      </c>
      <c r="B9" s="3">
        <v>17</v>
      </c>
      <c r="C9">
        <f t="shared" si="0"/>
        <v>11.716800000000001</v>
      </c>
      <c r="D9">
        <f t="shared" si="6"/>
        <v>5.283199999999999</v>
      </c>
      <c r="E9">
        <f t="shared" si="7"/>
        <v>27.912202239999989</v>
      </c>
      <c r="G9" s="3">
        <f t="shared" si="4"/>
        <v>6</v>
      </c>
      <c r="H9" s="3">
        <v>17</v>
      </c>
      <c r="I9">
        <f t="shared" si="1"/>
        <v>13.259735880703506</v>
      </c>
      <c r="J9">
        <f t="shared" si="8"/>
        <v>3.7402641192964943</v>
      </c>
      <c r="K9">
        <f t="shared" si="9"/>
        <v>13.989575682096779</v>
      </c>
      <c r="V9" s="3">
        <f t="shared" si="5"/>
        <v>6</v>
      </c>
      <c r="W9" s="3">
        <v>17</v>
      </c>
      <c r="X9">
        <f t="shared" si="2"/>
        <v>12.964328202716445</v>
      </c>
      <c r="Y9">
        <f t="shared" si="10"/>
        <v>4.0356717972835554</v>
      </c>
      <c r="Z9">
        <f t="shared" si="11"/>
        <v>16.286646855389883</v>
      </c>
    </row>
    <row r="10" spans="1:26" x14ac:dyDescent="0.35">
      <c r="A10" s="3">
        <f t="shared" si="3"/>
        <v>7</v>
      </c>
      <c r="B10" s="3">
        <v>22</v>
      </c>
      <c r="C10">
        <f t="shared" si="0"/>
        <v>13.830080000000002</v>
      </c>
      <c r="D10">
        <f t="shared" si="6"/>
        <v>8.1699199999999976</v>
      </c>
      <c r="E10">
        <f t="shared" si="7"/>
        <v>66.747592806399965</v>
      </c>
      <c r="G10" s="3">
        <f t="shared" si="4"/>
        <v>7</v>
      </c>
      <c r="H10" s="3">
        <v>22</v>
      </c>
      <c r="I10">
        <f t="shared" si="1"/>
        <v>15.714117107331894</v>
      </c>
      <c r="J10">
        <f t="shared" si="8"/>
        <v>6.2858828926681056</v>
      </c>
      <c r="K10">
        <f t="shared" si="9"/>
        <v>39.51232374033755</v>
      </c>
      <c r="V10" s="3">
        <f t="shared" si="5"/>
        <v>7</v>
      </c>
      <c r="W10" s="3">
        <v>22</v>
      </c>
      <c r="X10">
        <f t="shared" si="2"/>
        <v>16.370060241779687</v>
      </c>
      <c r="Y10">
        <f t="shared" si="10"/>
        <v>5.6299397582203135</v>
      </c>
      <c r="Z10">
        <f t="shared" si="11"/>
        <v>31.696221681189801</v>
      </c>
    </row>
    <row r="11" spans="1:26" x14ac:dyDescent="0.35">
      <c r="A11" s="3">
        <f t="shared" si="3"/>
        <v>8</v>
      </c>
      <c r="B11" s="3">
        <v>23</v>
      </c>
      <c r="C11">
        <f t="shared" si="0"/>
        <v>17.098048000000002</v>
      </c>
      <c r="D11">
        <f t="shared" si="6"/>
        <v>5.9019519999999979</v>
      </c>
      <c r="E11">
        <f t="shared" si="7"/>
        <v>34.833037410303973</v>
      </c>
      <c r="G11" s="3">
        <f t="shared" si="4"/>
        <v>8</v>
      </c>
      <c r="H11" s="3">
        <v>23</v>
      </c>
      <c r="I11">
        <f t="shared" si="1"/>
        <v>19.838946924818416</v>
      </c>
      <c r="J11">
        <f t="shared" si="8"/>
        <v>3.1610530751815844</v>
      </c>
      <c r="K11">
        <f t="shared" si="9"/>
        <v>9.9922565441149516</v>
      </c>
      <c r="V11" s="3">
        <f t="shared" si="5"/>
        <v>8</v>
      </c>
      <c r="W11" s="3">
        <v>23</v>
      </c>
      <c r="X11">
        <f t="shared" si="2"/>
        <v>21.121206315024075</v>
      </c>
      <c r="Y11">
        <f t="shared" si="10"/>
        <v>1.8787936849759248</v>
      </c>
      <c r="Z11">
        <f t="shared" si="11"/>
        <v>3.5298657107054145</v>
      </c>
    </row>
    <row r="12" spans="1:26" x14ac:dyDescent="0.35">
      <c r="A12" s="3">
        <f t="shared" si="3"/>
        <v>9</v>
      </c>
      <c r="B12" s="3">
        <v>51</v>
      </c>
      <c r="C12">
        <f t="shared" si="0"/>
        <v>19.458828800000003</v>
      </c>
      <c r="D12">
        <f t="shared" si="6"/>
        <v>31.541171199999997</v>
      </c>
      <c r="E12">
        <f t="shared" si="7"/>
        <v>994.84548066770924</v>
      </c>
      <c r="G12" s="3">
        <f t="shared" si="4"/>
        <v>9</v>
      </c>
      <c r="H12" s="3">
        <v>51</v>
      </c>
      <c r="I12">
        <f t="shared" si="1"/>
        <v>21.913246780829894</v>
      </c>
      <c r="J12">
        <f t="shared" si="8"/>
        <v>29.086753219170106</v>
      </c>
      <c r="K12">
        <f t="shared" si="9"/>
        <v>846.03921283290254</v>
      </c>
      <c r="V12" s="3">
        <f t="shared" si="5"/>
        <v>9</v>
      </c>
      <c r="W12" s="3">
        <v>51</v>
      </c>
      <c r="X12">
        <f t="shared" si="2"/>
        <v>22.706733624757042</v>
      </c>
      <c r="Y12">
        <f t="shared" si="10"/>
        <v>28.293266375242958</v>
      </c>
      <c r="Z12">
        <f t="shared" si="11"/>
        <v>800.50892218045374</v>
      </c>
    </row>
    <row r="13" spans="1:26" x14ac:dyDescent="0.35">
      <c r="A13" s="3">
        <f t="shared" si="3"/>
        <v>10</v>
      </c>
      <c r="B13" s="3">
        <v>41</v>
      </c>
      <c r="C13">
        <f t="shared" si="0"/>
        <v>32.075297280000001</v>
      </c>
      <c r="D13">
        <f t="shared" si="6"/>
        <v>8.9247027199999991</v>
      </c>
      <c r="E13">
        <f t="shared" si="7"/>
        <v>79.650318640375389</v>
      </c>
      <c r="G13" s="3">
        <f t="shared" si="4"/>
        <v>10</v>
      </c>
      <c r="H13" s="3">
        <v>41</v>
      </c>
      <c r="I13">
        <f t="shared" si="1"/>
        <v>41.000129088524162</v>
      </c>
      <c r="J13">
        <f t="shared" si="8"/>
        <v>1.2908852416160244E-4</v>
      </c>
      <c r="K13">
        <f t="shared" si="9"/>
        <v>1.6663847070220617E-8</v>
      </c>
      <c r="V13" s="3">
        <f t="shared" si="5"/>
        <v>10</v>
      </c>
      <c r="W13" s="3">
        <v>41</v>
      </c>
      <c r="X13">
        <f t="shared" si="2"/>
        <v>46.583621693002797</v>
      </c>
      <c r="Y13">
        <f t="shared" si="10"/>
        <v>5.5836216930027973</v>
      </c>
      <c r="Z13">
        <f t="shared" si="11"/>
        <v>31.176831210571425</v>
      </c>
    </row>
    <row r="14" spans="1:26" x14ac:dyDescent="0.35">
      <c r="A14" s="3">
        <f t="shared" si="3"/>
        <v>11</v>
      </c>
      <c r="B14" s="3">
        <v>56</v>
      </c>
      <c r="C14">
        <f t="shared" si="0"/>
        <v>35.645178368000003</v>
      </c>
      <c r="D14">
        <f t="shared" si="6"/>
        <v>20.354821631999997</v>
      </c>
      <c r="E14">
        <f t="shared" si="7"/>
        <v>414.31876367053502</v>
      </c>
      <c r="G14" s="3">
        <f t="shared" si="4"/>
        <v>11</v>
      </c>
      <c r="H14" s="3">
        <v>56</v>
      </c>
      <c r="I14">
        <f t="shared" si="1"/>
        <v>41.000044379947397</v>
      </c>
      <c r="J14">
        <f t="shared" si="8"/>
        <v>14.999955620052603</v>
      </c>
      <c r="K14">
        <f t="shared" si="9"/>
        <v>224.99866860354766</v>
      </c>
      <c r="V14" s="3">
        <f t="shared" si="5"/>
        <v>11</v>
      </c>
      <c r="W14" s="3">
        <v>56</v>
      </c>
      <c r="X14">
        <f t="shared" si="2"/>
        <v>41.871563763349499</v>
      </c>
      <c r="Y14">
        <f t="shared" si="10"/>
        <v>14.128436236650501</v>
      </c>
      <c r="Z14">
        <f t="shared" si="11"/>
        <v>199.61271049309897</v>
      </c>
    </row>
    <row r="15" spans="1:26" x14ac:dyDescent="0.35">
      <c r="A15" s="3">
        <f t="shared" si="3"/>
        <v>12</v>
      </c>
      <c r="B15" s="3">
        <v>75</v>
      </c>
      <c r="C15">
        <f t="shared" si="0"/>
        <v>43.787107020800008</v>
      </c>
      <c r="D15">
        <f t="shared" si="6"/>
        <v>31.212892979199992</v>
      </c>
      <c r="E15">
        <f t="shared" si="7"/>
        <v>974.24468813099213</v>
      </c>
      <c r="G15" s="3">
        <f t="shared" si="4"/>
        <v>12</v>
      </c>
      <c r="H15" s="3">
        <v>75</v>
      </c>
      <c r="I15">
        <f t="shared" si="1"/>
        <v>50.843095111092211</v>
      </c>
      <c r="J15">
        <f t="shared" si="8"/>
        <v>24.156904888907789</v>
      </c>
      <c r="K15">
        <f t="shared" si="9"/>
        <v>583.556053811737</v>
      </c>
      <c r="V15" s="3">
        <f t="shared" si="5"/>
        <v>12</v>
      </c>
      <c r="W15" s="3">
        <v>75</v>
      </c>
      <c r="X15">
        <f t="shared" si="2"/>
        <v>53.79465126154772</v>
      </c>
      <c r="Y15">
        <f t="shared" si="10"/>
        <v>21.20534873845228</v>
      </c>
      <c r="Z15">
        <f t="shared" si="11"/>
        <v>449.66681511937969</v>
      </c>
    </row>
    <row r="16" spans="1:26" x14ac:dyDescent="0.35">
      <c r="A16" s="3">
        <f t="shared" si="3"/>
        <v>13</v>
      </c>
      <c r="B16" s="3">
        <v>60</v>
      </c>
      <c r="C16">
        <f t="shared" si="0"/>
        <v>56.272264212480003</v>
      </c>
      <c r="D16">
        <f t="shared" si="6"/>
        <v>3.7277357875199968</v>
      </c>
      <c r="E16">
        <f t="shared" si="7"/>
        <v>13.896014101557331</v>
      </c>
      <c r="G16" s="3">
        <f t="shared" si="4"/>
        <v>13</v>
      </c>
      <c r="H16" s="3">
        <v>60</v>
      </c>
      <c r="I16">
        <f t="shared" si="1"/>
        <v>66.694984700091254</v>
      </c>
      <c r="J16">
        <f t="shared" si="8"/>
        <v>6.6949847000912541</v>
      </c>
      <c r="K16">
        <f t="shared" si="9"/>
        <v>44.822820134455981</v>
      </c>
      <c r="V16" s="3">
        <f t="shared" si="5"/>
        <v>13</v>
      </c>
      <c r="W16" s="3">
        <v>60</v>
      </c>
      <c r="X16">
        <f t="shared" si="2"/>
        <v>71.689995389052825</v>
      </c>
      <c r="Y16">
        <f t="shared" si="10"/>
        <v>11.689995389052825</v>
      </c>
      <c r="Z16">
        <f t="shared" si="11"/>
        <v>136.65599219607631</v>
      </c>
    </row>
    <row r="17" spans="1:26" x14ac:dyDescent="0.35">
      <c r="A17" s="3">
        <f t="shared" si="3"/>
        <v>14</v>
      </c>
      <c r="B17" s="3">
        <v>75</v>
      </c>
      <c r="C17">
        <f t="shared" si="0"/>
        <v>57.763358527488002</v>
      </c>
      <c r="D17">
        <f t="shared" si="6"/>
        <v>17.236641472511998</v>
      </c>
      <c r="E17">
        <f t="shared" si="7"/>
        <v>297.1018092519206</v>
      </c>
      <c r="G17" s="3">
        <f t="shared" si="4"/>
        <v>14</v>
      </c>
      <c r="H17" s="3">
        <v>75</v>
      </c>
      <c r="I17">
        <f t="shared" si="1"/>
        <v>62.301700098692848</v>
      </c>
      <c r="J17">
        <f t="shared" si="8"/>
        <v>12.698299901307152</v>
      </c>
      <c r="K17">
        <f t="shared" si="9"/>
        <v>161.24682038353723</v>
      </c>
      <c r="V17" s="3">
        <f t="shared" si="5"/>
        <v>14</v>
      </c>
      <c r="W17" s="3">
        <v>75</v>
      </c>
      <c r="X17">
        <f t="shared" si="2"/>
        <v>61.824725408526355</v>
      </c>
      <c r="Y17">
        <f t="shared" si="10"/>
        <v>13.175274591473645</v>
      </c>
      <c r="Z17">
        <f t="shared" si="11"/>
        <v>173.58786056073103</v>
      </c>
    </row>
    <row r="18" spans="1:26" x14ac:dyDescent="0.35">
      <c r="A18" s="4">
        <f t="shared" si="3"/>
        <v>15</v>
      </c>
      <c r="B18" s="4">
        <v>88</v>
      </c>
      <c r="C18" s="5">
        <f t="shared" si="0"/>
        <v>64.658015116492805</v>
      </c>
      <c r="D18" s="5">
        <f t="shared" si="6"/>
        <v>23.341984883507195</v>
      </c>
      <c r="E18" s="5">
        <f t="shared" si="7"/>
        <v>544.84825830187833</v>
      </c>
      <c r="G18" s="4">
        <f t="shared" si="4"/>
        <v>15</v>
      </c>
      <c r="H18" s="4">
        <v>88</v>
      </c>
      <c r="I18" s="5">
        <f t="shared" si="1"/>
        <v>70.63439209417885</v>
      </c>
      <c r="J18" s="5">
        <f t="shared" si="8"/>
        <v>17.36560790582115</v>
      </c>
      <c r="K18" s="5">
        <f t="shared" si="9"/>
        <v>301.56433793871804</v>
      </c>
      <c r="V18" s="4">
        <f t="shared" si="5"/>
        <v>15</v>
      </c>
      <c r="W18" s="4">
        <v>88</v>
      </c>
      <c r="X18" s="5">
        <f t="shared" si="2"/>
        <v>72.943433037288685</v>
      </c>
      <c r="Y18" s="5">
        <f t="shared" si="10"/>
        <v>15.056566962711315</v>
      </c>
      <c r="Z18" s="5">
        <f t="shared" si="11"/>
        <v>226.70020870260984</v>
      </c>
    </row>
    <row r="20" spans="1:26" x14ac:dyDescent="0.35">
      <c r="A20" s="3" t="s">
        <v>6</v>
      </c>
      <c r="C20" s="3" t="s">
        <v>7</v>
      </c>
      <c r="D20" s="3" t="s">
        <v>8</v>
      </c>
      <c r="E20" s="3" t="s">
        <v>20</v>
      </c>
      <c r="G20" s="3" t="s">
        <v>6</v>
      </c>
      <c r="I20" s="3" t="s">
        <v>7</v>
      </c>
      <c r="J20" s="3" t="s">
        <v>8</v>
      </c>
      <c r="K20" s="3" t="s">
        <v>20</v>
      </c>
      <c r="V20" s="3" t="s">
        <v>6</v>
      </c>
      <c r="X20" s="3" t="s">
        <v>7</v>
      </c>
      <c r="Y20" s="3" t="s">
        <v>8</v>
      </c>
      <c r="Z20" s="3" t="s">
        <v>20</v>
      </c>
    </row>
    <row r="21" spans="1:26" x14ac:dyDescent="0.35">
      <c r="A21" s="6">
        <v>0.4</v>
      </c>
      <c r="C21" s="7">
        <f>AVERAGE(D4:D18)</f>
        <v>12.677644476767084</v>
      </c>
      <c r="D21" s="13">
        <f>AVERAGE(E4:E18)</f>
        <v>262.78823923011942</v>
      </c>
      <c r="E21" s="8">
        <f>SQRT(D21)</f>
        <v>16.21074456125071</v>
      </c>
      <c r="G21" s="6">
        <v>0.65620532356683725</v>
      </c>
      <c r="I21" s="7">
        <f>AVERAGE(J4:J18)</f>
        <v>10.082371642699167</v>
      </c>
      <c r="J21" s="13">
        <f>AVERAGE(K4:K18)</f>
        <v>173.15526088749667</v>
      </c>
      <c r="K21" s="8">
        <f>SQRT(J21)</f>
        <v>13.158847247669405</v>
      </c>
      <c r="V21" s="6">
        <v>0.84390708911355683</v>
      </c>
      <c r="X21" s="7">
        <f>AVERAGE(Y4:Y18)</f>
        <v>10.34572244802988</v>
      </c>
      <c r="Y21" s="13">
        <f>AVERAGE(Z4:Z18)</f>
        <v>161.888922476662</v>
      </c>
      <c r="Z21" s="8">
        <f>SQRT(Y21)</f>
        <v>12.723557775899868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B0BB-87E1-4902-9D27-F542623E380F}">
  <sheetPr codeName="Sheet115"/>
  <dimension ref="A1:I26"/>
  <sheetViews>
    <sheetView workbookViewId="0"/>
  </sheetViews>
  <sheetFormatPr defaultRowHeight="14.5" x14ac:dyDescent="0.35"/>
  <cols>
    <col min="1" max="2" width="6.08984375" customWidth="1"/>
    <col min="4" max="4" width="6.26953125" customWidth="1"/>
  </cols>
  <sheetData>
    <row r="1" spans="1:9" x14ac:dyDescent="0.35">
      <c r="A1" s="1" t="s">
        <v>21</v>
      </c>
    </row>
    <row r="3" spans="1:9" x14ac:dyDescent="0.35">
      <c r="A3" s="14" t="s">
        <v>1</v>
      </c>
      <c r="B3" s="14" t="s">
        <v>2</v>
      </c>
      <c r="D3" t="s">
        <v>14</v>
      </c>
      <c r="H3" t="s">
        <v>22</v>
      </c>
      <c r="I3" s="15">
        <v>0.05</v>
      </c>
    </row>
    <row r="4" spans="1:9" x14ac:dyDescent="0.35">
      <c r="A4">
        <v>1</v>
      </c>
      <c r="B4">
        <v>3</v>
      </c>
    </row>
    <row r="5" spans="1:9" x14ac:dyDescent="0.35">
      <c r="A5">
        <f>A4+1</f>
        <v>2</v>
      </c>
      <c r="B5">
        <v>5</v>
      </c>
      <c r="D5" s="9" t="s">
        <v>6</v>
      </c>
      <c r="E5" s="10">
        <v>0.65620679490174505</v>
      </c>
    </row>
    <row r="6" spans="1:9" ht="15" thickBot="1" x14ac:dyDescent="0.4">
      <c r="A6">
        <f t="shared" ref="A6:A18" si="0">A5+1</f>
        <v>3</v>
      </c>
      <c r="B6">
        <v>9</v>
      </c>
    </row>
    <row r="7" spans="1:9" ht="15" thickTop="1" x14ac:dyDescent="0.35">
      <c r="A7">
        <f t="shared" si="0"/>
        <v>4</v>
      </c>
      <c r="B7">
        <v>20</v>
      </c>
      <c r="D7" s="11" t="str">
        <f>A3</f>
        <v>t</v>
      </c>
      <c r="E7" s="11" t="str">
        <f>B3</f>
        <v>y</v>
      </c>
      <c r="F7" s="11" t="s">
        <v>15</v>
      </c>
      <c r="G7" s="11" t="s">
        <v>23</v>
      </c>
      <c r="H7" s="11" t="s">
        <v>24</v>
      </c>
      <c r="I7" s="11" t="s">
        <v>25</v>
      </c>
    </row>
    <row r="8" spans="1:9" x14ac:dyDescent="0.35">
      <c r="A8">
        <f t="shared" si="0"/>
        <v>5</v>
      </c>
      <c r="B8">
        <v>12</v>
      </c>
      <c r="D8" s="3">
        <f>A4</f>
        <v>1</v>
      </c>
      <c r="E8" s="3">
        <f>B4</f>
        <v>3</v>
      </c>
      <c r="F8">
        <f>E8</f>
        <v>3</v>
      </c>
    </row>
    <row r="9" spans="1:9" x14ac:dyDescent="0.35">
      <c r="A9">
        <f t="shared" si="0"/>
        <v>6</v>
      </c>
      <c r="B9">
        <v>17</v>
      </c>
      <c r="D9" s="3">
        <f t="shared" ref="D9:E22" si="1">A5</f>
        <v>2</v>
      </c>
      <c r="E9" s="3">
        <f t="shared" si="1"/>
        <v>5</v>
      </c>
      <c r="F9">
        <f>F8+$E$5*(E8-F8)</f>
        <v>3</v>
      </c>
    </row>
    <row r="10" spans="1:9" x14ac:dyDescent="0.35">
      <c r="A10">
        <f t="shared" si="0"/>
        <v>7</v>
      </c>
      <c r="B10">
        <v>22</v>
      </c>
      <c r="D10" s="3">
        <f t="shared" si="1"/>
        <v>3</v>
      </c>
      <c r="E10" s="3">
        <f t="shared" si="1"/>
        <v>9</v>
      </c>
      <c r="F10">
        <f t="shared" ref="F10:F23" si="2">F9+$E$5*(E9-F9)</f>
        <v>4.3124135898034899</v>
      </c>
      <c r="G10">
        <f>SQRT(SUMXMY2(E$9:E9,F$9:F9)/COUNT(F$9:F9))</f>
        <v>2</v>
      </c>
      <c r="H10">
        <f>F10-G10*_xlfn.NORM.S.INV(1-I$3/2)</f>
        <v>0.39248562072338267</v>
      </c>
      <c r="I10">
        <f>F10+G10*_xlfn.NORM.S.INV(1-I$3/2)</f>
        <v>8.2323415588835971</v>
      </c>
    </row>
    <row r="11" spans="1:9" x14ac:dyDescent="0.35">
      <c r="A11">
        <f t="shared" si="0"/>
        <v>8</v>
      </c>
      <c r="B11">
        <v>23</v>
      </c>
      <c r="D11" s="3">
        <f t="shared" si="1"/>
        <v>4</v>
      </c>
      <c r="E11" s="3">
        <f t="shared" si="1"/>
        <v>20</v>
      </c>
      <c r="F11">
        <f t="shared" si="2"/>
        <v>7.3884396438635189</v>
      </c>
      <c r="G11">
        <f>SQRT(SUMXMY2(E$9:E10,F$9:F10)/COUNT(F$9:F10))</f>
        <v>3.6037110284440819</v>
      </c>
      <c r="H11">
        <f t="shared" ref="H11:H23" si="3">F11-G11*_xlfn.NORM.S.INV(1-I$3/2)</f>
        <v>0.32529581742332159</v>
      </c>
      <c r="I11">
        <f t="shared" ref="I11:I23" si="4">F11+G11*_xlfn.NORM.S.INV(1-I$3/2)</f>
        <v>14.451583470303717</v>
      </c>
    </row>
    <row r="12" spans="1:9" x14ac:dyDescent="0.35">
      <c r="A12">
        <f t="shared" si="0"/>
        <v>9</v>
      </c>
      <c r="B12">
        <v>51</v>
      </c>
      <c r="D12" s="3">
        <f t="shared" si="1"/>
        <v>5</v>
      </c>
      <c r="E12" s="3">
        <f t="shared" si="1"/>
        <v>12</v>
      </c>
      <c r="F12">
        <f t="shared" si="2"/>
        <v>15.664231243873749</v>
      </c>
      <c r="G12">
        <f>SQRT(SUMXMY2(E$9:E11,F$9:F11)/COUNT(F$9:F11))</f>
        <v>7.853341559903706</v>
      </c>
      <c r="H12">
        <f t="shared" si="3"/>
        <v>0.27196462817088118</v>
      </c>
      <c r="I12">
        <f t="shared" si="4"/>
        <v>31.056497859576616</v>
      </c>
    </row>
    <row r="13" spans="1:9" x14ac:dyDescent="0.35">
      <c r="A13">
        <f t="shared" si="0"/>
        <v>10</v>
      </c>
      <c r="B13">
        <v>41</v>
      </c>
      <c r="D13" s="3">
        <f t="shared" si="1"/>
        <v>6</v>
      </c>
      <c r="E13" s="3">
        <f t="shared" si="1"/>
        <v>17</v>
      </c>
      <c r="F13">
        <f t="shared" si="2"/>
        <v>13.259737803552522</v>
      </c>
      <c r="G13">
        <f>SQRT(SUMXMY2(E$9:E12,F$9:F12)/COUNT(F$9:F12))</f>
        <v>7.0436409544019369</v>
      </c>
      <c r="H13">
        <f t="shared" si="3"/>
        <v>-0.54554478710660526</v>
      </c>
      <c r="I13">
        <f t="shared" si="4"/>
        <v>27.065020394211651</v>
      </c>
    </row>
    <row r="14" spans="1:9" x14ac:dyDescent="0.35">
      <c r="A14">
        <f t="shared" si="0"/>
        <v>11</v>
      </c>
      <c r="B14">
        <v>56</v>
      </c>
      <c r="D14" s="3">
        <f t="shared" si="1"/>
        <v>7</v>
      </c>
      <c r="E14" s="3">
        <f t="shared" si="1"/>
        <v>22</v>
      </c>
      <c r="F14">
        <f t="shared" si="2"/>
        <v>15.714123271575483</v>
      </c>
      <c r="G14">
        <f>SQRT(SUMXMY2(E$9:E13,F$9:F13)/COUNT(F$9:F13))</f>
        <v>6.5182984417144789</v>
      </c>
      <c r="H14">
        <f t="shared" si="3"/>
        <v>2.938493085331551</v>
      </c>
      <c r="I14">
        <f t="shared" si="4"/>
        <v>28.489753457819415</v>
      </c>
    </row>
    <row r="15" spans="1:9" x14ac:dyDescent="0.35">
      <c r="A15">
        <f t="shared" si="0"/>
        <v>12</v>
      </c>
      <c r="B15">
        <v>75</v>
      </c>
      <c r="D15" s="3">
        <f t="shared" si="1"/>
        <v>8</v>
      </c>
      <c r="E15" s="3">
        <f t="shared" si="1"/>
        <v>23</v>
      </c>
      <c r="F15">
        <f t="shared" si="2"/>
        <v>19.838958292682403</v>
      </c>
      <c r="G15">
        <f>SQRT(SUMXMY2(E$9:E14,F$9:F14)/COUNT(F$9:F14))</f>
        <v>6.4801404192763696</v>
      </c>
      <c r="H15">
        <f t="shared" si="3"/>
        <v>7.1381164561384356</v>
      </c>
      <c r="I15">
        <f t="shared" si="4"/>
        <v>32.539800129226371</v>
      </c>
    </row>
    <row r="16" spans="1:9" x14ac:dyDescent="0.35">
      <c r="A16">
        <f t="shared" si="0"/>
        <v>13</v>
      </c>
      <c r="B16">
        <v>60</v>
      </c>
      <c r="D16" s="3">
        <f t="shared" si="1"/>
        <v>9</v>
      </c>
      <c r="E16" s="3">
        <f t="shared" si="1"/>
        <v>51</v>
      </c>
      <c r="F16">
        <f t="shared" si="2"/>
        <v>21.913255339992023</v>
      </c>
      <c r="G16">
        <f>SQRT(SUMXMY2(E$9:E15,F$9:F15)/COUNT(F$9:F15))</f>
        <v>6.1172531627081179</v>
      </c>
      <c r="H16">
        <f t="shared" si="3"/>
        <v>9.9236594567703751</v>
      </c>
      <c r="I16">
        <f t="shared" si="4"/>
        <v>33.902851223213673</v>
      </c>
    </row>
    <row r="17" spans="1:9" x14ac:dyDescent="0.35">
      <c r="A17">
        <f t="shared" si="0"/>
        <v>14</v>
      </c>
      <c r="B17">
        <v>75</v>
      </c>
      <c r="D17" s="3">
        <f t="shared" si="1"/>
        <v>10</v>
      </c>
      <c r="E17" s="3">
        <f t="shared" si="1"/>
        <v>41</v>
      </c>
      <c r="F17">
        <f t="shared" si="2"/>
        <v>41.000174827461308</v>
      </c>
      <c r="G17">
        <f>SQRT(SUMXMY2(E$9:E16,F$9:F16)/COUNT(F$9:F16))</f>
        <v>11.768518485312519</v>
      </c>
      <c r="H17">
        <f t="shared" si="3"/>
        <v>17.934302444854907</v>
      </c>
      <c r="I17">
        <f t="shared" si="4"/>
        <v>64.066047210067708</v>
      </c>
    </row>
    <row r="18" spans="1:9" x14ac:dyDescent="0.35">
      <c r="A18" s="5">
        <f t="shared" si="0"/>
        <v>15</v>
      </c>
      <c r="B18" s="5">
        <v>88</v>
      </c>
      <c r="D18" s="3">
        <f t="shared" si="1"/>
        <v>11</v>
      </c>
      <c r="E18" s="3">
        <f t="shared" si="1"/>
        <v>56</v>
      </c>
      <c r="F18">
        <f t="shared" si="2"/>
        <v>41.000060104493265</v>
      </c>
      <c r="G18">
        <f>SQRT(SUMXMY2(E$9:E17,F$9:F17)/COUNT(F$9:F17))</f>
        <v>11.095465634131331</v>
      </c>
      <c r="H18">
        <f t="shared" si="3"/>
        <v>19.253347069893987</v>
      </c>
      <c r="I18">
        <f t="shared" si="4"/>
        <v>62.746773139092539</v>
      </c>
    </row>
    <row r="19" spans="1:9" x14ac:dyDescent="0.35">
      <c r="D19" s="3">
        <f t="shared" si="1"/>
        <v>12</v>
      </c>
      <c r="E19" s="3">
        <f t="shared" si="1"/>
        <v>75</v>
      </c>
      <c r="F19">
        <f t="shared" si="2"/>
        <v>50.843122587042558</v>
      </c>
      <c r="G19">
        <f>SQRT(SUMXMY2(E$9:E18,F$9:F18)/COUNT(F$9:F18))</f>
        <v>11.545485765495185</v>
      </c>
      <c r="H19">
        <f t="shared" si="3"/>
        <v>28.214386302652144</v>
      </c>
      <c r="I19">
        <f t="shared" si="4"/>
        <v>73.471858871432971</v>
      </c>
    </row>
    <row r="20" spans="1:9" x14ac:dyDescent="0.35">
      <c r="D20" s="3">
        <f t="shared" si="1"/>
        <v>13</v>
      </c>
      <c r="E20" s="3">
        <f t="shared" si="1"/>
        <v>60</v>
      </c>
      <c r="F20">
        <f t="shared" si="2"/>
        <v>66.695029689033717</v>
      </c>
      <c r="G20">
        <f>SQRT(SUMXMY2(E$9:E19,F$9:F19)/COUNT(F$9:F19))</f>
        <v>13.199645800885486</v>
      </c>
      <c r="H20">
        <f t="shared" si="3"/>
        <v>40.824199310612812</v>
      </c>
      <c r="I20">
        <f t="shared" si="4"/>
        <v>92.565860067454622</v>
      </c>
    </row>
    <row r="21" spans="1:9" x14ac:dyDescent="0.35">
      <c r="D21" s="3">
        <f t="shared" si="1"/>
        <v>14</v>
      </c>
      <c r="E21" s="3">
        <f t="shared" si="1"/>
        <v>75</v>
      </c>
      <c r="F21">
        <f t="shared" si="2"/>
        <v>62.301705715020873</v>
      </c>
      <c r="G21">
        <f>SQRT(SUMXMY2(E$9:E20,F$9:F20)/COUNT(F$9:F20))</f>
        <v>12.784628023835941</v>
      </c>
      <c r="H21">
        <f t="shared" si="3"/>
        <v>37.244295232560951</v>
      </c>
      <c r="I21">
        <f t="shared" si="4"/>
        <v>87.359116197480802</v>
      </c>
    </row>
    <row r="22" spans="1:9" x14ac:dyDescent="0.35">
      <c r="D22" s="4">
        <f t="shared" si="1"/>
        <v>15</v>
      </c>
      <c r="E22" s="4">
        <f t="shared" si="1"/>
        <v>88</v>
      </c>
      <c r="F22" s="5">
        <f t="shared" si="2"/>
        <v>70.634412708486167</v>
      </c>
      <c r="G22" s="5">
        <f>SQRT(SUMXMY2(E$9:E21,F$9:F21)/COUNT(F$9:F21))</f>
        <v>12.778007676178357</v>
      </c>
      <c r="H22" s="5">
        <f t="shared" si="3"/>
        <v>45.589977869000244</v>
      </c>
      <c r="I22" s="5">
        <f t="shared" si="4"/>
        <v>95.678847547972083</v>
      </c>
    </row>
    <row r="23" spans="1:9" x14ac:dyDescent="0.35">
      <c r="D23" s="3" t="s">
        <v>16</v>
      </c>
      <c r="F23">
        <f t="shared" si="2"/>
        <v>82.029829086636937</v>
      </c>
      <c r="G23">
        <f>SQRT(SUMXMY2(E$9:E22,F$9:F22)/COUNT(F$9:F22))</f>
        <v>13.158839680233793</v>
      </c>
      <c r="H23">
        <f t="shared" si="3"/>
        <v>56.238977235042142</v>
      </c>
      <c r="I23">
        <f t="shared" si="4"/>
        <v>107.82068093823173</v>
      </c>
    </row>
    <row r="25" spans="1:9" x14ac:dyDescent="0.35">
      <c r="E25" s="12" t="s">
        <v>7</v>
      </c>
      <c r="F25" s="12" t="s">
        <v>8</v>
      </c>
      <c r="G25" s="12" t="s">
        <v>17</v>
      </c>
    </row>
    <row r="26" spans="1:9" x14ac:dyDescent="0.35">
      <c r="E26" s="16">
        <f>SUMPRODUCT(ABS(E9:E22-F9:F22))/COUNT(F9:F22)</f>
        <v>10.08237190741832</v>
      </c>
      <c r="F26" s="17">
        <f>SUMXMY2(E9:E22,F9:F22)/COUNT(F9:F22)</f>
        <v>173.15506173009541</v>
      </c>
      <c r="G26" s="18">
        <f>SUMPRODUCT(ABS(1-F9:F22/E9:E22))/COUNT(F9:F22)</f>
        <v>0.29560416012041835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</vt:lpstr>
      <vt:lpstr>Exp</vt:lpstr>
      <vt:lpstr>Exp 1</vt:lpstr>
      <vt:lpstr>Exp 1a</vt:lpstr>
      <vt:lpstr>Exp 2</vt:lpstr>
      <vt:lpstr>Exp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2024-07-11T16:54:11Z</dcterms:created>
  <dcterms:modified xsi:type="dcterms:W3CDTF">2024-07-11T16:56:57Z</dcterms:modified>
</cp:coreProperties>
</file>