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1" documentId="8_{A605A8C1-589C-4D14-B9CC-692DEE485238}" xr6:coauthVersionLast="47" xr6:coauthVersionMax="47" xr10:uidLastSave="{9288A240-13F1-4EE8-8E12-DC331AF1DB2F}"/>
  <bookViews>
    <workbookView xWindow="-110" yWindow="-110" windowWidth="19420" windowHeight="10300" xr2:uid="{21AC166A-70B9-4E49-8208-58E645C7315A}"/>
  </bookViews>
  <sheets>
    <sheet name="Title" sheetId="3" r:id="rId1"/>
    <sheet name="Anova" sheetId="1" r:id="rId2"/>
    <sheet name="Contras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" l="1"/>
  <c r="F17" i="2"/>
  <c r="F12" i="2"/>
  <c r="F11" i="2"/>
  <c r="F6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D26" i="2" s="1"/>
  <c r="F5" i="2"/>
  <c r="E4" i="2"/>
  <c r="D4" i="2"/>
  <c r="F10" i="2" s="1"/>
  <c r="C4" i="2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F7" i="2" l="1"/>
  <c r="F21" i="2" s="1"/>
  <c r="F22" i="2" s="1"/>
  <c r="B26" i="2" s="1"/>
  <c r="F13" i="2"/>
  <c r="F19" i="2"/>
  <c r="F8" i="2"/>
  <c r="F14" i="2"/>
  <c r="F9" i="2"/>
  <c r="F15" i="2"/>
  <c r="F20" i="2" s="1"/>
  <c r="F16" i="2"/>
  <c r="A26" i="2" l="1"/>
  <c r="C26" i="2" s="1"/>
  <c r="F26" i="2"/>
  <c r="E26" i="2" l="1"/>
  <c r="G26" i="2"/>
</calcChain>
</file>

<file path=xl/sharedStrings.xml><?xml version="1.0" encoding="utf-8"?>
<sst xmlns="http://schemas.openxmlformats.org/spreadsheetml/2006/main" count="51" uniqueCount="40">
  <si>
    <t>ANOVA with matched samples -1 within-subjects factor</t>
  </si>
  <si>
    <t>Subject</t>
  </si>
  <si>
    <t>Before</t>
  </si>
  <si>
    <t>1 week</t>
  </si>
  <si>
    <t>2 weeks</t>
  </si>
  <si>
    <t>3 weeks</t>
  </si>
  <si>
    <t>Anova: Two-Factor Without Replication</t>
  </si>
  <si>
    <t>SUMMARY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</si>
  <si>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</si>
  <si>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</si>
  <si>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</si>
  <si>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</si>
  <si>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</si>
  <si>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</si>
  <si>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</si>
  <si>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</si>
  <si>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</si>
  <si>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</si>
  <si>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</si>
  <si>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</si>
  <si>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Rows</t>
  </si>
  <si>
    <t>Columns</t>
  </si>
  <si>
    <t>Error</t>
  </si>
  <si>
    <t>Total</t>
  </si>
  <si>
    <t>ANOVA with matched samples - contrasts</t>
  </si>
  <si>
    <t>Contrast</t>
  </si>
  <si>
    <t>Diff</t>
  </si>
  <si>
    <t>mean</t>
  </si>
  <si>
    <t>std dev</t>
  </si>
  <si>
    <t>std err</t>
  </si>
  <si>
    <t>T-TEST</t>
  </si>
  <si>
    <t>std error</t>
  </si>
  <si>
    <t>t-score</t>
  </si>
  <si>
    <t>p-value</t>
  </si>
  <si>
    <t>effect d</t>
  </si>
  <si>
    <t>effect r</t>
  </si>
  <si>
    <t>Real Statistics Using Excel</t>
  </si>
  <si>
    <t>Updated</t>
  </si>
  <si>
    <t>Copyright © 2013 - 2024 Charles Zaiontz</t>
  </si>
  <si>
    <t>Repeated Measures ANOVA: One within subjects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</si>
</sst>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6" xfId="0" applyBorder="1" applyAlignment="1">
      <alignment horizontal="center"/>
    </xf>
    <xf numFmtId="1" fontId="0" fillId="0" borderId="10" xfId="0" applyNumberFormat="1" applyBorder="1"/>
    <xf numFmtId="15" fontId="0" fillId="0" borderId="0" xfId="0" applyNumberForma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4738-BBEC-49B6-AF3E-A1327B865F95}">
  <dimension ref="A1:M10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13" x14ac:dyDescent="0.35">
      <c r="A1" t="s">
        <v>36</v>
      </c>
    </row>
    <row r="2" spans="1:13" x14ac:dyDescent="0.35">
      <c r="A2" t="s">
        <v>39</v>
      </c>
    </row>
    <row r="4" spans="1:13" x14ac:dyDescent="0.35">
      <c r="A4" t="s">
        <v>37</v>
      </c>
      <c r="B4" s="22">
        <v>45483</v>
      </c>
    </row>
    <row r="6" spans="1:13" x14ac:dyDescent="0.35">
      <c r="A6" s="23" t="s">
        <v>38</v>
      </c>
    </row>
    <row r="10" spans="1:13" ht="18.5" x14ac:dyDescent="0.45">
      <c r="M10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E869-926F-4169-8100-5C49E0DF4931}">
  <dimension ref="A1:M34"/>
  <sheetViews>
    <sheetView workbookViewId="0"/>
  </sheetViews>
  <sheetFormatPr defaultRowHeight="14.5" x14ac:dyDescent="0.35"/>
  <cols>
    <col min="7" max="7" width="18" customWidth="1"/>
  </cols>
  <sheetData>
    <row r="1" spans="1:11" x14ac:dyDescent="0.35">
      <c r="A1" s="1" t="s">
        <v>0</v>
      </c>
    </row>
    <row r="3" spans="1:11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G3" t="s">
        <v>6</v>
      </c>
    </row>
    <row r="4" spans="1:11" ht="15" thickBot="1" x14ac:dyDescent="0.4">
      <c r="A4" s="2">
        <v>1</v>
      </c>
      <c r="B4" s="3">
        <v>16</v>
      </c>
      <c r="C4" s="4">
        <v>22</v>
      </c>
      <c r="D4" s="4">
        <v>23</v>
      </c>
      <c r="E4" s="5">
        <v>25</v>
      </c>
    </row>
    <row r="5" spans="1:11" x14ac:dyDescent="0.35">
      <c r="A5" s="2">
        <f>A4+1</f>
        <v>2</v>
      </c>
      <c r="B5" s="6">
        <v>12</v>
      </c>
      <c r="C5" s="2">
        <v>18</v>
      </c>
      <c r="D5" s="2">
        <v>24</v>
      </c>
      <c r="E5" s="7">
        <v>29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</row>
    <row r="6" spans="1:11" x14ac:dyDescent="0.35">
      <c r="A6" s="2">
        <f t="shared" ref="A6:A18" si="0">A5+1</f>
        <v>3</v>
      </c>
      <c r="B6" s="6">
        <v>23</v>
      </c>
      <c r="C6" s="2">
        <v>24</v>
      </c>
      <c r="D6" s="2">
        <v>26</v>
      </c>
      <c r="E6" s="7">
        <v>27</v>
      </c>
      <c r="G6">
        <v>1</v>
      </c>
      <c r="H6">
        <v>4</v>
      </c>
      <c r="I6">
        <v>86</v>
      </c>
      <c r="J6">
        <v>21.5</v>
      </c>
      <c r="K6">
        <v>15</v>
      </c>
    </row>
    <row r="7" spans="1:11" x14ac:dyDescent="0.35">
      <c r="A7" s="2">
        <f t="shared" si="0"/>
        <v>4</v>
      </c>
      <c r="B7" s="6">
        <v>8</v>
      </c>
      <c r="C7" s="2">
        <v>20</v>
      </c>
      <c r="D7" s="2">
        <v>28</v>
      </c>
      <c r="E7" s="7">
        <v>30</v>
      </c>
      <c r="G7">
        <v>2</v>
      </c>
      <c r="H7">
        <v>4</v>
      </c>
      <c r="I7">
        <v>83</v>
      </c>
      <c r="J7">
        <v>20.75</v>
      </c>
      <c r="K7">
        <v>54.25</v>
      </c>
    </row>
    <row r="8" spans="1:11" x14ac:dyDescent="0.35">
      <c r="A8" s="2">
        <f t="shared" si="0"/>
        <v>5</v>
      </c>
      <c r="B8" s="6">
        <v>3</v>
      </c>
      <c r="C8" s="2">
        <v>12</v>
      </c>
      <c r="D8" s="2">
        <v>13</v>
      </c>
      <c r="E8" s="7">
        <v>17</v>
      </c>
      <c r="G8">
        <v>3</v>
      </c>
      <c r="H8">
        <v>4</v>
      </c>
      <c r="I8">
        <v>100</v>
      </c>
      <c r="J8">
        <v>25</v>
      </c>
      <c r="K8">
        <v>3.3333333333333335</v>
      </c>
    </row>
    <row r="9" spans="1:11" x14ac:dyDescent="0.35">
      <c r="A9" s="2">
        <f t="shared" si="0"/>
        <v>6</v>
      </c>
      <c r="B9" s="6">
        <v>5</v>
      </c>
      <c r="C9" s="2">
        <v>13</v>
      </c>
      <c r="D9" s="2">
        <v>11</v>
      </c>
      <c r="E9" s="7">
        <v>15</v>
      </c>
      <c r="G9">
        <v>4</v>
      </c>
      <c r="H9">
        <v>4</v>
      </c>
      <c r="I9">
        <v>86</v>
      </c>
      <c r="J9">
        <v>21.5</v>
      </c>
      <c r="K9">
        <v>99.666666666666671</v>
      </c>
    </row>
    <row r="10" spans="1:11" x14ac:dyDescent="0.35">
      <c r="A10" s="2">
        <f t="shared" si="0"/>
        <v>7</v>
      </c>
      <c r="B10" s="6">
        <v>19</v>
      </c>
      <c r="C10" s="2">
        <v>22</v>
      </c>
      <c r="D10" s="2">
        <v>25</v>
      </c>
      <c r="E10" s="7">
        <v>26</v>
      </c>
      <c r="G10">
        <v>5</v>
      </c>
      <c r="H10">
        <v>4</v>
      </c>
      <c r="I10">
        <v>45</v>
      </c>
      <c r="J10">
        <v>11.25</v>
      </c>
      <c r="K10">
        <v>34.916666666666664</v>
      </c>
    </row>
    <row r="11" spans="1:11" x14ac:dyDescent="0.35">
      <c r="A11" s="2">
        <f t="shared" si="0"/>
        <v>8</v>
      </c>
      <c r="B11" s="6">
        <v>22</v>
      </c>
      <c r="C11" s="2">
        <v>22</v>
      </c>
      <c r="D11" s="2">
        <v>23</v>
      </c>
      <c r="E11" s="7">
        <v>26</v>
      </c>
      <c r="G11">
        <v>6</v>
      </c>
      <c r="H11">
        <v>4</v>
      </c>
      <c r="I11">
        <v>44</v>
      </c>
      <c r="J11">
        <v>11</v>
      </c>
      <c r="K11">
        <v>18.666666666666668</v>
      </c>
    </row>
    <row r="12" spans="1:11" x14ac:dyDescent="0.35">
      <c r="A12" s="2">
        <f t="shared" si="0"/>
        <v>9</v>
      </c>
      <c r="B12" s="6">
        <v>12</v>
      </c>
      <c r="C12" s="2">
        <v>20</v>
      </c>
      <c r="D12" s="2">
        <v>22</v>
      </c>
      <c r="E12" s="7">
        <v>24</v>
      </c>
      <c r="G12">
        <v>7</v>
      </c>
      <c r="H12">
        <v>4</v>
      </c>
      <c r="I12">
        <v>92</v>
      </c>
      <c r="J12">
        <v>23</v>
      </c>
      <c r="K12">
        <v>10</v>
      </c>
    </row>
    <row r="13" spans="1:11" x14ac:dyDescent="0.35">
      <c r="A13" s="2">
        <f t="shared" si="0"/>
        <v>10</v>
      </c>
      <c r="B13" s="6">
        <v>16</v>
      </c>
      <c r="C13" s="2">
        <v>22</v>
      </c>
      <c r="D13" s="2">
        <v>26</v>
      </c>
      <c r="E13" s="7">
        <v>29</v>
      </c>
      <c r="G13">
        <v>8</v>
      </c>
      <c r="H13">
        <v>4</v>
      </c>
      <c r="I13">
        <v>93</v>
      </c>
      <c r="J13">
        <v>23.25</v>
      </c>
      <c r="K13">
        <v>3.5833333333333335</v>
      </c>
    </row>
    <row r="14" spans="1:11" x14ac:dyDescent="0.35">
      <c r="A14" s="2">
        <f t="shared" si="0"/>
        <v>11</v>
      </c>
      <c r="B14" s="6">
        <v>14</v>
      </c>
      <c r="C14" s="2">
        <v>25</v>
      </c>
      <c r="D14" s="2">
        <v>18</v>
      </c>
      <c r="E14" s="7">
        <v>21</v>
      </c>
      <c r="G14">
        <v>9</v>
      </c>
      <c r="H14">
        <v>4</v>
      </c>
      <c r="I14">
        <v>78</v>
      </c>
      <c r="J14">
        <v>19.5</v>
      </c>
      <c r="K14">
        <v>27.666666666666668</v>
      </c>
    </row>
    <row r="15" spans="1:11" x14ac:dyDescent="0.35">
      <c r="A15" s="2">
        <f t="shared" si="0"/>
        <v>12</v>
      </c>
      <c r="B15" s="6">
        <v>24</v>
      </c>
      <c r="C15" s="2">
        <v>26</v>
      </c>
      <c r="D15" s="2">
        <v>21</v>
      </c>
      <c r="E15" s="7">
        <v>23</v>
      </c>
      <c r="G15">
        <v>10</v>
      </c>
      <c r="H15">
        <v>4</v>
      </c>
      <c r="I15">
        <v>93</v>
      </c>
      <c r="J15">
        <v>23.25</v>
      </c>
      <c r="K15">
        <v>31.583333333333332</v>
      </c>
    </row>
    <row r="16" spans="1:11" x14ac:dyDescent="0.35">
      <c r="A16" s="2">
        <f t="shared" si="0"/>
        <v>13</v>
      </c>
      <c r="B16" s="6">
        <v>9</v>
      </c>
      <c r="C16" s="2">
        <v>12</v>
      </c>
      <c r="D16" s="2">
        <v>20</v>
      </c>
      <c r="E16" s="7">
        <v>23</v>
      </c>
      <c r="G16">
        <v>11</v>
      </c>
      <c r="H16">
        <v>4</v>
      </c>
      <c r="I16">
        <v>78</v>
      </c>
      <c r="J16">
        <v>19.5</v>
      </c>
      <c r="K16">
        <v>21.666666666666668</v>
      </c>
    </row>
    <row r="17" spans="1:13" x14ac:dyDescent="0.35">
      <c r="A17" s="2">
        <f t="shared" si="0"/>
        <v>14</v>
      </c>
      <c r="B17" s="6">
        <v>3</v>
      </c>
      <c r="C17" s="2">
        <v>9</v>
      </c>
      <c r="D17" s="2">
        <v>13</v>
      </c>
      <c r="E17" s="7">
        <v>16</v>
      </c>
      <c r="G17">
        <v>12</v>
      </c>
      <c r="H17">
        <v>4</v>
      </c>
      <c r="I17">
        <v>94</v>
      </c>
      <c r="J17">
        <v>23.5</v>
      </c>
      <c r="K17">
        <v>4.333333333333333</v>
      </c>
    </row>
    <row r="18" spans="1:13" x14ac:dyDescent="0.35">
      <c r="A18" s="2">
        <f t="shared" si="0"/>
        <v>15</v>
      </c>
      <c r="B18" s="9">
        <v>2</v>
      </c>
      <c r="C18" s="10">
        <v>8</v>
      </c>
      <c r="D18" s="10">
        <v>6</v>
      </c>
      <c r="E18" s="11">
        <v>10</v>
      </c>
      <c r="G18">
        <v>13</v>
      </c>
      <c r="H18">
        <v>4</v>
      </c>
      <c r="I18">
        <v>64</v>
      </c>
      <c r="J18">
        <v>16</v>
      </c>
      <c r="K18">
        <v>43.333333333333336</v>
      </c>
    </row>
    <row r="19" spans="1:13" x14ac:dyDescent="0.35">
      <c r="G19">
        <v>14</v>
      </c>
      <c r="H19">
        <v>4</v>
      </c>
      <c r="I19">
        <v>41</v>
      </c>
      <c r="J19">
        <v>10.25</v>
      </c>
      <c r="K19">
        <v>31.583333333333332</v>
      </c>
    </row>
    <row r="20" spans="1:13" x14ac:dyDescent="0.35">
      <c r="G20">
        <v>15</v>
      </c>
      <c r="H20">
        <v>4</v>
      </c>
      <c r="I20">
        <v>26</v>
      </c>
      <c r="J20">
        <v>6.5</v>
      </c>
      <c r="K20">
        <v>11.666666666666666</v>
      </c>
    </row>
    <row r="22" spans="1:13" x14ac:dyDescent="0.35">
      <c r="G22" t="s">
        <v>2</v>
      </c>
      <c r="H22">
        <v>15</v>
      </c>
      <c r="I22">
        <v>188</v>
      </c>
      <c r="J22">
        <v>12.533333333333333</v>
      </c>
      <c r="K22">
        <v>55.838095238095221</v>
      </c>
    </row>
    <row r="23" spans="1:13" x14ac:dyDescent="0.35">
      <c r="G23" t="s">
        <v>3</v>
      </c>
      <c r="H23">
        <v>15</v>
      </c>
      <c r="I23">
        <v>275</v>
      </c>
      <c r="J23">
        <v>18.333333333333332</v>
      </c>
      <c r="K23">
        <v>35.523809523809504</v>
      </c>
    </row>
    <row r="24" spans="1:13" x14ac:dyDescent="0.35">
      <c r="G24" t="s">
        <v>4</v>
      </c>
      <c r="H24">
        <v>15</v>
      </c>
      <c r="I24">
        <v>299</v>
      </c>
      <c r="J24">
        <v>19.933333333333334</v>
      </c>
      <c r="K24">
        <v>41.352380952380955</v>
      </c>
    </row>
    <row r="25" spans="1:13" ht="15" thickBot="1" x14ac:dyDescent="0.4">
      <c r="G25" s="12" t="s">
        <v>5</v>
      </c>
      <c r="H25" s="12">
        <v>15</v>
      </c>
      <c r="I25" s="12">
        <v>341</v>
      </c>
      <c r="J25" s="12">
        <v>22.733333333333334</v>
      </c>
      <c r="K25" s="12">
        <v>34.352380952380955</v>
      </c>
    </row>
    <row r="28" spans="1:13" ht="15" thickBot="1" x14ac:dyDescent="0.4">
      <c r="G28" t="s">
        <v>12</v>
      </c>
    </row>
    <row r="29" spans="1:13" x14ac:dyDescent="0.35">
      <c r="G29" s="8" t="s">
        <v>13</v>
      </c>
      <c r="H29" s="8" t="s">
        <v>14</v>
      </c>
      <c r="I29" s="8" t="s">
        <v>15</v>
      </c>
      <c r="J29" s="8" t="s">
        <v>16</v>
      </c>
      <c r="K29" s="8" t="s">
        <v>17</v>
      </c>
      <c r="L29" s="8" t="s">
        <v>18</v>
      </c>
      <c r="M29" s="8" t="s">
        <v>19</v>
      </c>
    </row>
    <row r="30" spans="1:13" x14ac:dyDescent="0.35">
      <c r="G30" t="s">
        <v>20</v>
      </c>
      <c r="H30">
        <v>1938.4333333333334</v>
      </c>
      <c r="I30">
        <v>14</v>
      </c>
      <c r="J30">
        <v>138.4595238095238</v>
      </c>
      <c r="K30">
        <v>14.520099875156053</v>
      </c>
      <c r="L30">
        <v>8.1670607503920066E-12</v>
      </c>
      <c r="M30">
        <v>1.9350088132446253</v>
      </c>
    </row>
    <row r="31" spans="1:13" x14ac:dyDescent="0.35">
      <c r="G31" t="s">
        <v>21</v>
      </c>
      <c r="H31">
        <v>833.25</v>
      </c>
      <c r="I31">
        <v>3</v>
      </c>
      <c r="J31">
        <v>277.75</v>
      </c>
      <c r="K31">
        <v>29.127340823970034</v>
      </c>
      <c r="L31">
        <v>2.39621816316698E-10</v>
      </c>
      <c r="M31">
        <v>2.8270487120861261</v>
      </c>
    </row>
    <row r="32" spans="1:13" x14ac:dyDescent="0.35">
      <c r="G32" t="s">
        <v>22</v>
      </c>
      <c r="H32">
        <v>400.5</v>
      </c>
      <c r="I32">
        <v>42</v>
      </c>
      <c r="J32">
        <v>9.5357142857142865</v>
      </c>
    </row>
    <row r="34" spans="7:13" ht="15" thickBot="1" x14ac:dyDescent="0.4">
      <c r="G34" s="12" t="s">
        <v>23</v>
      </c>
      <c r="H34" s="12">
        <v>3172.1833333333334</v>
      </c>
      <c r="I34" s="12">
        <v>59</v>
      </c>
      <c r="J34" s="12"/>
      <c r="K34" s="12"/>
      <c r="L34" s="12"/>
      <c r="M34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A7949-EE54-4199-BEA6-ED7BF0EFF045}">
  <dimension ref="A1:G26"/>
  <sheetViews>
    <sheetView zoomScaleNormal="100" workbookViewId="0"/>
  </sheetViews>
  <sheetFormatPr defaultRowHeight="14.5" x14ac:dyDescent="0.35"/>
  <cols>
    <col min="1" max="1" width="9.81640625" customWidth="1"/>
    <col min="5" max="5" width="9.1796875" customWidth="1"/>
  </cols>
  <sheetData>
    <row r="1" spans="1:6" x14ac:dyDescent="0.35">
      <c r="A1" s="1" t="s">
        <v>24</v>
      </c>
    </row>
    <row r="3" spans="1:6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6" x14ac:dyDescent="0.35">
      <c r="A4" s="2" t="s">
        <v>25</v>
      </c>
      <c r="B4" s="13">
        <v>1</v>
      </c>
      <c r="C4" s="14">
        <f>-1/3</f>
        <v>-0.33333333333333331</v>
      </c>
      <c r="D4" s="14">
        <f>-1/3</f>
        <v>-0.33333333333333331</v>
      </c>
      <c r="E4" s="15">
        <f>-1/3</f>
        <v>-0.33333333333333331</v>
      </c>
      <c r="F4" s="16" t="s">
        <v>26</v>
      </c>
    </row>
    <row r="5" spans="1:6" x14ac:dyDescent="0.35">
      <c r="A5" s="2">
        <v>1</v>
      </c>
      <c r="B5" s="3">
        <v>16</v>
      </c>
      <c r="C5" s="4">
        <v>22</v>
      </c>
      <c r="D5" s="4">
        <v>23</v>
      </c>
      <c r="E5" s="5">
        <v>25</v>
      </c>
      <c r="F5" s="17">
        <f>SUMPRODUCT($B$4:$E$4,B5:E5)</f>
        <v>-7.3333333333333304</v>
      </c>
    </row>
    <row r="6" spans="1:6" x14ac:dyDescent="0.35">
      <c r="A6" s="2">
        <f>A5+1</f>
        <v>2</v>
      </c>
      <c r="B6" s="6">
        <v>12</v>
      </c>
      <c r="C6" s="2">
        <v>18</v>
      </c>
      <c r="D6" s="2">
        <v>24</v>
      </c>
      <c r="E6" s="7">
        <v>29</v>
      </c>
      <c r="F6" s="17">
        <f t="shared" ref="F6:F19" si="0">SUMPRODUCT($B$4:$E$4,B6:E6)</f>
        <v>-11.666666666666666</v>
      </c>
    </row>
    <row r="7" spans="1:6" x14ac:dyDescent="0.35">
      <c r="A7" s="2">
        <f t="shared" ref="A7:A19" si="1">A6+1</f>
        <v>3</v>
      </c>
      <c r="B7" s="6">
        <v>23</v>
      </c>
      <c r="C7" s="2">
        <v>24</v>
      </c>
      <c r="D7" s="2">
        <v>26</v>
      </c>
      <c r="E7" s="7">
        <v>27</v>
      </c>
      <c r="F7" s="17">
        <f t="shared" si="0"/>
        <v>-2.6666666666666661</v>
      </c>
    </row>
    <row r="8" spans="1:6" x14ac:dyDescent="0.35">
      <c r="A8" s="2">
        <f t="shared" si="1"/>
        <v>4</v>
      </c>
      <c r="B8" s="6">
        <v>8</v>
      </c>
      <c r="C8" s="2">
        <v>20</v>
      </c>
      <c r="D8" s="2">
        <v>28</v>
      </c>
      <c r="E8" s="7">
        <v>30</v>
      </c>
      <c r="F8" s="17">
        <f t="shared" si="0"/>
        <v>-18</v>
      </c>
    </row>
    <row r="9" spans="1:6" x14ac:dyDescent="0.35">
      <c r="A9" s="2">
        <f t="shared" si="1"/>
        <v>5</v>
      </c>
      <c r="B9" s="6">
        <v>3</v>
      </c>
      <c r="C9" s="2">
        <v>12</v>
      </c>
      <c r="D9" s="2">
        <v>13</v>
      </c>
      <c r="E9" s="7">
        <v>17</v>
      </c>
      <c r="F9" s="17">
        <f t="shared" si="0"/>
        <v>-11</v>
      </c>
    </row>
    <row r="10" spans="1:6" x14ac:dyDescent="0.35">
      <c r="A10" s="2">
        <f t="shared" si="1"/>
        <v>6</v>
      </c>
      <c r="B10" s="6">
        <v>5</v>
      </c>
      <c r="C10" s="2">
        <v>13</v>
      </c>
      <c r="D10" s="2">
        <v>11</v>
      </c>
      <c r="E10" s="7">
        <v>15</v>
      </c>
      <c r="F10" s="17">
        <f t="shared" si="0"/>
        <v>-8</v>
      </c>
    </row>
    <row r="11" spans="1:6" x14ac:dyDescent="0.35">
      <c r="A11" s="2">
        <f t="shared" si="1"/>
        <v>7</v>
      </c>
      <c r="B11" s="6">
        <v>19</v>
      </c>
      <c r="C11" s="2">
        <v>22</v>
      </c>
      <c r="D11" s="2">
        <v>25</v>
      </c>
      <c r="E11" s="7">
        <v>26</v>
      </c>
      <c r="F11" s="17">
        <f t="shared" si="0"/>
        <v>-5.3333333333333304</v>
      </c>
    </row>
    <row r="12" spans="1:6" x14ac:dyDescent="0.35">
      <c r="A12" s="2">
        <f t="shared" si="1"/>
        <v>8</v>
      </c>
      <c r="B12" s="6">
        <v>22</v>
      </c>
      <c r="C12" s="2">
        <v>22</v>
      </c>
      <c r="D12" s="2">
        <v>23</v>
      </c>
      <c r="E12" s="7">
        <v>26</v>
      </c>
      <c r="F12" s="17">
        <f t="shared" si="0"/>
        <v>-1.6666666666666643</v>
      </c>
    </row>
    <row r="13" spans="1:6" x14ac:dyDescent="0.35">
      <c r="A13" s="2">
        <f t="shared" si="1"/>
        <v>9</v>
      </c>
      <c r="B13" s="6">
        <v>12</v>
      </c>
      <c r="C13" s="2">
        <v>20</v>
      </c>
      <c r="D13" s="2">
        <v>22</v>
      </c>
      <c r="E13" s="7">
        <v>24</v>
      </c>
      <c r="F13" s="17">
        <f t="shared" si="0"/>
        <v>-10</v>
      </c>
    </row>
    <row r="14" spans="1:6" x14ac:dyDescent="0.35">
      <c r="A14" s="2">
        <f t="shared" si="1"/>
        <v>10</v>
      </c>
      <c r="B14" s="6">
        <v>16</v>
      </c>
      <c r="C14" s="2">
        <v>22</v>
      </c>
      <c r="D14" s="2">
        <v>26</v>
      </c>
      <c r="E14" s="7">
        <v>29</v>
      </c>
      <c r="F14" s="17">
        <f t="shared" si="0"/>
        <v>-9.6666666666666643</v>
      </c>
    </row>
    <row r="15" spans="1:6" x14ac:dyDescent="0.35">
      <c r="A15" s="2">
        <f t="shared" si="1"/>
        <v>11</v>
      </c>
      <c r="B15" s="6">
        <v>14</v>
      </c>
      <c r="C15" s="2">
        <v>25</v>
      </c>
      <c r="D15" s="2">
        <v>18</v>
      </c>
      <c r="E15" s="7">
        <v>21</v>
      </c>
      <c r="F15" s="17">
        <f t="shared" si="0"/>
        <v>-7.3333333333333321</v>
      </c>
    </row>
    <row r="16" spans="1:6" x14ac:dyDescent="0.35">
      <c r="A16" s="2">
        <f t="shared" si="1"/>
        <v>12</v>
      </c>
      <c r="B16" s="6">
        <v>24</v>
      </c>
      <c r="C16" s="2">
        <v>26</v>
      </c>
      <c r="D16" s="2">
        <v>21</v>
      </c>
      <c r="E16" s="7">
        <v>23</v>
      </c>
      <c r="F16" s="17">
        <f t="shared" si="0"/>
        <v>0.66666666666666785</v>
      </c>
    </row>
    <row r="17" spans="1:7" x14ac:dyDescent="0.35">
      <c r="A17" s="2">
        <f t="shared" si="1"/>
        <v>13</v>
      </c>
      <c r="B17" s="6">
        <v>9</v>
      </c>
      <c r="C17" s="2">
        <v>12</v>
      </c>
      <c r="D17" s="2">
        <v>20</v>
      </c>
      <c r="E17" s="7">
        <v>23</v>
      </c>
      <c r="F17" s="17">
        <f t="shared" si="0"/>
        <v>-9.3333333333333321</v>
      </c>
    </row>
    <row r="18" spans="1:7" x14ac:dyDescent="0.35">
      <c r="A18" s="2">
        <f t="shared" si="1"/>
        <v>14</v>
      </c>
      <c r="B18" s="6">
        <v>3</v>
      </c>
      <c r="C18" s="2">
        <v>9</v>
      </c>
      <c r="D18" s="2">
        <v>13</v>
      </c>
      <c r="E18" s="7">
        <v>16</v>
      </c>
      <c r="F18" s="17">
        <f t="shared" si="0"/>
        <v>-9.6666666666666661</v>
      </c>
    </row>
    <row r="19" spans="1:7" x14ac:dyDescent="0.35">
      <c r="A19" s="2">
        <f t="shared" si="1"/>
        <v>15</v>
      </c>
      <c r="B19" s="9">
        <v>2</v>
      </c>
      <c r="C19" s="10">
        <v>8</v>
      </c>
      <c r="D19" s="10">
        <v>6</v>
      </c>
      <c r="E19" s="11">
        <v>10</v>
      </c>
      <c r="F19" s="18">
        <f t="shared" si="0"/>
        <v>-6</v>
      </c>
    </row>
    <row r="20" spans="1:7" x14ac:dyDescent="0.35">
      <c r="A20" s="2" t="s">
        <v>27</v>
      </c>
      <c r="F20" s="19">
        <f>AVERAGE(F5:F19)</f>
        <v>-7.799999999999998</v>
      </c>
    </row>
    <row r="21" spans="1:7" x14ac:dyDescent="0.35">
      <c r="A21" s="2" t="s">
        <v>28</v>
      </c>
      <c r="F21" s="17">
        <f>STDEV(F5:F19)</f>
        <v>4.5422181840754901</v>
      </c>
    </row>
    <row r="22" spans="1:7" x14ac:dyDescent="0.35">
      <c r="A22" s="2" t="s">
        <v>29</v>
      </c>
      <c r="F22" s="18">
        <f>F21/SQRT(COUNTA($A$5:$A$19))</f>
        <v>1.1727956921176579</v>
      </c>
    </row>
    <row r="24" spans="1:7" ht="15" thickBot="1" x14ac:dyDescent="0.4">
      <c r="A24" t="s">
        <v>30</v>
      </c>
    </row>
    <row r="25" spans="1:7" x14ac:dyDescent="0.35">
      <c r="A25" s="8" t="s">
        <v>27</v>
      </c>
      <c r="B25" s="8" t="s">
        <v>31</v>
      </c>
      <c r="C25" s="8" t="s">
        <v>32</v>
      </c>
      <c r="D25" s="8" t="s">
        <v>15</v>
      </c>
      <c r="E25" s="20" t="s">
        <v>33</v>
      </c>
      <c r="F25" s="20" t="s">
        <v>34</v>
      </c>
      <c r="G25" s="20" t="s">
        <v>35</v>
      </c>
    </row>
    <row r="26" spans="1:7" ht="15" thickBot="1" x14ac:dyDescent="0.4">
      <c r="A26" s="12">
        <f>F20</f>
        <v>-7.799999999999998</v>
      </c>
      <c r="B26" s="12">
        <f>F22</f>
        <v>1.1727956921176579</v>
      </c>
      <c r="C26" s="12">
        <f>A26/B26</f>
        <v>-6.6507747704256417</v>
      </c>
      <c r="D26" s="21">
        <f>A19-1</f>
        <v>14</v>
      </c>
      <c r="E26" s="12">
        <f>TDIST(ABS(C26),D26,2)</f>
        <v>1.0947447655714998E-5</v>
      </c>
      <c r="F26" s="12">
        <f>ABS(F20/F21)</f>
        <v>1.7172226616823312</v>
      </c>
      <c r="G26" s="12">
        <f>SQRT(C26^2/(C26^2+D26))</f>
        <v>0.87154212973269984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Anova</vt:lpstr>
      <vt:lpstr>Contrasts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2024-07-10T07:33:08Z</dcterms:created>
  <dcterms:modified xsi:type="dcterms:W3CDTF">2024-07-10T07:36:24Z</dcterms:modified>
</cp:coreProperties>
</file>